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lis\Desktop\DADOS ABERTOS BALANÇO 20-21\"/>
    </mc:Choice>
  </mc:AlternateContent>
  <bookViews>
    <workbookView xWindow="0" yWindow="0" windowWidth="28800" windowHeight="12300" tabRatio="714" activeTab="6"/>
  </bookViews>
  <sheets>
    <sheet name="POP_PADRAO" sheetId="2" r:id="rId1"/>
    <sheet name="POP_2021_FX_ETARIA" sheetId="9" r:id="rId2"/>
    <sheet name="OBITOS" sheetId="1" r:id="rId3"/>
    <sheet name="TP_GERAL" sheetId="11" r:id="rId4"/>
    <sheet name="TP_NGR" sheetId="10" r:id="rId5"/>
    <sheet name="TP_BRC" sheetId="3" r:id="rId6"/>
    <sheet name="GIS" sheetId="14" r:id="rId7"/>
  </sheets>
  <definedNames>
    <definedName name="_xlnm._FilterDatabase" localSheetId="2" hidden="1">OBITOS!$A$1:$AC$313</definedName>
    <definedName name="_xlnm._FilterDatabase" localSheetId="1" hidden="1">POP_2021_FX_ETARIA!$A$1:$AC$311</definedName>
    <definedName name="_xlnm._FilterDatabase" localSheetId="3" hidden="1">TP_GERAL!$A$2:$AH$312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21" i="9" l="1"/>
  <c r="W321" i="9"/>
  <c r="D313" i="9"/>
  <c r="E313" i="9"/>
  <c r="F313" i="9"/>
  <c r="G313" i="9"/>
  <c r="H313" i="9"/>
  <c r="I313" i="9"/>
  <c r="J313" i="9"/>
  <c r="K313" i="9"/>
  <c r="L313" i="9"/>
  <c r="M313" i="9"/>
  <c r="N313" i="9"/>
  <c r="O313" i="9"/>
  <c r="P313" i="9"/>
  <c r="Q313" i="9"/>
  <c r="R313" i="9"/>
  <c r="S313" i="9"/>
  <c r="T313" i="9"/>
  <c r="U313" i="9"/>
  <c r="V313" i="9"/>
  <c r="W313" i="9"/>
  <c r="X313" i="9"/>
  <c r="Y313" i="9"/>
  <c r="Z313" i="9"/>
  <c r="AA313" i="9"/>
  <c r="AB313" i="9"/>
  <c r="AC313" i="9"/>
  <c r="C313" i="9"/>
  <c r="AE4" i="11" l="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AE84" i="11"/>
  <c r="AF84" i="11" s="1"/>
  <c r="AG84" i="11" s="1"/>
  <c r="AE85" i="11"/>
  <c r="AE86" i="11"/>
  <c r="AE87" i="11"/>
  <c r="AE88" i="11"/>
  <c r="AE89" i="1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F108" i="11" s="1"/>
  <c r="AG108" i="11" s="1"/>
  <c r="AE109" i="11"/>
  <c r="AE110" i="11"/>
  <c r="AE111" i="11"/>
  <c r="AE112" i="11"/>
  <c r="AE113" i="11"/>
  <c r="AE114" i="11"/>
  <c r="AE115" i="11"/>
  <c r="AE116" i="11"/>
  <c r="AE117" i="11"/>
  <c r="AE118" i="11"/>
  <c r="AE119" i="11"/>
  <c r="AE120" i="11"/>
  <c r="AE121" i="11"/>
  <c r="AE122" i="11"/>
  <c r="AE123" i="11"/>
  <c r="AE124" i="11"/>
  <c r="AE125" i="11"/>
  <c r="AE126" i="11"/>
  <c r="AE127" i="11"/>
  <c r="AE128" i="11"/>
  <c r="AE129" i="11"/>
  <c r="AE130" i="11"/>
  <c r="AE131" i="11"/>
  <c r="AE132" i="11"/>
  <c r="AF132" i="11" s="1"/>
  <c r="AG132" i="11" s="1"/>
  <c r="AE133" i="11"/>
  <c r="AE134" i="11"/>
  <c r="AE135" i="11"/>
  <c r="AE136" i="11"/>
  <c r="AE137" i="11"/>
  <c r="AE138" i="11"/>
  <c r="AE139" i="11"/>
  <c r="AE140" i="11"/>
  <c r="AE141" i="11"/>
  <c r="AE142" i="11"/>
  <c r="AE143" i="11"/>
  <c r="AE144" i="11"/>
  <c r="AE145" i="11"/>
  <c r="AE146" i="11"/>
  <c r="AE147" i="11"/>
  <c r="AE148" i="11"/>
  <c r="AE149" i="11"/>
  <c r="AE150" i="11"/>
  <c r="AE151" i="11"/>
  <c r="AE152" i="11"/>
  <c r="AE153" i="11"/>
  <c r="AE154" i="11"/>
  <c r="AE155" i="11"/>
  <c r="AE156" i="11"/>
  <c r="AE157" i="11"/>
  <c r="AE158" i="11"/>
  <c r="AE159" i="11"/>
  <c r="AE160" i="11"/>
  <c r="AE161" i="11"/>
  <c r="AE162" i="11"/>
  <c r="AE163" i="11"/>
  <c r="AE164" i="11"/>
  <c r="AE165" i="11"/>
  <c r="AE166" i="11"/>
  <c r="AE167" i="11"/>
  <c r="AE168" i="11"/>
  <c r="AE169" i="11"/>
  <c r="AE170" i="11"/>
  <c r="AE171" i="11"/>
  <c r="AE172" i="11"/>
  <c r="AE173" i="11"/>
  <c r="AE174" i="11"/>
  <c r="AE175" i="11"/>
  <c r="AE176" i="11"/>
  <c r="AE177" i="11"/>
  <c r="AE178" i="11"/>
  <c r="AE179" i="11"/>
  <c r="AE180" i="11"/>
  <c r="AE181" i="11"/>
  <c r="AE182" i="11"/>
  <c r="AE183" i="11"/>
  <c r="AE184" i="11"/>
  <c r="AE185" i="11"/>
  <c r="AE186" i="11"/>
  <c r="AE187" i="11"/>
  <c r="AE188" i="11"/>
  <c r="AF188" i="11" s="1"/>
  <c r="AG188" i="11" s="1"/>
  <c r="AE189" i="11"/>
  <c r="AE190" i="11"/>
  <c r="AE191" i="11"/>
  <c r="AE192" i="11"/>
  <c r="AE193" i="11"/>
  <c r="AE194" i="11"/>
  <c r="AE195" i="11"/>
  <c r="AE196" i="11"/>
  <c r="AF196" i="11" s="1"/>
  <c r="AG196" i="11" s="1"/>
  <c r="AE197" i="11"/>
  <c r="AE198" i="11"/>
  <c r="AE199" i="11"/>
  <c r="AE200" i="11"/>
  <c r="AE201" i="11"/>
  <c r="AE202" i="11"/>
  <c r="AE203" i="11"/>
  <c r="AE204" i="11"/>
  <c r="AE205" i="11"/>
  <c r="AE206" i="11"/>
  <c r="AE207" i="11"/>
  <c r="AE208" i="11"/>
  <c r="AE209" i="11"/>
  <c r="AE210" i="11"/>
  <c r="AE211" i="11"/>
  <c r="AE212" i="11"/>
  <c r="AF212" i="11" s="1"/>
  <c r="AG212" i="11" s="1"/>
  <c r="AE213" i="11"/>
  <c r="AE214" i="11"/>
  <c r="AE215" i="11"/>
  <c r="AE216" i="11"/>
  <c r="AE217" i="11"/>
  <c r="AE218" i="11"/>
  <c r="AE219" i="11"/>
  <c r="AE220" i="11"/>
  <c r="AE221" i="11"/>
  <c r="AE222" i="11"/>
  <c r="AE223" i="11"/>
  <c r="AE224" i="11"/>
  <c r="AE225" i="11"/>
  <c r="AE226" i="11"/>
  <c r="AE227" i="11"/>
  <c r="AE228" i="11"/>
  <c r="AE229" i="11"/>
  <c r="AE230" i="11"/>
  <c r="AE231" i="11"/>
  <c r="AE232" i="11"/>
  <c r="AE233" i="11"/>
  <c r="AE234" i="11"/>
  <c r="AE235" i="11"/>
  <c r="AE236" i="11"/>
  <c r="AE237" i="11"/>
  <c r="AE238" i="11"/>
  <c r="AE239" i="11"/>
  <c r="AE240" i="11"/>
  <c r="AE241" i="11"/>
  <c r="AE242" i="11"/>
  <c r="AE243" i="11"/>
  <c r="AE244" i="11"/>
  <c r="AF244" i="11" s="1"/>
  <c r="AG244" i="11" s="1"/>
  <c r="AE245" i="11"/>
  <c r="AE246" i="11"/>
  <c r="AE247" i="11"/>
  <c r="AE248" i="11"/>
  <c r="AE249" i="11"/>
  <c r="AE250" i="11"/>
  <c r="AE251" i="11"/>
  <c r="AE252" i="11"/>
  <c r="AE253" i="11"/>
  <c r="AE254" i="11"/>
  <c r="AE255" i="11"/>
  <c r="AE256" i="11"/>
  <c r="AE257" i="11"/>
  <c r="AF257" i="11" s="1"/>
  <c r="AG257" i="11" s="1"/>
  <c r="AE258" i="11"/>
  <c r="AE259" i="11"/>
  <c r="AE260" i="11"/>
  <c r="AE261" i="11"/>
  <c r="AE262" i="11"/>
  <c r="AE263" i="11"/>
  <c r="AE264" i="11"/>
  <c r="AE265" i="11"/>
  <c r="AE266" i="11"/>
  <c r="AE267" i="11"/>
  <c r="AE268" i="11"/>
  <c r="AE269" i="11"/>
  <c r="AE270" i="11"/>
  <c r="AE271" i="11"/>
  <c r="AE272" i="11"/>
  <c r="AE273" i="11"/>
  <c r="AF273" i="11" s="1"/>
  <c r="AG273" i="11" s="1"/>
  <c r="AE274" i="11"/>
  <c r="AE275" i="11"/>
  <c r="AE276" i="11"/>
  <c r="AE277" i="11"/>
  <c r="AE278" i="11"/>
  <c r="AE279" i="11"/>
  <c r="AE280" i="11"/>
  <c r="AE281" i="11"/>
  <c r="AE282" i="11"/>
  <c r="AE283" i="11"/>
  <c r="AE284" i="11"/>
  <c r="AE285" i="11"/>
  <c r="AE286" i="11"/>
  <c r="AE287" i="11"/>
  <c r="AE288" i="11"/>
  <c r="AE289" i="11"/>
  <c r="AE290" i="11"/>
  <c r="AE291" i="11"/>
  <c r="AE292" i="11"/>
  <c r="AE293" i="11"/>
  <c r="AE294" i="11"/>
  <c r="AE295" i="11"/>
  <c r="AE296" i="11"/>
  <c r="AE297" i="11"/>
  <c r="AE298" i="11"/>
  <c r="AE299" i="11"/>
  <c r="AE300" i="11"/>
  <c r="AE301" i="11"/>
  <c r="AE302" i="11"/>
  <c r="AE303" i="11"/>
  <c r="AE304" i="11"/>
  <c r="AE305" i="11"/>
  <c r="AE306" i="11"/>
  <c r="AE307" i="11"/>
  <c r="AE308" i="11"/>
  <c r="AE309" i="11"/>
  <c r="AE310" i="11"/>
  <c r="AE311" i="11"/>
  <c r="AE312" i="11"/>
  <c r="AE3" i="11"/>
  <c r="AA4" i="11"/>
  <c r="AA5" i="11"/>
  <c r="AA6" i="11"/>
  <c r="AA7" i="11"/>
  <c r="AA8" i="11"/>
  <c r="AA9" i="11"/>
  <c r="AA10" i="11"/>
  <c r="AA11" i="11"/>
  <c r="AA12" i="11"/>
  <c r="AA13" i="11"/>
  <c r="AA14" i="11"/>
  <c r="AB14" i="11" s="1"/>
  <c r="AC14" i="11" s="1"/>
  <c r="AA15" i="11"/>
  <c r="AA16" i="11"/>
  <c r="AA17" i="11"/>
  <c r="AA18" i="11"/>
  <c r="AA19" i="11"/>
  <c r="AA20" i="11"/>
  <c r="AA21" i="11"/>
  <c r="AA22" i="11"/>
  <c r="AB22" i="11" s="1"/>
  <c r="AC22" i="11" s="1"/>
  <c r="AA23" i="11"/>
  <c r="AA24" i="11"/>
  <c r="AA25" i="11"/>
  <c r="AA26" i="11"/>
  <c r="AA27" i="11"/>
  <c r="AA28" i="11"/>
  <c r="AA29" i="11"/>
  <c r="AA30" i="11"/>
  <c r="AB30" i="11" s="1"/>
  <c r="AC30" i="11" s="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B54" i="11" s="1"/>
  <c r="AC54" i="11" s="1"/>
  <c r="AA55" i="11"/>
  <c r="AA56" i="11"/>
  <c r="AA57" i="11"/>
  <c r="AA58" i="11"/>
  <c r="AA59" i="11"/>
  <c r="AA60" i="11"/>
  <c r="AA61" i="11"/>
  <c r="AA62" i="11"/>
  <c r="AB62" i="11" s="1"/>
  <c r="AC62" i="11" s="1"/>
  <c r="AA63" i="11"/>
  <c r="AA64" i="11"/>
  <c r="AA65" i="11"/>
  <c r="AA66" i="11"/>
  <c r="AA67" i="11"/>
  <c r="AA68" i="11"/>
  <c r="AA69" i="11"/>
  <c r="AA70" i="11"/>
  <c r="AB70" i="11" s="1"/>
  <c r="AC70" i="11" s="1"/>
  <c r="AA71" i="11"/>
  <c r="AA72" i="11"/>
  <c r="AA73" i="11"/>
  <c r="AA74" i="11"/>
  <c r="AA75" i="11"/>
  <c r="AA76" i="11"/>
  <c r="AA77" i="11"/>
  <c r="AA78" i="11"/>
  <c r="AA79" i="11"/>
  <c r="AA80" i="11"/>
  <c r="AA81" i="11"/>
  <c r="AA82" i="11"/>
  <c r="AA83" i="11"/>
  <c r="AA84" i="11"/>
  <c r="AA85" i="11"/>
  <c r="AA86" i="11"/>
  <c r="AA87" i="11"/>
  <c r="AA88" i="11"/>
  <c r="AA89" i="11"/>
  <c r="AA90" i="11"/>
  <c r="AA91" i="11"/>
  <c r="AA92" i="11"/>
  <c r="AA93" i="11"/>
  <c r="AA94" i="11"/>
  <c r="AB94" i="11" s="1"/>
  <c r="AC94" i="11" s="1"/>
  <c r="AA95" i="11"/>
  <c r="AA96" i="11"/>
  <c r="AA97" i="11"/>
  <c r="AA98" i="11"/>
  <c r="AA99" i="11"/>
  <c r="AA100" i="11"/>
  <c r="AA101" i="11"/>
  <c r="AA102" i="11"/>
  <c r="AA103" i="11"/>
  <c r="AA104" i="11"/>
  <c r="AA105" i="11"/>
  <c r="AA106" i="11"/>
  <c r="AA107" i="11"/>
  <c r="AA108" i="11"/>
  <c r="AA109" i="11"/>
  <c r="AA110" i="11"/>
  <c r="AA111" i="11"/>
  <c r="AA112" i="11"/>
  <c r="AA113" i="11"/>
  <c r="AA114" i="11"/>
  <c r="AA115" i="11"/>
  <c r="AA116" i="11"/>
  <c r="AA117" i="11"/>
  <c r="AB117" i="11" s="1"/>
  <c r="AC117" i="11" s="1"/>
  <c r="AA118" i="11"/>
  <c r="AB118" i="11" s="1"/>
  <c r="AC118" i="11" s="1"/>
  <c r="AA119" i="11"/>
  <c r="AA120" i="11"/>
  <c r="AA121" i="11"/>
  <c r="AA122" i="11"/>
  <c r="AA123" i="11"/>
  <c r="AA124" i="11"/>
  <c r="AA125" i="11"/>
  <c r="AA126" i="11"/>
  <c r="AB126" i="11" s="1"/>
  <c r="AC126" i="11" s="1"/>
  <c r="AA127" i="11"/>
  <c r="AA128" i="11"/>
  <c r="AA129" i="11"/>
  <c r="AA130" i="11"/>
  <c r="AA131" i="11"/>
  <c r="AA132" i="11"/>
  <c r="AA133" i="11"/>
  <c r="AB133" i="11" s="1"/>
  <c r="AC133" i="11" s="1"/>
  <c r="AA134" i="11"/>
  <c r="AA135" i="11"/>
  <c r="AA136" i="11"/>
  <c r="AA137" i="11"/>
  <c r="AA138" i="11"/>
  <c r="AA139" i="11"/>
  <c r="AA140" i="11"/>
  <c r="AA141" i="11"/>
  <c r="AA142" i="11"/>
  <c r="AA143" i="11"/>
  <c r="AA144" i="11"/>
  <c r="AA145" i="11"/>
  <c r="AA146" i="11"/>
  <c r="AA147" i="11"/>
  <c r="AA148" i="11"/>
  <c r="AA149" i="11"/>
  <c r="AA150" i="11"/>
  <c r="AA151" i="11"/>
  <c r="AA152" i="11"/>
  <c r="AA153" i="11"/>
  <c r="AA154" i="11"/>
  <c r="AA155" i="11"/>
  <c r="AA156" i="11"/>
  <c r="AA157" i="11"/>
  <c r="AA158" i="11"/>
  <c r="AA159" i="11"/>
  <c r="AA160" i="11"/>
  <c r="AA161" i="11"/>
  <c r="AA162" i="11"/>
  <c r="AA163" i="11"/>
  <c r="AA164" i="11"/>
  <c r="AA165" i="11"/>
  <c r="AA166" i="11"/>
  <c r="AA167" i="11"/>
  <c r="AA168" i="11"/>
  <c r="AA169" i="11"/>
  <c r="AA170" i="11"/>
  <c r="AA171" i="11"/>
  <c r="AA172" i="11"/>
  <c r="AA173" i="11"/>
  <c r="AB173" i="11" s="1"/>
  <c r="AC173" i="11" s="1"/>
  <c r="AA174" i="11"/>
  <c r="AA175" i="11"/>
  <c r="AA176" i="11"/>
  <c r="AA177" i="11"/>
  <c r="AA178" i="11"/>
  <c r="AA179" i="11"/>
  <c r="AA180" i="11"/>
  <c r="AA181" i="11"/>
  <c r="AA182" i="11"/>
  <c r="AA183" i="11"/>
  <c r="AA184" i="11"/>
  <c r="AA185" i="11"/>
  <c r="AA186" i="11"/>
  <c r="AA187" i="11"/>
  <c r="AA188" i="11"/>
  <c r="AA189" i="11"/>
  <c r="AA190" i="11"/>
  <c r="AA191" i="11"/>
  <c r="AA192" i="11"/>
  <c r="AA193" i="11"/>
  <c r="AA194" i="11"/>
  <c r="AA195" i="11"/>
  <c r="AA196" i="11"/>
  <c r="AA197" i="11"/>
  <c r="AA198" i="11"/>
  <c r="AB198" i="11" s="1"/>
  <c r="AC198" i="11" s="1"/>
  <c r="AA199" i="11"/>
  <c r="AA200" i="11"/>
  <c r="AA201" i="11"/>
  <c r="AA202" i="11"/>
  <c r="AA203" i="11"/>
  <c r="AA204" i="11"/>
  <c r="AA205" i="11"/>
  <c r="AA206" i="11"/>
  <c r="AA207" i="11"/>
  <c r="AA208" i="11"/>
  <c r="AA209" i="11"/>
  <c r="AA210" i="11"/>
  <c r="AA211" i="11"/>
  <c r="AA212" i="11"/>
  <c r="AA213" i="11"/>
  <c r="AA214" i="1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B229" i="11" s="1"/>
  <c r="AC229" i="11" s="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B281" i="11" s="1"/>
  <c r="AC281" i="11" s="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B297" i="11" s="1"/>
  <c r="AC297" i="11" s="1"/>
  <c r="AA298" i="11"/>
  <c r="AA299" i="11"/>
  <c r="AA300" i="11"/>
  <c r="AA301" i="11"/>
  <c r="AA302" i="11"/>
  <c r="AA303" i="11"/>
  <c r="AA304" i="11"/>
  <c r="AA305" i="11"/>
  <c r="AB305" i="11" s="1"/>
  <c r="AC305" i="11" s="1"/>
  <c r="AA306" i="11"/>
  <c r="AA307" i="11"/>
  <c r="AA308" i="11"/>
  <c r="AA309" i="11"/>
  <c r="AA310" i="11"/>
  <c r="AA311" i="11"/>
  <c r="AA312" i="11"/>
  <c r="AA3" i="11"/>
  <c r="AB3" i="11" s="1"/>
  <c r="AC3" i="11" s="1"/>
  <c r="W4" i="11"/>
  <c r="W5" i="11"/>
  <c r="X5" i="11" s="1"/>
  <c r="Y5" i="11" s="1"/>
  <c r="W6" i="11"/>
  <c r="W7" i="11"/>
  <c r="W8" i="11"/>
  <c r="W9" i="11"/>
  <c r="W10" i="11"/>
  <c r="W11" i="11"/>
  <c r="W12" i="11"/>
  <c r="W13" i="11"/>
  <c r="W14" i="11"/>
  <c r="W15" i="11"/>
  <c r="X15" i="11" s="1"/>
  <c r="Y15" i="11" s="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X37" i="11" s="1"/>
  <c r="Y37" i="11" s="1"/>
  <c r="W38" i="11"/>
  <c r="W39" i="11"/>
  <c r="W40" i="11"/>
  <c r="X40" i="11" s="1"/>
  <c r="Y40" i="11" s="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X53" i="11" s="1"/>
  <c r="Y53" i="11" s="1"/>
  <c r="W54" i="11"/>
  <c r="W55" i="11"/>
  <c r="W56" i="11"/>
  <c r="W57" i="11"/>
  <c r="W58" i="11"/>
  <c r="W59" i="11"/>
  <c r="W60" i="11"/>
  <c r="W61" i="11"/>
  <c r="X61" i="11" s="1"/>
  <c r="Y61" i="11" s="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X77" i="11" s="1"/>
  <c r="Y77" i="11" s="1"/>
  <c r="W78" i="11"/>
  <c r="W79" i="11"/>
  <c r="W80" i="11"/>
  <c r="X80" i="11" s="1"/>
  <c r="Y80" i="11" s="1"/>
  <c r="W81" i="11"/>
  <c r="W82" i="11"/>
  <c r="W83" i="11"/>
  <c r="W84" i="11"/>
  <c r="W85" i="11"/>
  <c r="W86" i="11"/>
  <c r="W87" i="11"/>
  <c r="W88" i="11"/>
  <c r="X88" i="11" s="1"/>
  <c r="Y88" i="11" s="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X109" i="11" s="1"/>
  <c r="Y109" i="11" s="1"/>
  <c r="W110" i="11"/>
  <c r="W111" i="11"/>
  <c r="W112" i="11"/>
  <c r="X112" i="11" s="1"/>
  <c r="Y112" i="11" s="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X128" i="11" s="1"/>
  <c r="Y128" i="11" s="1"/>
  <c r="W129" i="11"/>
  <c r="W130" i="11"/>
  <c r="W131" i="11"/>
  <c r="W132" i="11"/>
  <c r="W133" i="11"/>
  <c r="W134" i="11"/>
  <c r="W135" i="11"/>
  <c r="X135" i="11" s="1"/>
  <c r="Y135" i="11" s="1"/>
  <c r="W136" i="11"/>
  <c r="W137" i="11"/>
  <c r="W138" i="11"/>
  <c r="W139" i="11"/>
  <c r="W140" i="11"/>
  <c r="W141" i="11"/>
  <c r="W142" i="11"/>
  <c r="W143" i="11"/>
  <c r="W144" i="11"/>
  <c r="X144" i="11" s="1"/>
  <c r="Y144" i="11" s="1"/>
  <c r="W145" i="11"/>
  <c r="W146" i="11"/>
  <c r="W147" i="11"/>
  <c r="W148" i="11"/>
  <c r="W149" i="11"/>
  <c r="W150" i="11"/>
  <c r="W151" i="11"/>
  <c r="W152" i="11"/>
  <c r="W153" i="11"/>
  <c r="W154" i="11"/>
  <c r="W155" i="11"/>
  <c r="W156" i="11"/>
  <c r="W157" i="11"/>
  <c r="X157" i="11" s="1"/>
  <c r="Y157" i="11" s="1"/>
  <c r="W158" i="11"/>
  <c r="W159" i="11"/>
  <c r="W160" i="11"/>
  <c r="X160" i="11" s="1"/>
  <c r="Y160" i="11" s="1"/>
  <c r="W161" i="11"/>
  <c r="W162" i="11"/>
  <c r="W163" i="11"/>
  <c r="W164" i="11"/>
  <c r="W165" i="11"/>
  <c r="W166" i="11"/>
  <c r="W167" i="11"/>
  <c r="W168" i="11"/>
  <c r="W169" i="11"/>
  <c r="W170" i="11"/>
  <c r="W171" i="11"/>
  <c r="W172" i="11"/>
  <c r="W173" i="11"/>
  <c r="X173" i="11" s="1"/>
  <c r="Y173" i="11" s="1"/>
  <c r="W174" i="11"/>
  <c r="W175" i="11"/>
  <c r="W176" i="11"/>
  <c r="W177" i="11"/>
  <c r="W178" i="11"/>
  <c r="W179" i="11"/>
  <c r="W180" i="11"/>
  <c r="W181" i="11"/>
  <c r="W182" i="11"/>
  <c r="W183" i="11"/>
  <c r="W184" i="11"/>
  <c r="W185" i="11"/>
  <c r="W186" i="11"/>
  <c r="W187" i="11"/>
  <c r="W188" i="11"/>
  <c r="W189" i="11"/>
  <c r="W190" i="11"/>
  <c r="W191" i="11"/>
  <c r="W192" i="11"/>
  <c r="X192" i="11" s="1"/>
  <c r="Y192" i="11" s="1"/>
  <c r="W193" i="11"/>
  <c r="W194" i="11"/>
  <c r="W195" i="11"/>
  <c r="W196" i="11"/>
  <c r="W197" i="11"/>
  <c r="X197" i="11" s="1"/>
  <c r="Y197" i="11" s="1"/>
  <c r="W198" i="11"/>
  <c r="W199" i="11"/>
  <c r="W200" i="11"/>
  <c r="W201" i="11"/>
  <c r="W202" i="11"/>
  <c r="W203" i="11"/>
  <c r="X203" i="11" s="1"/>
  <c r="Y203" i="11" s="1"/>
  <c r="W204" i="11"/>
  <c r="W205" i="11"/>
  <c r="X205" i="11" s="1"/>
  <c r="Y205" i="11" s="1"/>
  <c r="W206" i="11"/>
  <c r="W207" i="11"/>
  <c r="X207" i="11" s="1"/>
  <c r="Y207" i="11" s="1"/>
  <c r="W208" i="11"/>
  <c r="W209" i="11"/>
  <c r="W210" i="11"/>
  <c r="W211" i="11"/>
  <c r="W212" i="11"/>
  <c r="W213" i="11"/>
  <c r="W214" i="11"/>
  <c r="W215" i="11"/>
  <c r="W216" i="11"/>
  <c r="W217" i="11"/>
  <c r="W218" i="11"/>
  <c r="W219" i="11"/>
  <c r="W220" i="11"/>
  <c r="W221" i="11"/>
  <c r="W222" i="11"/>
  <c r="W223" i="11"/>
  <c r="W224" i="11"/>
  <c r="W225" i="11"/>
  <c r="W226" i="11"/>
  <c r="W227" i="11"/>
  <c r="X227" i="11" s="1"/>
  <c r="Y227" i="11" s="1"/>
  <c r="W228" i="11"/>
  <c r="W229" i="11"/>
  <c r="X229" i="11" s="1"/>
  <c r="Y229" i="11" s="1"/>
  <c r="W230" i="11"/>
  <c r="W231" i="11"/>
  <c r="W232" i="11"/>
  <c r="X232" i="11" s="1"/>
  <c r="Y232" i="11" s="1"/>
  <c r="W233" i="11"/>
  <c r="W234" i="11"/>
  <c r="W235" i="11"/>
  <c r="W236" i="11"/>
  <c r="W237" i="11"/>
  <c r="W238" i="11"/>
  <c r="W239" i="11"/>
  <c r="W240" i="11"/>
  <c r="W241" i="11"/>
  <c r="W242" i="11"/>
  <c r="W243" i="11"/>
  <c r="X243" i="11" s="1"/>
  <c r="Y243" i="11" s="1"/>
  <c r="W244" i="11"/>
  <c r="W245" i="11"/>
  <c r="X245" i="11" s="1"/>
  <c r="Y245" i="11" s="1"/>
  <c r="W246" i="11"/>
  <c r="W247" i="11"/>
  <c r="W248" i="11"/>
  <c r="W249" i="11"/>
  <c r="W250" i="11"/>
  <c r="W251" i="11"/>
  <c r="W252" i="11"/>
  <c r="W253" i="11"/>
  <c r="W254" i="11"/>
  <c r="W255" i="11"/>
  <c r="W256" i="11"/>
  <c r="X256" i="11" s="1"/>
  <c r="Y256" i="11" s="1"/>
  <c r="W257" i="11"/>
  <c r="W258" i="11"/>
  <c r="W259" i="11"/>
  <c r="W260" i="11"/>
  <c r="W261" i="11"/>
  <c r="W262" i="11"/>
  <c r="W263" i="11"/>
  <c r="W264" i="11"/>
  <c r="W265" i="11"/>
  <c r="W266" i="11"/>
  <c r="W267" i="11"/>
  <c r="W268" i="11"/>
  <c r="W269" i="11"/>
  <c r="X269" i="11" s="1"/>
  <c r="Y269" i="11" s="1"/>
  <c r="W270" i="11"/>
  <c r="W271" i="11"/>
  <c r="W272" i="11"/>
  <c r="W273" i="11"/>
  <c r="W274" i="11"/>
  <c r="W275" i="11"/>
  <c r="W276" i="11"/>
  <c r="W277" i="11"/>
  <c r="X277" i="11" s="1"/>
  <c r="Y277" i="11" s="1"/>
  <c r="W278" i="11"/>
  <c r="W279" i="11"/>
  <c r="W280" i="11"/>
  <c r="X280" i="11" s="1"/>
  <c r="Y280" i="11" s="1"/>
  <c r="W281" i="11"/>
  <c r="W282" i="11"/>
  <c r="W283" i="11"/>
  <c r="W284" i="11"/>
  <c r="W285" i="11"/>
  <c r="X285" i="11" s="1"/>
  <c r="Y285" i="11" s="1"/>
  <c r="W286" i="11"/>
  <c r="W287" i="11"/>
  <c r="W288" i="11"/>
  <c r="W289" i="11"/>
  <c r="W290" i="11"/>
  <c r="W291" i="11"/>
  <c r="W292" i="11"/>
  <c r="W293" i="11"/>
  <c r="X293" i="11" s="1"/>
  <c r="Y293" i="11" s="1"/>
  <c r="W294" i="11"/>
  <c r="W295" i="11"/>
  <c r="W296" i="11"/>
  <c r="W297" i="11"/>
  <c r="W298" i="11"/>
  <c r="W299" i="11"/>
  <c r="W300" i="11"/>
  <c r="W301" i="11"/>
  <c r="X301" i="11" s="1"/>
  <c r="Y301" i="11" s="1"/>
  <c r="W302" i="11"/>
  <c r="W303" i="11"/>
  <c r="W304" i="11"/>
  <c r="W305" i="11"/>
  <c r="W306" i="11"/>
  <c r="W307" i="11"/>
  <c r="X307" i="11" s="1"/>
  <c r="Y307" i="11" s="1"/>
  <c r="W308" i="11"/>
  <c r="W309" i="11"/>
  <c r="W310" i="11"/>
  <c r="W311" i="11"/>
  <c r="W312" i="11"/>
  <c r="W3" i="11"/>
  <c r="S4" i="11"/>
  <c r="S5" i="11"/>
  <c r="T5" i="11" s="1"/>
  <c r="U5" i="11" s="1"/>
  <c r="S6" i="11"/>
  <c r="S7" i="11"/>
  <c r="T7" i="11" s="1"/>
  <c r="U7" i="11" s="1"/>
  <c r="S8" i="11"/>
  <c r="S9" i="11"/>
  <c r="S10" i="11"/>
  <c r="T10" i="11" s="1"/>
  <c r="U10" i="11" s="1"/>
  <c r="S11" i="11"/>
  <c r="S12" i="11"/>
  <c r="S13" i="11"/>
  <c r="T13" i="11" s="1"/>
  <c r="U13" i="11" s="1"/>
  <c r="S14" i="11"/>
  <c r="S15" i="11"/>
  <c r="T15" i="11" s="1"/>
  <c r="U15" i="11" s="1"/>
  <c r="S16" i="11"/>
  <c r="S17" i="11"/>
  <c r="S18" i="11"/>
  <c r="T18" i="11" s="1"/>
  <c r="U18" i="11" s="1"/>
  <c r="S19" i="11"/>
  <c r="S20" i="11"/>
  <c r="S21" i="11"/>
  <c r="T21" i="11" s="1"/>
  <c r="U21" i="11" s="1"/>
  <c r="S22" i="11"/>
  <c r="S23" i="11"/>
  <c r="T23" i="11" s="1"/>
  <c r="U23" i="11" s="1"/>
  <c r="S24" i="11"/>
  <c r="S25" i="11"/>
  <c r="T25" i="11" s="1"/>
  <c r="U25" i="11" s="1"/>
  <c r="S26" i="11"/>
  <c r="T26" i="11" s="1"/>
  <c r="U26" i="11" s="1"/>
  <c r="S27" i="11"/>
  <c r="S28" i="11"/>
  <c r="S29" i="11"/>
  <c r="T29" i="11" s="1"/>
  <c r="U29" i="11" s="1"/>
  <c r="S30" i="11"/>
  <c r="S31" i="11"/>
  <c r="S32" i="11"/>
  <c r="S33" i="11"/>
  <c r="S34" i="11"/>
  <c r="S35" i="11"/>
  <c r="S36" i="11"/>
  <c r="S37" i="11"/>
  <c r="T37" i="11" s="1"/>
  <c r="U37" i="11" s="1"/>
  <c r="S38" i="11"/>
  <c r="S39" i="11"/>
  <c r="T39" i="11" s="1"/>
  <c r="U39" i="11" s="1"/>
  <c r="S40" i="11"/>
  <c r="S41" i="11"/>
  <c r="S42" i="11"/>
  <c r="T42" i="11" s="1"/>
  <c r="U42" i="11" s="1"/>
  <c r="S43" i="11"/>
  <c r="S44" i="11"/>
  <c r="S45" i="11"/>
  <c r="T45" i="11" s="1"/>
  <c r="U45" i="11" s="1"/>
  <c r="S46" i="11"/>
  <c r="S47" i="11"/>
  <c r="T47" i="11" s="1"/>
  <c r="U47" i="11" s="1"/>
  <c r="S48" i="11"/>
  <c r="S49" i="11"/>
  <c r="S50" i="11"/>
  <c r="S51" i="11"/>
  <c r="S52" i="11"/>
  <c r="S53" i="11"/>
  <c r="T53" i="11" s="1"/>
  <c r="U53" i="11" s="1"/>
  <c r="S54" i="11"/>
  <c r="S55" i="11"/>
  <c r="T55" i="11" s="1"/>
  <c r="U55" i="11" s="1"/>
  <c r="S56" i="11"/>
  <c r="S57" i="11"/>
  <c r="S58" i="11"/>
  <c r="S59" i="11"/>
  <c r="S60" i="11"/>
  <c r="S61" i="11"/>
  <c r="T61" i="11" s="1"/>
  <c r="U61" i="11" s="1"/>
  <c r="S62" i="11"/>
  <c r="S63" i="11"/>
  <c r="T63" i="11" s="1"/>
  <c r="U63" i="11" s="1"/>
  <c r="S64" i="11"/>
  <c r="S65" i="11"/>
  <c r="S66" i="11"/>
  <c r="S67" i="11"/>
  <c r="S68" i="11"/>
  <c r="S69" i="11"/>
  <c r="S70" i="11"/>
  <c r="S71" i="11"/>
  <c r="S72" i="11"/>
  <c r="S73" i="11"/>
  <c r="T73" i="11" s="1"/>
  <c r="U73" i="11" s="1"/>
  <c r="S74" i="11"/>
  <c r="T74" i="11" s="1"/>
  <c r="U74" i="11" s="1"/>
  <c r="S75" i="11"/>
  <c r="S76" i="11"/>
  <c r="S77" i="11"/>
  <c r="T77" i="11" s="1"/>
  <c r="U77" i="11" s="1"/>
  <c r="S78" i="11"/>
  <c r="S79" i="11"/>
  <c r="S80" i="11"/>
  <c r="S81" i="11"/>
  <c r="S82" i="11"/>
  <c r="T82" i="11" s="1"/>
  <c r="U82" i="11" s="1"/>
  <c r="S83" i="11"/>
  <c r="S84" i="11"/>
  <c r="S85" i="11"/>
  <c r="T85" i="11" s="1"/>
  <c r="U85" i="11" s="1"/>
  <c r="S86" i="11"/>
  <c r="S87" i="11"/>
  <c r="T87" i="11" s="1"/>
  <c r="U87" i="11" s="1"/>
  <c r="S88" i="11"/>
  <c r="S89" i="11"/>
  <c r="S90" i="11"/>
  <c r="T90" i="11" s="1"/>
  <c r="U90" i="11" s="1"/>
  <c r="S91" i="11"/>
  <c r="S92" i="11"/>
  <c r="S93" i="11"/>
  <c r="T93" i="11" s="1"/>
  <c r="U93" i="11" s="1"/>
  <c r="S94" i="11"/>
  <c r="S95" i="11"/>
  <c r="S96" i="11"/>
  <c r="S97" i="11"/>
  <c r="S98" i="11"/>
  <c r="S99" i="11"/>
  <c r="S100" i="11"/>
  <c r="S101" i="11"/>
  <c r="T101" i="11" s="1"/>
  <c r="U101" i="11" s="1"/>
  <c r="S102" i="11"/>
  <c r="S103" i="11"/>
  <c r="T103" i="11" s="1"/>
  <c r="U103" i="11" s="1"/>
  <c r="S104" i="11"/>
  <c r="S105" i="11"/>
  <c r="S106" i="11"/>
  <c r="S107" i="11"/>
  <c r="S108" i="11"/>
  <c r="S109" i="11"/>
  <c r="T109" i="11" s="1"/>
  <c r="U109" i="11" s="1"/>
  <c r="S110" i="11"/>
  <c r="S111" i="11"/>
  <c r="T111" i="11" s="1"/>
  <c r="U111" i="11" s="1"/>
  <c r="S112" i="11"/>
  <c r="S113" i="11"/>
  <c r="S114" i="11"/>
  <c r="S115" i="11"/>
  <c r="S116" i="11"/>
  <c r="S117" i="11"/>
  <c r="T117" i="11" s="1"/>
  <c r="U117" i="11" s="1"/>
  <c r="S118" i="11"/>
  <c r="S119" i="11"/>
  <c r="S120" i="11"/>
  <c r="S121" i="11"/>
  <c r="S122" i="11"/>
  <c r="S123" i="11"/>
  <c r="S124" i="11"/>
  <c r="S125" i="11"/>
  <c r="T125" i="11" s="1"/>
  <c r="U125" i="11" s="1"/>
  <c r="S126" i="11"/>
  <c r="S127" i="11"/>
  <c r="S128" i="11"/>
  <c r="S129" i="11"/>
  <c r="S130" i="11"/>
  <c r="T130" i="11" s="1"/>
  <c r="U130" i="11" s="1"/>
  <c r="S131" i="11"/>
  <c r="S132" i="11"/>
  <c r="S133" i="11"/>
  <c r="S134" i="11"/>
  <c r="S135" i="11"/>
  <c r="T135" i="11" s="1"/>
  <c r="U135" i="11" s="1"/>
  <c r="S136" i="11"/>
  <c r="S137" i="11"/>
  <c r="S138" i="11"/>
  <c r="S139" i="11"/>
  <c r="S140" i="11"/>
  <c r="S141" i="11"/>
  <c r="T141" i="11" s="1"/>
  <c r="U141" i="11" s="1"/>
  <c r="S142" i="11"/>
  <c r="S143" i="11"/>
  <c r="T143" i="11" s="1"/>
  <c r="U143" i="11" s="1"/>
  <c r="S144" i="11"/>
  <c r="S145" i="11"/>
  <c r="S146" i="11"/>
  <c r="T146" i="11" s="1"/>
  <c r="U146" i="11" s="1"/>
  <c r="S147" i="11"/>
  <c r="S148" i="11"/>
  <c r="S149" i="11"/>
  <c r="T149" i="11" s="1"/>
  <c r="U149" i="11" s="1"/>
  <c r="S150" i="11"/>
  <c r="S151" i="11"/>
  <c r="T151" i="11" s="1"/>
  <c r="U151" i="11" s="1"/>
  <c r="S152" i="11"/>
  <c r="S153" i="11"/>
  <c r="S154" i="11"/>
  <c r="S155" i="11"/>
  <c r="S156" i="11"/>
  <c r="S157" i="11"/>
  <c r="S158" i="11"/>
  <c r="S159" i="11"/>
  <c r="S160" i="11"/>
  <c r="S161" i="11"/>
  <c r="S162" i="11"/>
  <c r="T162" i="11" s="1"/>
  <c r="U162" i="11" s="1"/>
  <c r="S163" i="11"/>
  <c r="S164" i="11"/>
  <c r="S165" i="11"/>
  <c r="T165" i="11" s="1"/>
  <c r="U165" i="11" s="1"/>
  <c r="S166" i="11"/>
  <c r="S167" i="11"/>
  <c r="S168" i="11"/>
  <c r="S169" i="11"/>
  <c r="S170" i="11"/>
  <c r="S171" i="11"/>
  <c r="S172" i="11"/>
  <c r="S173" i="11"/>
  <c r="T173" i="11" s="1"/>
  <c r="U173" i="11" s="1"/>
  <c r="S174" i="11"/>
  <c r="S175" i="11"/>
  <c r="T175" i="11" s="1"/>
  <c r="U175" i="11" s="1"/>
  <c r="S176" i="11"/>
  <c r="S177" i="11"/>
  <c r="S178" i="11"/>
  <c r="S179" i="11"/>
  <c r="S180" i="11"/>
  <c r="S181" i="11"/>
  <c r="T181" i="11" s="1"/>
  <c r="U181" i="11" s="1"/>
  <c r="S182" i="11"/>
  <c r="S183" i="11"/>
  <c r="S184" i="11"/>
  <c r="S185" i="11"/>
  <c r="S186" i="11"/>
  <c r="S187" i="11"/>
  <c r="S188" i="11"/>
  <c r="S189" i="11"/>
  <c r="T189" i="11" s="1"/>
  <c r="U189" i="11" s="1"/>
  <c r="S190" i="11"/>
  <c r="S191" i="11"/>
  <c r="S192" i="11"/>
  <c r="S193" i="11"/>
  <c r="S194" i="11"/>
  <c r="T194" i="11" s="1"/>
  <c r="U194" i="11" s="1"/>
  <c r="S195" i="11"/>
  <c r="S196" i="11"/>
  <c r="S197" i="11"/>
  <c r="T197" i="11" s="1"/>
  <c r="U197" i="11" s="1"/>
  <c r="S198" i="11"/>
  <c r="S199" i="11"/>
  <c r="S200" i="11"/>
  <c r="S201" i="11"/>
  <c r="S202" i="11"/>
  <c r="T202" i="11" s="1"/>
  <c r="U202" i="11" s="1"/>
  <c r="S203" i="11"/>
  <c r="S204" i="11"/>
  <c r="S205" i="11"/>
  <c r="T205" i="11" s="1"/>
  <c r="U205" i="11" s="1"/>
  <c r="S206" i="11"/>
  <c r="S207" i="11"/>
  <c r="S208" i="11"/>
  <c r="S209" i="11"/>
  <c r="S210" i="11"/>
  <c r="T210" i="11" s="1"/>
  <c r="U210" i="11" s="1"/>
  <c r="S211" i="11"/>
  <c r="S212" i="11"/>
  <c r="S213" i="11"/>
  <c r="T213" i="11" s="1"/>
  <c r="U213" i="11" s="1"/>
  <c r="S214" i="11"/>
  <c r="S215" i="11"/>
  <c r="T215" i="11" s="1"/>
  <c r="U215" i="11" s="1"/>
  <c r="S216" i="11"/>
  <c r="S217" i="11"/>
  <c r="S218" i="11"/>
  <c r="S219" i="11"/>
  <c r="S220" i="11"/>
  <c r="S221" i="11"/>
  <c r="T221" i="11" s="1"/>
  <c r="U221" i="11" s="1"/>
  <c r="S222" i="11"/>
  <c r="S223" i="11"/>
  <c r="S224" i="11"/>
  <c r="S225" i="11"/>
  <c r="S226" i="11"/>
  <c r="T226" i="11" s="1"/>
  <c r="U226" i="11" s="1"/>
  <c r="S227" i="11"/>
  <c r="S228" i="11"/>
  <c r="S229" i="11"/>
  <c r="T229" i="11" s="1"/>
  <c r="U229" i="11" s="1"/>
  <c r="S230" i="11"/>
  <c r="S231" i="11"/>
  <c r="S232" i="11"/>
  <c r="S233" i="11"/>
  <c r="S234" i="11"/>
  <c r="T234" i="11" s="1"/>
  <c r="U234" i="11" s="1"/>
  <c r="S235" i="11"/>
  <c r="S236" i="11"/>
  <c r="S237" i="11"/>
  <c r="S238" i="11"/>
  <c r="S239" i="11"/>
  <c r="T239" i="11" s="1"/>
  <c r="U239" i="11" s="1"/>
  <c r="S240" i="11"/>
  <c r="S241" i="11"/>
  <c r="S242" i="11"/>
  <c r="S243" i="11"/>
  <c r="S244" i="11"/>
  <c r="S245" i="11"/>
  <c r="T245" i="11" s="1"/>
  <c r="U245" i="11" s="1"/>
  <c r="S246" i="11"/>
  <c r="S247" i="11"/>
  <c r="S248" i="11"/>
  <c r="S249" i="11"/>
  <c r="S250" i="11"/>
  <c r="S251" i="11"/>
  <c r="S252" i="11"/>
  <c r="S253" i="11"/>
  <c r="T253" i="11" s="1"/>
  <c r="U253" i="11" s="1"/>
  <c r="S254" i="11"/>
  <c r="S255" i="11"/>
  <c r="S256" i="11"/>
  <c r="S257" i="11"/>
  <c r="S258" i="11"/>
  <c r="T258" i="11" s="1"/>
  <c r="U258" i="11" s="1"/>
  <c r="S259" i="11"/>
  <c r="S260" i="11"/>
  <c r="S261" i="11"/>
  <c r="T261" i="11" s="1"/>
  <c r="U261" i="11" s="1"/>
  <c r="S262" i="11"/>
  <c r="S263" i="11"/>
  <c r="T263" i="11" s="1"/>
  <c r="U263" i="11" s="1"/>
  <c r="S264" i="11"/>
  <c r="S265" i="11"/>
  <c r="S266" i="11"/>
  <c r="S267" i="11"/>
  <c r="S268" i="11"/>
  <c r="S269" i="11"/>
  <c r="T269" i="11" s="1"/>
  <c r="U269" i="11" s="1"/>
  <c r="S270" i="11"/>
  <c r="S271" i="11"/>
  <c r="S272" i="11"/>
  <c r="S273" i="11"/>
  <c r="S274" i="11"/>
  <c r="T274" i="11" s="1"/>
  <c r="U274" i="11" s="1"/>
  <c r="S275" i="11"/>
  <c r="S276" i="11"/>
  <c r="S277" i="11"/>
  <c r="T277" i="11" s="1"/>
  <c r="U277" i="11" s="1"/>
  <c r="S278" i="11"/>
  <c r="S279" i="11"/>
  <c r="S280" i="11"/>
  <c r="S281" i="11"/>
  <c r="S282" i="11"/>
  <c r="T282" i="11" s="1"/>
  <c r="U282" i="11" s="1"/>
  <c r="S283" i="11"/>
  <c r="S284" i="11"/>
  <c r="S285" i="11"/>
  <c r="T285" i="11" s="1"/>
  <c r="U285" i="11" s="1"/>
  <c r="S286" i="11"/>
  <c r="S287" i="11"/>
  <c r="T287" i="11" s="1"/>
  <c r="U287" i="11" s="1"/>
  <c r="S288" i="11"/>
  <c r="S289" i="11"/>
  <c r="T289" i="11" s="1"/>
  <c r="U289" i="11" s="1"/>
  <c r="S290" i="11"/>
  <c r="S291" i="11"/>
  <c r="S292" i="11"/>
  <c r="S293" i="11"/>
  <c r="T293" i="11" s="1"/>
  <c r="U293" i="11" s="1"/>
  <c r="S294" i="11"/>
  <c r="S295" i="11"/>
  <c r="T295" i="11" s="1"/>
  <c r="U295" i="11" s="1"/>
  <c r="S296" i="11"/>
  <c r="S297" i="11"/>
  <c r="S298" i="11"/>
  <c r="T298" i="11" s="1"/>
  <c r="U298" i="11" s="1"/>
  <c r="S299" i="11"/>
  <c r="S300" i="11"/>
  <c r="S301" i="11"/>
  <c r="T301" i="11" s="1"/>
  <c r="U301" i="11" s="1"/>
  <c r="S302" i="11"/>
  <c r="S303" i="11"/>
  <c r="T303" i="11" s="1"/>
  <c r="U303" i="11" s="1"/>
  <c r="S304" i="11"/>
  <c r="S305" i="11"/>
  <c r="S306" i="11"/>
  <c r="T306" i="11" s="1"/>
  <c r="U306" i="11" s="1"/>
  <c r="S307" i="11"/>
  <c r="S308" i="11"/>
  <c r="S309" i="11"/>
  <c r="T309" i="11" s="1"/>
  <c r="U309" i="11" s="1"/>
  <c r="S310" i="11"/>
  <c r="S311" i="11"/>
  <c r="T311" i="11" s="1"/>
  <c r="U311" i="11" s="1"/>
  <c r="S312" i="11"/>
  <c r="S3" i="11"/>
  <c r="O4" i="11"/>
  <c r="P4" i="11" s="1"/>
  <c r="Q4" i="11" s="1"/>
  <c r="O5" i="11"/>
  <c r="O6" i="11"/>
  <c r="O7" i="11"/>
  <c r="P7" i="11" s="1"/>
  <c r="Q7" i="11" s="1"/>
  <c r="O8" i="11"/>
  <c r="O9" i="11"/>
  <c r="O10" i="11"/>
  <c r="O11" i="11"/>
  <c r="O12" i="11"/>
  <c r="P12" i="11" s="1"/>
  <c r="Q12" i="11" s="1"/>
  <c r="O13" i="11"/>
  <c r="O14" i="11"/>
  <c r="O15" i="11"/>
  <c r="P15" i="11" s="1"/>
  <c r="Q15" i="11" s="1"/>
  <c r="O16" i="11"/>
  <c r="O17" i="11"/>
  <c r="P17" i="11" s="1"/>
  <c r="Q17" i="11" s="1"/>
  <c r="O18" i="11"/>
  <c r="O19" i="11"/>
  <c r="O20" i="11"/>
  <c r="O21" i="11"/>
  <c r="O22" i="11"/>
  <c r="O23" i="11"/>
  <c r="O24" i="11"/>
  <c r="O25" i="11"/>
  <c r="O26" i="11"/>
  <c r="O27" i="11"/>
  <c r="O28" i="11"/>
  <c r="P28" i="11" s="1"/>
  <c r="Q28" i="11" s="1"/>
  <c r="O29" i="11"/>
  <c r="O30" i="11"/>
  <c r="O31" i="11"/>
  <c r="P31" i="11" s="1"/>
  <c r="Q31" i="11" s="1"/>
  <c r="O32" i="11"/>
  <c r="O33" i="11"/>
  <c r="P33" i="11" s="1"/>
  <c r="Q33" i="11" s="1"/>
  <c r="O34" i="11"/>
  <c r="O35" i="11"/>
  <c r="O36" i="11"/>
  <c r="O37" i="11"/>
  <c r="O38" i="11"/>
  <c r="O39" i="11"/>
  <c r="P39" i="11" s="1"/>
  <c r="Q39" i="11" s="1"/>
  <c r="O40" i="11"/>
  <c r="O41" i="11"/>
  <c r="P41" i="11" s="1"/>
  <c r="Q41" i="11" s="1"/>
  <c r="O42" i="11"/>
  <c r="O43" i="11"/>
  <c r="O44" i="11"/>
  <c r="O45" i="11"/>
  <c r="O46" i="11"/>
  <c r="O47" i="11"/>
  <c r="P47" i="11" s="1"/>
  <c r="Q47" i="11" s="1"/>
  <c r="O48" i="11"/>
  <c r="O49" i="11"/>
  <c r="O50" i="11"/>
  <c r="O51" i="11"/>
  <c r="O52" i="11"/>
  <c r="O53" i="11"/>
  <c r="O54" i="11"/>
  <c r="O55" i="11"/>
  <c r="P55" i="11" s="1"/>
  <c r="Q55" i="11" s="1"/>
  <c r="O56" i="11"/>
  <c r="O57" i="11"/>
  <c r="P57" i="11" s="1"/>
  <c r="Q57" i="11" s="1"/>
  <c r="O58" i="11"/>
  <c r="O59" i="11"/>
  <c r="O60" i="11"/>
  <c r="P60" i="11" s="1"/>
  <c r="Q60" i="11" s="1"/>
  <c r="O61" i="11"/>
  <c r="O62" i="11"/>
  <c r="O63" i="11"/>
  <c r="P63" i="11" s="1"/>
  <c r="Q63" i="11" s="1"/>
  <c r="O64" i="11"/>
  <c r="O65" i="11"/>
  <c r="O66" i="11"/>
  <c r="O67" i="11"/>
  <c r="O68" i="11"/>
  <c r="O69" i="11"/>
  <c r="O70" i="11"/>
  <c r="O71" i="11"/>
  <c r="P71" i="11" s="1"/>
  <c r="Q71" i="11" s="1"/>
  <c r="O72" i="11"/>
  <c r="O73" i="11"/>
  <c r="P73" i="11" s="1"/>
  <c r="Q73" i="11" s="1"/>
  <c r="O74" i="11"/>
  <c r="O75" i="11"/>
  <c r="O76" i="11"/>
  <c r="O77" i="11"/>
  <c r="O78" i="11"/>
  <c r="O79" i="11"/>
  <c r="P79" i="11" s="1"/>
  <c r="Q79" i="11" s="1"/>
  <c r="O80" i="11"/>
  <c r="O81" i="11"/>
  <c r="O82" i="11"/>
  <c r="O83" i="11"/>
  <c r="O84" i="11"/>
  <c r="O85" i="11"/>
  <c r="O86" i="11"/>
  <c r="O87" i="11"/>
  <c r="P87" i="11" s="1"/>
  <c r="Q87" i="11" s="1"/>
  <c r="O88" i="11"/>
  <c r="O89" i="11"/>
  <c r="O90" i="11"/>
  <c r="O91" i="11"/>
  <c r="O92" i="11"/>
  <c r="O93" i="11"/>
  <c r="O94" i="11"/>
  <c r="O95" i="11"/>
  <c r="P95" i="11" s="1"/>
  <c r="Q95" i="11" s="1"/>
  <c r="O96" i="11"/>
  <c r="O97" i="11"/>
  <c r="O98" i="11"/>
  <c r="O99" i="11"/>
  <c r="O100" i="11"/>
  <c r="P100" i="11" s="1"/>
  <c r="Q100" i="11" s="1"/>
  <c r="O101" i="11"/>
  <c r="O102" i="11"/>
  <c r="O103" i="11"/>
  <c r="O104" i="11"/>
  <c r="O105" i="11"/>
  <c r="P105" i="11" s="1"/>
  <c r="Q105" i="11" s="1"/>
  <c r="O106" i="11"/>
  <c r="O107" i="11"/>
  <c r="O108" i="11"/>
  <c r="P108" i="11" s="1"/>
  <c r="Q108" i="11" s="1"/>
  <c r="O109" i="11"/>
  <c r="O110" i="11"/>
  <c r="O111" i="11"/>
  <c r="O112" i="11"/>
  <c r="O113" i="11"/>
  <c r="O114" i="11"/>
  <c r="O115" i="11"/>
  <c r="O116" i="11"/>
  <c r="P116" i="11" s="1"/>
  <c r="Q116" i="11" s="1"/>
  <c r="O117" i="11"/>
  <c r="O118" i="11"/>
  <c r="O119" i="11"/>
  <c r="P119" i="11" s="1"/>
  <c r="Q119" i="11" s="1"/>
  <c r="O120" i="11"/>
  <c r="O121" i="11"/>
  <c r="O122" i="11"/>
  <c r="O123" i="11"/>
  <c r="O124" i="11"/>
  <c r="O125" i="11"/>
  <c r="O126" i="11"/>
  <c r="O127" i="11"/>
  <c r="P127" i="11" s="1"/>
  <c r="Q127" i="11" s="1"/>
  <c r="O128" i="11"/>
  <c r="O129" i="11"/>
  <c r="P129" i="11" s="1"/>
  <c r="Q129" i="11" s="1"/>
  <c r="O130" i="11"/>
  <c r="O131" i="11"/>
  <c r="O132" i="11"/>
  <c r="P132" i="11" s="1"/>
  <c r="Q132" i="11" s="1"/>
  <c r="O133" i="11"/>
  <c r="O134" i="11"/>
  <c r="O135" i="11"/>
  <c r="P135" i="11" s="1"/>
  <c r="Q135" i="11" s="1"/>
  <c r="O136" i="11"/>
  <c r="P136" i="11" s="1"/>
  <c r="Q136" i="11" s="1"/>
  <c r="O137" i="11"/>
  <c r="P137" i="11" s="1"/>
  <c r="Q137" i="11" s="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P151" i="11" s="1"/>
  <c r="Q151" i="11" s="1"/>
  <c r="O152" i="11"/>
  <c r="O153" i="11"/>
  <c r="O154" i="11"/>
  <c r="O155" i="11"/>
  <c r="O156" i="11"/>
  <c r="O157" i="11"/>
  <c r="O158" i="11"/>
  <c r="O159" i="11"/>
  <c r="P159" i="11" s="1"/>
  <c r="Q159" i="11" s="1"/>
  <c r="O160" i="11"/>
  <c r="O161" i="11"/>
  <c r="P161" i="11" s="1"/>
  <c r="Q161" i="11" s="1"/>
  <c r="O162" i="11"/>
  <c r="O163" i="11"/>
  <c r="O164" i="11"/>
  <c r="O165" i="11"/>
  <c r="O166" i="11"/>
  <c r="O167" i="11"/>
  <c r="P167" i="11" s="1"/>
  <c r="Q167" i="11" s="1"/>
  <c r="O168" i="11"/>
  <c r="O169" i="11"/>
  <c r="P169" i="11" s="1"/>
  <c r="Q169" i="11" s="1"/>
  <c r="O170" i="11"/>
  <c r="O171" i="11"/>
  <c r="O172" i="11"/>
  <c r="O173" i="11"/>
  <c r="O174" i="11"/>
  <c r="O175" i="11"/>
  <c r="P175" i="11" s="1"/>
  <c r="Q175" i="11" s="1"/>
  <c r="O176" i="11"/>
  <c r="O177" i="11"/>
  <c r="P177" i="11" s="1"/>
  <c r="Q177" i="11" s="1"/>
  <c r="O178" i="11"/>
  <c r="O179" i="11"/>
  <c r="O180" i="11"/>
  <c r="O181" i="11"/>
  <c r="O182" i="11"/>
  <c r="O183" i="11"/>
  <c r="P183" i="11" s="1"/>
  <c r="Q183" i="11" s="1"/>
  <c r="O184" i="11"/>
  <c r="O185" i="11"/>
  <c r="O186" i="11"/>
  <c r="O187" i="11"/>
  <c r="O188" i="11"/>
  <c r="O189" i="11"/>
  <c r="O190" i="11"/>
  <c r="O191" i="11"/>
  <c r="P191" i="11" s="1"/>
  <c r="Q191" i="11" s="1"/>
  <c r="O192" i="11"/>
  <c r="O193" i="11"/>
  <c r="O194" i="11"/>
  <c r="O195" i="11"/>
  <c r="O196" i="11"/>
  <c r="O197" i="11"/>
  <c r="O198" i="11"/>
  <c r="O199" i="11"/>
  <c r="O200" i="11"/>
  <c r="O201" i="11"/>
  <c r="P201" i="11" s="1"/>
  <c r="Q201" i="11" s="1"/>
  <c r="O202" i="11"/>
  <c r="O203" i="11"/>
  <c r="O204" i="11"/>
  <c r="O205" i="11"/>
  <c r="O206" i="11"/>
  <c r="O207" i="11"/>
  <c r="P207" i="11" s="1"/>
  <c r="Q207" i="11" s="1"/>
  <c r="O208" i="11"/>
  <c r="O209" i="11"/>
  <c r="O210" i="11"/>
  <c r="O211" i="11"/>
  <c r="O212" i="11"/>
  <c r="O213" i="11"/>
  <c r="O214" i="11"/>
  <c r="O215" i="11"/>
  <c r="P215" i="11" s="1"/>
  <c r="Q215" i="11" s="1"/>
  <c r="O216" i="11"/>
  <c r="O217" i="11"/>
  <c r="P217" i="11" s="1"/>
  <c r="Q217" i="11" s="1"/>
  <c r="O218" i="11"/>
  <c r="O219" i="11"/>
  <c r="O220" i="11"/>
  <c r="P220" i="11" s="1"/>
  <c r="Q220" i="11" s="1"/>
  <c r="O221" i="11"/>
  <c r="O222" i="11"/>
  <c r="O223" i="11"/>
  <c r="P223" i="11" s="1"/>
  <c r="Q223" i="11" s="1"/>
  <c r="O224" i="11"/>
  <c r="O225" i="11"/>
  <c r="O226" i="11"/>
  <c r="O227" i="11"/>
  <c r="O228" i="11"/>
  <c r="O229" i="11"/>
  <c r="O230" i="11"/>
  <c r="O231" i="11"/>
  <c r="P231" i="11" s="1"/>
  <c r="Q231" i="11" s="1"/>
  <c r="O232" i="11"/>
  <c r="P232" i="11" s="1"/>
  <c r="Q232" i="11" s="1"/>
  <c r="O233" i="11"/>
  <c r="P233" i="11" s="1"/>
  <c r="Q233" i="11" s="1"/>
  <c r="O234" i="11"/>
  <c r="O235" i="11"/>
  <c r="O236" i="11"/>
  <c r="P236" i="11" s="1"/>
  <c r="Q236" i="11" s="1"/>
  <c r="O237" i="11"/>
  <c r="O238" i="11"/>
  <c r="O239" i="11"/>
  <c r="P239" i="11" s="1"/>
  <c r="Q239" i="11" s="1"/>
  <c r="O240" i="11"/>
  <c r="P240" i="11" s="1"/>
  <c r="Q240" i="11" s="1"/>
  <c r="O241" i="11"/>
  <c r="P241" i="11" s="1"/>
  <c r="Q241" i="11" s="1"/>
  <c r="O242" i="11"/>
  <c r="O243" i="11"/>
  <c r="O244" i="11"/>
  <c r="O245" i="11"/>
  <c r="O246" i="11"/>
  <c r="O247" i="11"/>
  <c r="P247" i="11" s="1"/>
  <c r="Q247" i="11" s="1"/>
  <c r="O248" i="11"/>
  <c r="O249" i="11"/>
  <c r="P249" i="11" s="1"/>
  <c r="Q249" i="11" s="1"/>
  <c r="O250" i="11"/>
  <c r="O251" i="11"/>
  <c r="O252" i="11"/>
  <c r="P252" i="11" s="1"/>
  <c r="Q252" i="11" s="1"/>
  <c r="O253" i="11"/>
  <c r="O254" i="11"/>
  <c r="O255" i="11"/>
  <c r="P255" i="11" s="1"/>
  <c r="Q255" i="11" s="1"/>
  <c r="O256" i="11"/>
  <c r="O257" i="11"/>
  <c r="P257" i="11" s="1"/>
  <c r="Q257" i="11" s="1"/>
  <c r="O258" i="11"/>
  <c r="O259" i="11"/>
  <c r="O260" i="11"/>
  <c r="P260" i="11" s="1"/>
  <c r="Q260" i="11" s="1"/>
  <c r="O261" i="11"/>
  <c r="O262" i="11"/>
  <c r="O263" i="11"/>
  <c r="P263" i="11" s="1"/>
  <c r="Q263" i="11" s="1"/>
  <c r="O264" i="11"/>
  <c r="P264" i="11" s="1"/>
  <c r="Q264" i="11" s="1"/>
  <c r="O265" i="11"/>
  <c r="P265" i="11" s="1"/>
  <c r="Q265" i="11" s="1"/>
  <c r="O266" i="11"/>
  <c r="O267" i="11"/>
  <c r="O268" i="11"/>
  <c r="O269" i="11"/>
  <c r="O270" i="11"/>
  <c r="O271" i="11"/>
  <c r="P271" i="11" s="1"/>
  <c r="Q271" i="11" s="1"/>
  <c r="O272" i="11"/>
  <c r="O273" i="11"/>
  <c r="O274" i="11"/>
  <c r="O275" i="11"/>
  <c r="O276" i="11"/>
  <c r="O277" i="11"/>
  <c r="O278" i="11"/>
  <c r="O279" i="11"/>
  <c r="P279" i="11" s="1"/>
  <c r="Q279" i="11" s="1"/>
  <c r="O280" i="11"/>
  <c r="O281" i="11"/>
  <c r="P281" i="11" s="1"/>
  <c r="Q281" i="11" s="1"/>
  <c r="O282" i="11"/>
  <c r="O283" i="11"/>
  <c r="O284" i="11"/>
  <c r="O285" i="11"/>
  <c r="O286" i="11"/>
  <c r="O287" i="11"/>
  <c r="P287" i="11" s="1"/>
  <c r="Q287" i="11" s="1"/>
  <c r="O288" i="11"/>
  <c r="O289" i="11"/>
  <c r="O290" i="11"/>
  <c r="O291" i="11"/>
  <c r="O292" i="11"/>
  <c r="O293" i="11"/>
  <c r="O294" i="11"/>
  <c r="O295" i="11"/>
  <c r="P295" i="11" s="1"/>
  <c r="Q295" i="11" s="1"/>
  <c r="O296" i="11"/>
  <c r="P296" i="11" s="1"/>
  <c r="Q296" i="11" s="1"/>
  <c r="O297" i="11"/>
  <c r="O298" i="11"/>
  <c r="O299" i="11"/>
  <c r="O300" i="11"/>
  <c r="O301" i="11"/>
  <c r="O302" i="11"/>
  <c r="O303" i="11"/>
  <c r="P303" i="11" s="1"/>
  <c r="Q303" i="11" s="1"/>
  <c r="O304" i="11"/>
  <c r="O305" i="11"/>
  <c r="O306" i="11"/>
  <c r="O307" i="11"/>
  <c r="O308" i="11"/>
  <c r="O309" i="11"/>
  <c r="O310" i="11"/>
  <c r="O311" i="11"/>
  <c r="O312" i="11"/>
  <c r="O3" i="11"/>
  <c r="P3" i="11" s="1"/>
  <c r="Q3" i="11" s="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L46" i="11" s="1"/>
  <c r="M46" i="11" s="1"/>
  <c r="K47" i="11"/>
  <c r="K48" i="11"/>
  <c r="K49" i="11"/>
  <c r="K50" i="11"/>
  <c r="K51" i="11"/>
  <c r="K52" i="11"/>
  <c r="K53" i="11"/>
  <c r="K54" i="11"/>
  <c r="K55" i="11"/>
  <c r="K56" i="11"/>
  <c r="K57" i="11"/>
  <c r="K58" i="11"/>
  <c r="L58" i="11" s="1"/>
  <c r="M58" i="11" s="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L81" i="11" s="1"/>
  <c r="M81" i="11" s="1"/>
  <c r="K82" i="11"/>
  <c r="K83" i="11"/>
  <c r="K84" i="11"/>
  <c r="K85" i="11"/>
  <c r="K86" i="11"/>
  <c r="L86" i="11" s="1"/>
  <c r="M86" i="11" s="1"/>
  <c r="K87" i="11"/>
  <c r="K88" i="11"/>
  <c r="K89" i="11"/>
  <c r="K90" i="11"/>
  <c r="K91" i="11"/>
  <c r="K92" i="11"/>
  <c r="K93" i="11"/>
  <c r="K94" i="11"/>
  <c r="L94" i="11" s="1"/>
  <c r="M94" i="11" s="1"/>
  <c r="K95" i="11"/>
  <c r="K96" i="11"/>
  <c r="K97" i="11"/>
  <c r="K98" i="11"/>
  <c r="K99" i="11"/>
  <c r="K100" i="11"/>
  <c r="K101" i="11"/>
  <c r="K102" i="11"/>
  <c r="L102" i="11" s="1"/>
  <c r="M102" i="11" s="1"/>
  <c r="K103" i="11"/>
  <c r="K104" i="11"/>
  <c r="K105" i="11"/>
  <c r="K106" i="11"/>
  <c r="K107" i="11"/>
  <c r="K108" i="11"/>
  <c r="K109" i="11"/>
  <c r="K110" i="11"/>
  <c r="L110" i="11" s="1"/>
  <c r="M110" i="11" s="1"/>
  <c r="K111" i="11"/>
  <c r="K112" i="11"/>
  <c r="K113" i="11"/>
  <c r="K114" i="11"/>
  <c r="K115" i="11"/>
  <c r="K116" i="11"/>
  <c r="K117" i="11"/>
  <c r="K118" i="11"/>
  <c r="L118" i="11" s="1"/>
  <c r="M118" i="11" s="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L134" i="11" s="1"/>
  <c r="M134" i="11" s="1"/>
  <c r="K135" i="11"/>
  <c r="K136" i="11"/>
  <c r="K137" i="11"/>
  <c r="L137" i="11" s="1"/>
  <c r="M137" i="11" s="1"/>
  <c r="K138" i="11"/>
  <c r="K139" i="11"/>
  <c r="K140" i="11"/>
  <c r="K141" i="11"/>
  <c r="K142" i="11"/>
  <c r="L142" i="11" s="1"/>
  <c r="M142" i="11" s="1"/>
  <c r="K143" i="11"/>
  <c r="K144" i="11"/>
  <c r="K145" i="11"/>
  <c r="K146" i="11"/>
  <c r="K147" i="11"/>
  <c r="K148" i="11"/>
  <c r="K149" i="11"/>
  <c r="K150" i="11"/>
  <c r="L150" i="11" s="1"/>
  <c r="M150" i="11" s="1"/>
  <c r="K151" i="11"/>
  <c r="K152" i="11"/>
  <c r="K153" i="11"/>
  <c r="K154" i="11"/>
  <c r="L154" i="11" s="1"/>
  <c r="M154" i="11" s="1"/>
  <c r="K155" i="11"/>
  <c r="K156" i="11"/>
  <c r="K157" i="11"/>
  <c r="K158" i="11"/>
  <c r="K159" i="11"/>
  <c r="K160" i="11"/>
  <c r="K161" i="11"/>
  <c r="K162" i="11"/>
  <c r="L162" i="11" s="1"/>
  <c r="M162" i="11" s="1"/>
  <c r="K163" i="11"/>
  <c r="K164" i="11"/>
  <c r="K165" i="11"/>
  <c r="K166" i="11"/>
  <c r="L166" i="11" s="1"/>
  <c r="M166" i="11" s="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L185" i="11" s="1"/>
  <c r="M185" i="11" s="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L209" i="11" s="1"/>
  <c r="M209" i="11" s="1"/>
  <c r="K210" i="11"/>
  <c r="L210" i="11" s="1"/>
  <c r="M210" i="11" s="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L222" i="11" s="1"/>
  <c r="M222" i="11" s="1"/>
  <c r="K223" i="11"/>
  <c r="K224" i="11"/>
  <c r="K225" i="11"/>
  <c r="K226" i="11"/>
  <c r="L226" i="11" s="1"/>
  <c r="M226" i="11" s="1"/>
  <c r="K227" i="11"/>
  <c r="K228" i="11"/>
  <c r="K229" i="11"/>
  <c r="K230" i="11"/>
  <c r="L230" i="11" s="1"/>
  <c r="M230" i="11" s="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L250" i="11" s="1"/>
  <c r="M250" i="11" s="1"/>
  <c r="K251" i="11"/>
  <c r="K252" i="11"/>
  <c r="K253" i="11"/>
  <c r="K254" i="11"/>
  <c r="L254" i="11" s="1"/>
  <c r="M254" i="11" s="1"/>
  <c r="K255" i="11"/>
  <c r="K256" i="11"/>
  <c r="K257" i="11"/>
  <c r="L257" i="11" s="1"/>
  <c r="M257" i="11" s="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L294" i="11" s="1"/>
  <c r="M294" i="11" s="1"/>
  <c r="K295" i="11"/>
  <c r="K296" i="11"/>
  <c r="K297" i="11"/>
  <c r="K298" i="11"/>
  <c r="K299" i="11"/>
  <c r="K300" i="11"/>
  <c r="K301" i="11"/>
  <c r="K302" i="11"/>
  <c r="L302" i="11" s="1"/>
  <c r="M302" i="11" s="1"/>
  <c r="K303" i="11"/>
  <c r="K304" i="11"/>
  <c r="K305" i="11"/>
  <c r="K306" i="11"/>
  <c r="L306" i="11" s="1"/>
  <c r="M306" i="11" s="1"/>
  <c r="K307" i="11"/>
  <c r="K308" i="11"/>
  <c r="K309" i="11"/>
  <c r="K310" i="11"/>
  <c r="L310" i="11" s="1"/>
  <c r="M310" i="11" s="1"/>
  <c r="K311" i="11"/>
  <c r="K312" i="11"/>
  <c r="K3" i="11"/>
  <c r="L3" i="11" s="1"/>
  <c r="M3" i="11" s="1"/>
  <c r="G4" i="11"/>
  <c r="H4" i="11" s="1"/>
  <c r="I4" i="11" s="1"/>
  <c r="G5" i="11"/>
  <c r="H5" i="11" s="1"/>
  <c r="I5" i="11" s="1"/>
  <c r="G6" i="11"/>
  <c r="G7" i="11"/>
  <c r="G8" i="11"/>
  <c r="G9" i="11"/>
  <c r="G10" i="11"/>
  <c r="G11" i="11"/>
  <c r="G12" i="11"/>
  <c r="G13" i="11"/>
  <c r="H13" i="11" s="1"/>
  <c r="I13" i="11" s="1"/>
  <c r="G14" i="11"/>
  <c r="G15" i="11"/>
  <c r="G16" i="11"/>
  <c r="H16" i="11" s="1"/>
  <c r="I16" i="11" s="1"/>
  <c r="G17" i="11"/>
  <c r="G18" i="11"/>
  <c r="G19" i="11"/>
  <c r="G20" i="11"/>
  <c r="G21" i="11"/>
  <c r="H21" i="11" s="1"/>
  <c r="I21" i="11" s="1"/>
  <c r="G22" i="11"/>
  <c r="G23" i="11"/>
  <c r="G24" i="11"/>
  <c r="G25" i="11"/>
  <c r="G26" i="11"/>
  <c r="G27" i="11"/>
  <c r="G28" i="11"/>
  <c r="G29" i="11"/>
  <c r="H29" i="11" s="1"/>
  <c r="I29" i="11" s="1"/>
  <c r="G30" i="11"/>
  <c r="G31" i="11"/>
  <c r="G32" i="11"/>
  <c r="G33" i="11"/>
  <c r="G34" i="11"/>
  <c r="G35" i="11"/>
  <c r="G36" i="11"/>
  <c r="G37" i="11"/>
  <c r="H37" i="11" s="1"/>
  <c r="I37" i="11" s="1"/>
  <c r="G38" i="11"/>
  <c r="G39" i="11"/>
  <c r="G40" i="11"/>
  <c r="G41" i="11"/>
  <c r="G42" i="11"/>
  <c r="G43" i="11"/>
  <c r="G44" i="11"/>
  <c r="G45" i="11"/>
  <c r="H45" i="11" s="1"/>
  <c r="I45" i="11" s="1"/>
  <c r="G46" i="11"/>
  <c r="G47" i="11"/>
  <c r="G48" i="11"/>
  <c r="H48" i="11" s="1"/>
  <c r="I48" i="11" s="1"/>
  <c r="G49" i="11"/>
  <c r="G50" i="11"/>
  <c r="G51" i="11"/>
  <c r="G52" i="11"/>
  <c r="G53" i="11"/>
  <c r="H53" i="11" s="1"/>
  <c r="I53" i="11" s="1"/>
  <c r="G54" i="11"/>
  <c r="G55" i="11"/>
  <c r="G56" i="11"/>
  <c r="H56" i="11" s="1"/>
  <c r="I56" i="11" s="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H76" i="11" s="1"/>
  <c r="I76" i="11" s="1"/>
  <c r="G77" i="11"/>
  <c r="G78" i="11"/>
  <c r="G79" i="11"/>
  <c r="G80" i="11"/>
  <c r="H80" i="11" s="1"/>
  <c r="I80" i="11" s="1"/>
  <c r="G81" i="11"/>
  <c r="G82" i="11"/>
  <c r="G83" i="11"/>
  <c r="G84" i="11"/>
  <c r="G85" i="11"/>
  <c r="H85" i="11" s="1"/>
  <c r="I85" i="11" s="1"/>
  <c r="G86" i="11"/>
  <c r="G87" i="11"/>
  <c r="G88" i="11"/>
  <c r="G89" i="11"/>
  <c r="G90" i="11"/>
  <c r="G91" i="11"/>
  <c r="G92" i="11"/>
  <c r="G93" i="11"/>
  <c r="G94" i="11"/>
  <c r="G95" i="11"/>
  <c r="H95" i="11" s="1"/>
  <c r="I95" i="11" s="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H123" i="11" s="1"/>
  <c r="I123" i="11" s="1"/>
  <c r="G124" i="11"/>
  <c r="G125" i="11"/>
  <c r="G126" i="11"/>
  <c r="G127" i="11"/>
  <c r="G128" i="11"/>
  <c r="H128" i="11" s="1"/>
  <c r="I128" i="11" s="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H156" i="11" s="1"/>
  <c r="I156" i="11" s="1"/>
  <c r="G157" i="11"/>
  <c r="G158" i="11"/>
  <c r="G159" i="11"/>
  <c r="G160" i="11"/>
  <c r="H160" i="11" s="1"/>
  <c r="I160" i="11" s="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H176" i="11" s="1"/>
  <c r="I176" i="11" s="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H192" i="11" s="1"/>
  <c r="I192" i="11" s="1"/>
  <c r="G193" i="11"/>
  <c r="G194" i="11"/>
  <c r="G195" i="11"/>
  <c r="G196" i="11"/>
  <c r="G197" i="11"/>
  <c r="G198" i="11"/>
  <c r="G199" i="11"/>
  <c r="G200" i="11"/>
  <c r="H200" i="11" s="1"/>
  <c r="I200" i="11" s="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H212" i="11" s="1"/>
  <c r="I212" i="11" s="1"/>
  <c r="G213" i="11"/>
  <c r="G214" i="11"/>
  <c r="G215" i="11"/>
  <c r="G216" i="11"/>
  <c r="G217" i="11"/>
  <c r="G218" i="11"/>
  <c r="G219" i="11"/>
  <c r="G220" i="11"/>
  <c r="G221" i="11"/>
  <c r="G222" i="11"/>
  <c r="G223" i="11"/>
  <c r="H223" i="11" s="1"/>
  <c r="I223" i="11" s="1"/>
  <c r="G224" i="11"/>
  <c r="G225" i="11"/>
  <c r="G226" i="11"/>
  <c r="G227" i="11"/>
  <c r="G228" i="11"/>
  <c r="H228" i="11" s="1"/>
  <c r="I228" i="11" s="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H276" i="11" s="1"/>
  <c r="I276" i="11" s="1"/>
  <c r="G277" i="11"/>
  <c r="G278" i="11"/>
  <c r="G279" i="11"/>
  <c r="G280" i="11"/>
  <c r="G281" i="11"/>
  <c r="G282" i="11"/>
  <c r="G283" i="11"/>
  <c r="G284" i="11"/>
  <c r="G285" i="11"/>
  <c r="G286" i="11"/>
  <c r="G287" i="11"/>
  <c r="H287" i="11" s="1"/>
  <c r="I287" i="11" s="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H304" i="11" s="1"/>
  <c r="I304" i="11" s="1"/>
  <c r="G305" i="11"/>
  <c r="G306" i="11"/>
  <c r="G307" i="11"/>
  <c r="G308" i="11"/>
  <c r="G309" i="11"/>
  <c r="G310" i="11"/>
  <c r="G311" i="11"/>
  <c r="G312" i="11"/>
  <c r="H312" i="11" s="1"/>
  <c r="I312" i="11" s="1"/>
  <c r="G3" i="11"/>
  <c r="C4" i="11"/>
  <c r="C5" i="11"/>
  <c r="D5" i="11" s="1"/>
  <c r="E5" i="11" s="1"/>
  <c r="C6" i="11"/>
  <c r="C7" i="11"/>
  <c r="C8" i="11"/>
  <c r="C9" i="11"/>
  <c r="C10" i="11"/>
  <c r="C11" i="11"/>
  <c r="C12" i="11"/>
  <c r="C13" i="11"/>
  <c r="D13" i="11" s="1"/>
  <c r="E13" i="11" s="1"/>
  <c r="C14" i="11"/>
  <c r="C15" i="11"/>
  <c r="D15" i="11" s="1"/>
  <c r="E15" i="11" s="1"/>
  <c r="C16" i="11"/>
  <c r="C17" i="11"/>
  <c r="C18" i="11"/>
  <c r="C19" i="11"/>
  <c r="C20" i="11"/>
  <c r="C21" i="11"/>
  <c r="D21" i="11" s="1"/>
  <c r="E21" i="11" s="1"/>
  <c r="C22" i="11"/>
  <c r="D22" i="11" s="1"/>
  <c r="E22" i="11" s="1"/>
  <c r="C23" i="11"/>
  <c r="D23" i="11" s="1"/>
  <c r="E23" i="11" s="1"/>
  <c r="C24" i="11"/>
  <c r="C25" i="11"/>
  <c r="C26" i="11"/>
  <c r="C27" i="11"/>
  <c r="C28" i="11"/>
  <c r="C29" i="11"/>
  <c r="C30" i="11"/>
  <c r="C31" i="11"/>
  <c r="C32" i="11"/>
  <c r="C33" i="11"/>
  <c r="C34" i="11"/>
  <c r="D34" i="11" s="1"/>
  <c r="E34" i="11" s="1"/>
  <c r="C35" i="11"/>
  <c r="C36" i="11"/>
  <c r="C37" i="11"/>
  <c r="C38" i="11"/>
  <c r="C39" i="11"/>
  <c r="C40" i="11"/>
  <c r="C41" i="11"/>
  <c r="C42" i="11"/>
  <c r="D42" i="11" s="1"/>
  <c r="E42" i="11" s="1"/>
  <c r="C43" i="11"/>
  <c r="C44" i="11"/>
  <c r="C45" i="11"/>
  <c r="C46" i="11"/>
  <c r="C47" i="11"/>
  <c r="D47" i="11" s="1"/>
  <c r="E47" i="11" s="1"/>
  <c r="C48" i="11"/>
  <c r="C49" i="11"/>
  <c r="C50" i="11"/>
  <c r="C51" i="11"/>
  <c r="C52" i="11"/>
  <c r="C53" i="11"/>
  <c r="D53" i="11" s="1"/>
  <c r="E53" i="11" s="1"/>
  <c r="C54" i="11"/>
  <c r="C55" i="11"/>
  <c r="C56" i="11"/>
  <c r="C57" i="11"/>
  <c r="C58" i="11"/>
  <c r="C59" i="11"/>
  <c r="C60" i="11"/>
  <c r="C61" i="11"/>
  <c r="D61" i="11" s="1"/>
  <c r="E61" i="11" s="1"/>
  <c r="C62" i="11"/>
  <c r="C63" i="11"/>
  <c r="C64" i="11"/>
  <c r="C65" i="11"/>
  <c r="C66" i="11"/>
  <c r="D66" i="11" s="1"/>
  <c r="E66" i="11" s="1"/>
  <c r="C67" i="11"/>
  <c r="C68" i="11"/>
  <c r="C69" i="11"/>
  <c r="D69" i="11" s="1"/>
  <c r="E69" i="11" s="1"/>
  <c r="C70" i="11"/>
  <c r="C71" i="11"/>
  <c r="C72" i="11"/>
  <c r="C73" i="11"/>
  <c r="C74" i="11"/>
  <c r="D74" i="11" s="1"/>
  <c r="E74" i="11" s="1"/>
  <c r="C75" i="11"/>
  <c r="C76" i="11"/>
  <c r="C77" i="11"/>
  <c r="C78" i="11"/>
  <c r="C79" i="11"/>
  <c r="C80" i="11"/>
  <c r="C81" i="11"/>
  <c r="C82" i="11"/>
  <c r="D82" i="11" s="1"/>
  <c r="E82" i="11" s="1"/>
  <c r="C83" i="11"/>
  <c r="C84" i="11"/>
  <c r="C85" i="11"/>
  <c r="D85" i="11" s="1"/>
  <c r="E85" i="11" s="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D98" i="11" s="1"/>
  <c r="E98" i="11" s="1"/>
  <c r="C99" i="11"/>
  <c r="D99" i="11" s="1"/>
  <c r="E99" i="11" s="1"/>
  <c r="C100" i="11"/>
  <c r="C101" i="11"/>
  <c r="D101" i="11" s="1"/>
  <c r="E101" i="11" s="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D122" i="11" s="1"/>
  <c r="E122" i="11" s="1"/>
  <c r="C123" i="11"/>
  <c r="C124" i="11"/>
  <c r="C125" i="11"/>
  <c r="C126" i="11"/>
  <c r="C127" i="11"/>
  <c r="D127" i="11" s="1"/>
  <c r="E127" i="11" s="1"/>
  <c r="C128" i="11"/>
  <c r="C129" i="11"/>
  <c r="C130" i="11"/>
  <c r="D130" i="11" s="1"/>
  <c r="E130" i="11" s="1"/>
  <c r="C131" i="11"/>
  <c r="C132" i="11"/>
  <c r="C133" i="11"/>
  <c r="C134" i="11"/>
  <c r="C135" i="11"/>
  <c r="C136" i="11"/>
  <c r="C137" i="11"/>
  <c r="C138" i="11"/>
  <c r="C139" i="11"/>
  <c r="C140" i="11"/>
  <c r="C141" i="11"/>
  <c r="D141" i="11" s="1"/>
  <c r="E141" i="11" s="1"/>
  <c r="C142" i="11"/>
  <c r="D142" i="11" s="1"/>
  <c r="E142" i="11" s="1"/>
  <c r="C143" i="11"/>
  <c r="C144" i="11"/>
  <c r="C145" i="11"/>
  <c r="C146" i="11"/>
  <c r="C147" i="11"/>
  <c r="C148" i="11"/>
  <c r="C149" i="11"/>
  <c r="D149" i="11" s="1"/>
  <c r="E149" i="11" s="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D172" i="11" s="1"/>
  <c r="E172" i="11" s="1"/>
  <c r="C173" i="11"/>
  <c r="D173" i="11" s="1"/>
  <c r="E173" i="11" s="1"/>
  <c r="C174" i="11"/>
  <c r="C175" i="11"/>
  <c r="C176" i="11"/>
  <c r="C177" i="11"/>
  <c r="C178" i="11"/>
  <c r="C179" i="11"/>
  <c r="C180" i="11"/>
  <c r="D180" i="11" s="1"/>
  <c r="E180" i="11" s="1"/>
  <c r="C181" i="11"/>
  <c r="D181" i="11" s="1"/>
  <c r="E181" i="11" s="1"/>
  <c r="C182" i="11"/>
  <c r="C183" i="11"/>
  <c r="D183" i="11" s="1"/>
  <c r="E183" i="11" s="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D197" i="11" s="1"/>
  <c r="E197" i="11" s="1"/>
  <c r="C198" i="11"/>
  <c r="C199" i="11"/>
  <c r="C200" i="11"/>
  <c r="C201" i="11"/>
  <c r="C202" i="11"/>
  <c r="D202" i="11" s="1"/>
  <c r="E202" i="11" s="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D220" i="11" s="1"/>
  <c r="E220" i="11" s="1"/>
  <c r="C221" i="11"/>
  <c r="C222" i="11"/>
  <c r="C223" i="11"/>
  <c r="C224" i="11"/>
  <c r="C225" i="11"/>
  <c r="C226" i="11"/>
  <c r="C227" i="11"/>
  <c r="C228" i="11"/>
  <c r="C229" i="11"/>
  <c r="C230" i="11"/>
  <c r="C231" i="11"/>
  <c r="D231" i="11" s="1"/>
  <c r="E231" i="11" s="1"/>
  <c r="C232" i="11"/>
  <c r="C233" i="11"/>
  <c r="C234" i="11"/>
  <c r="C235" i="11"/>
  <c r="C236" i="11"/>
  <c r="C237" i="11"/>
  <c r="C238" i="11"/>
  <c r="C239" i="11"/>
  <c r="C240" i="11"/>
  <c r="C241" i="11"/>
  <c r="D241" i="11" s="1"/>
  <c r="E241" i="11" s="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D260" i="11" s="1"/>
  <c r="E260" i="11" s="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D272" i="11" s="1"/>
  <c r="E272" i="11" s="1"/>
  <c r="C273" i="11"/>
  <c r="C274" i="11"/>
  <c r="D274" i="11" s="1"/>
  <c r="E274" i="11" s="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D306" i="11" s="1"/>
  <c r="E306" i="11" s="1"/>
  <c r="C307" i="11"/>
  <c r="C308" i="11"/>
  <c r="C309" i="11"/>
  <c r="D309" i="11" s="1"/>
  <c r="E309" i="11" s="1"/>
  <c r="C310" i="11"/>
  <c r="C311" i="11"/>
  <c r="C312" i="11"/>
  <c r="C3" i="11"/>
  <c r="AD4" i="11"/>
  <c r="AD5" i="11"/>
  <c r="AD6" i="11"/>
  <c r="AD7" i="11"/>
  <c r="AD8" i="11"/>
  <c r="AD9" i="11"/>
  <c r="AF9" i="11" s="1"/>
  <c r="AG9" i="11" s="1"/>
  <c r="AD10" i="11"/>
  <c r="AF10" i="11" s="1"/>
  <c r="AG10" i="11" s="1"/>
  <c r="AD11" i="11"/>
  <c r="AD12" i="11"/>
  <c r="AF12" i="11" s="1"/>
  <c r="AG12" i="11" s="1"/>
  <c r="AD13" i="11"/>
  <c r="AD14" i="11"/>
  <c r="AD15" i="11"/>
  <c r="AD16" i="11"/>
  <c r="AD17" i="11"/>
  <c r="AF17" i="11" s="1"/>
  <c r="AG17" i="11" s="1"/>
  <c r="AD18" i="11"/>
  <c r="AF18" i="11" s="1"/>
  <c r="AG18" i="11" s="1"/>
  <c r="AD19" i="11"/>
  <c r="AD20" i="11"/>
  <c r="AF20" i="11" s="1"/>
  <c r="AG20" i="11" s="1"/>
  <c r="AD21" i="11"/>
  <c r="AD22" i="11"/>
  <c r="AD23" i="11"/>
  <c r="AD24" i="11"/>
  <c r="AD25" i="11"/>
  <c r="AD26" i="11"/>
  <c r="AF26" i="11" s="1"/>
  <c r="AG26" i="11" s="1"/>
  <c r="AD27" i="11"/>
  <c r="AD28" i="11"/>
  <c r="AD29" i="11"/>
  <c r="AD30" i="11"/>
  <c r="AD31" i="11"/>
  <c r="AD32" i="11"/>
  <c r="AD33" i="11"/>
  <c r="AD34" i="11"/>
  <c r="AD35" i="11"/>
  <c r="AD36" i="11"/>
  <c r="AF36" i="11" s="1"/>
  <c r="AG36" i="11" s="1"/>
  <c r="AD37" i="11"/>
  <c r="AD38" i="11"/>
  <c r="AD39" i="11"/>
  <c r="AD40" i="11"/>
  <c r="AF40" i="11" s="1"/>
  <c r="AG40" i="11" s="1"/>
  <c r="AD41" i="11"/>
  <c r="AD42" i="11"/>
  <c r="AD43" i="11"/>
  <c r="AD44" i="11"/>
  <c r="AD45" i="11"/>
  <c r="AD46" i="11"/>
  <c r="AD47" i="11"/>
  <c r="AD48" i="11"/>
  <c r="AF48" i="11" s="1"/>
  <c r="AG48" i="11" s="1"/>
  <c r="AD49" i="11"/>
  <c r="AD50" i="11"/>
  <c r="AF50" i="11" s="1"/>
  <c r="AG50" i="11" s="1"/>
  <c r="AD51" i="11"/>
  <c r="AD52" i="11"/>
  <c r="AD53" i="11"/>
  <c r="AD54" i="11"/>
  <c r="AD55" i="11"/>
  <c r="AD56" i="11"/>
  <c r="AD57" i="11"/>
  <c r="AD58" i="11"/>
  <c r="AF58" i="11" s="1"/>
  <c r="AG58" i="11" s="1"/>
  <c r="AD59" i="11"/>
  <c r="AD60" i="11"/>
  <c r="AF60" i="11" s="1"/>
  <c r="AG60" i="11" s="1"/>
  <c r="AD61" i="11"/>
  <c r="AD62" i="11"/>
  <c r="AD63" i="11"/>
  <c r="AD64" i="11"/>
  <c r="AF64" i="11" s="1"/>
  <c r="AG64" i="11" s="1"/>
  <c r="AD65" i="11"/>
  <c r="AD66" i="11"/>
  <c r="AF66" i="11" s="1"/>
  <c r="AG66" i="11" s="1"/>
  <c r="AD67" i="11"/>
  <c r="AD68" i="11"/>
  <c r="AD69" i="11"/>
  <c r="AD70" i="11"/>
  <c r="AD71" i="11"/>
  <c r="AD72" i="11"/>
  <c r="AF72" i="11" s="1"/>
  <c r="AG72" i="11" s="1"/>
  <c r="AD73" i="11"/>
  <c r="AD74" i="11"/>
  <c r="AF74" i="11" s="1"/>
  <c r="AG74" i="11" s="1"/>
  <c r="AD75" i="11"/>
  <c r="AD76" i="11"/>
  <c r="AD77" i="11"/>
  <c r="AD78" i="11"/>
  <c r="AD79" i="11"/>
  <c r="AD80" i="11"/>
  <c r="AD81" i="11"/>
  <c r="AD82" i="11"/>
  <c r="AF82" i="11" s="1"/>
  <c r="AG82" i="11" s="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F96" i="11" s="1"/>
  <c r="AG96" i="11" s="1"/>
  <c r="AD97" i="11"/>
  <c r="AD98" i="11"/>
  <c r="AF98" i="11" s="1"/>
  <c r="AG98" i="11" s="1"/>
  <c r="AD99" i="11"/>
  <c r="AD100" i="11"/>
  <c r="AF100" i="11" s="1"/>
  <c r="AG100" i="11" s="1"/>
  <c r="AD101" i="11"/>
  <c r="AD102" i="11"/>
  <c r="AD103" i="11"/>
  <c r="AD104" i="11"/>
  <c r="AD105" i="11"/>
  <c r="AD106" i="11"/>
  <c r="AF106" i="11" s="1"/>
  <c r="AG106" i="11" s="1"/>
  <c r="AD107" i="11"/>
  <c r="AD108" i="11"/>
  <c r="AD109" i="11"/>
  <c r="AD110" i="11"/>
  <c r="AD111" i="11"/>
  <c r="AD112" i="11"/>
  <c r="AD113" i="11"/>
  <c r="AF113" i="11" s="1"/>
  <c r="AG113" i="11" s="1"/>
  <c r="AD114" i="11"/>
  <c r="AF114" i="11" s="1"/>
  <c r="AG114" i="11" s="1"/>
  <c r="AD115" i="11"/>
  <c r="AD116" i="11"/>
  <c r="AF116" i="11" s="1"/>
  <c r="AG116" i="11" s="1"/>
  <c r="AD117" i="11"/>
  <c r="AD118" i="11"/>
  <c r="AD119" i="11"/>
  <c r="AD120" i="11"/>
  <c r="AD121" i="11"/>
  <c r="AF121" i="11" s="1"/>
  <c r="AG121" i="11" s="1"/>
  <c r="AD122" i="11"/>
  <c r="AF122" i="11" s="1"/>
  <c r="AG122" i="11" s="1"/>
  <c r="AD123" i="11"/>
  <c r="AD124" i="11"/>
  <c r="AF124" i="11" s="1"/>
  <c r="AG124" i="11" s="1"/>
  <c r="AD125" i="11"/>
  <c r="AD126" i="11"/>
  <c r="AD127" i="11"/>
  <c r="AD128" i="11"/>
  <c r="AD129" i="11"/>
  <c r="AD130" i="11"/>
  <c r="AF130" i="11" s="1"/>
  <c r="AG130" i="11" s="1"/>
  <c r="AD131" i="11"/>
  <c r="AD132" i="11"/>
  <c r="AD133" i="11"/>
  <c r="AD134" i="11"/>
  <c r="AD135" i="11"/>
  <c r="AD136" i="11"/>
  <c r="AF136" i="11" s="1"/>
  <c r="AG136" i="11" s="1"/>
  <c r="AD137" i="11"/>
  <c r="AD138" i="11"/>
  <c r="AF138" i="11" s="1"/>
  <c r="AG138" i="11" s="1"/>
  <c r="AD139" i="11"/>
  <c r="AD140" i="11"/>
  <c r="AD141" i="11"/>
  <c r="AD142" i="11"/>
  <c r="AD143" i="11"/>
  <c r="AD144" i="11"/>
  <c r="AD145" i="11"/>
  <c r="AD146" i="11"/>
  <c r="AF146" i="11" s="1"/>
  <c r="AG146" i="11" s="1"/>
  <c r="AD147" i="11"/>
  <c r="AD148" i="11"/>
  <c r="AD149" i="11"/>
  <c r="AD150" i="11"/>
  <c r="AD151" i="11"/>
  <c r="AD152" i="11"/>
  <c r="AD153" i="11"/>
  <c r="AF153" i="11" s="1"/>
  <c r="AG153" i="11" s="1"/>
  <c r="AD154" i="11"/>
  <c r="AD155" i="11"/>
  <c r="AD156" i="11"/>
  <c r="AD157" i="11"/>
  <c r="AD158" i="11"/>
  <c r="AD159" i="11"/>
  <c r="AD160" i="11"/>
  <c r="AD161" i="11"/>
  <c r="AD162" i="11"/>
  <c r="AF162" i="11" s="1"/>
  <c r="AG162" i="11" s="1"/>
  <c r="AD163" i="11"/>
  <c r="AD164" i="11"/>
  <c r="AD165" i="11"/>
  <c r="AD166" i="11"/>
  <c r="AD167" i="11"/>
  <c r="AD168" i="11"/>
  <c r="AD169" i="11"/>
  <c r="AD170" i="11"/>
  <c r="AD171" i="11"/>
  <c r="AD172" i="11"/>
  <c r="AF172" i="11" s="1"/>
  <c r="AG172" i="11" s="1"/>
  <c r="AD173" i="11"/>
  <c r="AD174" i="11"/>
  <c r="AD175" i="11"/>
  <c r="AD176" i="11"/>
  <c r="AD177" i="11"/>
  <c r="AD178" i="11"/>
  <c r="AF178" i="11" s="1"/>
  <c r="AG178" i="11" s="1"/>
  <c r="AD179" i="11"/>
  <c r="AD180" i="11"/>
  <c r="AD181" i="11"/>
  <c r="AD182" i="11"/>
  <c r="AD183" i="11"/>
  <c r="AD184" i="11"/>
  <c r="AF184" i="11" s="1"/>
  <c r="AG184" i="11" s="1"/>
  <c r="AD185" i="11"/>
  <c r="AD186" i="11"/>
  <c r="AF186" i="11" s="1"/>
  <c r="AG186" i="11" s="1"/>
  <c r="AD187" i="11"/>
  <c r="AD188" i="11"/>
  <c r="AD189" i="11"/>
  <c r="AD190" i="11"/>
  <c r="AD191" i="11"/>
  <c r="AD192" i="11"/>
  <c r="AD193" i="11"/>
  <c r="AF193" i="11" s="1"/>
  <c r="AG193" i="11" s="1"/>
  <c r="AD194" i="11"/>
  <c r="AF194" i="11" s="1"/>
  <c r="AG194" i="11" s="1"/>
  <c r="AD195" i="11"/>
  <c r="AD196" i="11"/>
  <c r="AD197" i="11"/>
  <c r="AD198" i="11"/>
  <c r="AD199" i="11"/>
  <c r="AD200" i="11"/>
  <c r="AD201" i="11"/>
  <c r="AD202" i="11"/>
  <c r="AD203" i="11"/>
  <c r="AD204" i="11"/>
  <c r="AF204" i="11" s="1"/>
  <c r="AG204" i="11" s="1"/>
  <c r="AD205" i="11"/>
  <c r="AD206" i="11"/>
  <c r="AD207" i="11"/>
  <c r="AD208" i="11"/>
  <c r="AD209" i="11"/>
  <c r="AF209" i="11" s="1"/>
  <c r="AG209" i="11" s="1"/>
  <c r="AD210" i="11"/>
  <c r="AF210" i="11" s="1"/>
  <c r="AG210" i="11" s="1"/>
  <c r="AD211" i="11"/>
  <c r="AD212" i="11"/>
  <c r="AD213" i="11"/>
  <c r="AD214" i="11"/>
  <c r="AD215" i="11"/>
  <c r="AD216" i="11"/>
  <c r="AD217" i="11"/>
  <c r="AF217" i="11" s="1"/>
  <c r="AG217" i="11" s="1"/>
  <c r="AD218" i="11"/>
  <c r="AF218" i="11" s="1"/>
  <c r="AG218" i="11" s="1"/>
  <c r="AD219" i="11"/>
  <c r="AD220" i="11"/>
  <c r="AF220" i="11" s="1"/>
  <c r="AG220" i="11" s="1"/>
  <c r="AD221" i="11"/>
  <c r="AD222" i="11"/>
  <c r="AD223" i="11"/>
  <c r="AD224" i="11"/>
  <c r="AD225" i="11"/>
  <c r="AD226" i="11"/>
  <c r="AF226" i="11" s="1"/>
  <c r="AG226" i="11" s="1"/>
  <c r="AD227" i="11"/>
  <c r="AD228" i="11"/>
  <c r="AF228" i="11" s="1"/>
  <c r="AG228" i="11" s="1"/>
  <c r="AD229" i="11"/>
  <c r="AD230" i="11"/>
  <c r="AD231" i="11"/>
  <c r="AD232" i="11"/>
  <c r="AD233" i="11"/>
  <c r="AF233" i="11" s="1"/>
  <c r="AG233" i="11" s="1"/>
  <c r="AD234" i="11"/>
  <c r="AF234" i="11" s="1"/>
  <c r="AG234" i="11" s="1"/>
  <c r="AD235" i="11"/>
  <c r="AD236" i="11"/>
  <c r="AF236" i="11" s="1"/>
  <c r="AG236" i="11" s="1"/>
  <c r="AD237" i="11"/>
  <c r="AD238" i="11"/>
  <c r="AD239" i="11"/>
  <c r="AD240" i="11"/>
  <c r="AD241" i="11"/>
  <c r="AD242" i="11"/>
  <c r="AF242" i="11" s="1"/>
  <c r="AG242" i="11" s="1"/>
  <c r="AD243" i="11"/>
  <c r="AD244" i="11"/>
  <c r="AD245" i="11"/>
  <c r="AD246" i="11"/>
  <c r="AD247" i="11"/>
  <c r="AD248" i="11"/>
  <c r="AF248" i="11" s="1"/>
  <c r="AG248" i="11" s="1"/>
  <c r="AD249" i="11"/>
  <c r="AF249" i="11" s="1"/>
  <c r="AG249" i="11" s="1"/>
  <c r="AD250" i="11"/>
  <c r="AF250" i="11" s="1"/>
  <c r="AG250" i="11" s="1"/>
  <c r="AD251" i="11"/>
  <c r="AD252" i="11"/>
  <c r="AF252" i="11" s="1"/>
  <c r="AG252" i="11" s="1"/>
  <c r="AD253" i="11"/>
  <c r="AD254" i="11"/>
  <c r="AD255" i="11"/>
  <c r="AD256" i="11"/>
  <c r="AF256" i="11" s="1"/>
  <c r="AG256" i="11" s="1"/>
  <c r="AD257" i="11"/>
  <c r="AD258" i="11"/>
  <c r="AF258" i="11" s="1"/>
  <c r="AG258" i="11" s="1"/>
  <c r="AD259" i="11"/>
  <c r="AD260" i="11"/>
  <c r="AF260" i="11" s="1"/>
  <c r="AG260" i="11" s="1"/>
  <c r="AD261" i="11"/>
  <c r="AD262" i="11"/>
  <c r="AD263" i="11"/>
  <c r="AD264" i="11"/>
  <c r="AF264" i="11" s="1"/>
  <c r="AG264" i="11" s="1"/>
  <c r="AD265" i="11"/>
  <c r="AD266" i="11"/>
  <c r="AF266" i="11" s="1"/>
  <c r="AG266" i="11" s="1"/>
  <c r="AD267" i="11"/>
  <c r="AD268" i="11"/>
  <c r="AD269" i="11"/>
  <c r="AD270" i="11"/>
  <c r="AD271" i="11"/>
  <c r="AD272" i="11"/>
  <c r="AF272" i="11" s="1"/>
  <c r="AG272" i="11" s="1"/>
  <c r="AD273" i="11"/>
  <c r="AD274" i="11"/>
  <c r="AF274" i="11" s="1"/>
  <c r="AG274" i="11" s="1"/>
  <c r="AD275" i="11"/>
  <c r="AD276" i="11"/>
  <c r="AF276" i="11" s="1"/>
  <c r="AG276" i="11" s="1"/>
  <c r="AD277" i="11"/>
  <c r="AD278" i="11"/>
  <c r="AD279" i="11"/>
  <c r="AD280" i="11"/>
  <c r="AF280" i="11" s="1"/>
  <c r="AG280" i="11" s="1"/>
  <c r="AD281" i="11"/>
  <c r="AF281" i="11" s="1"/>
  <c r="AG281" i="11" s="1"/>
  <c r="AD282" i="11"/>
  <c r="AF282" i="11" s="1"/>
  <c r="AG282" i="11" s="1"/>
  <c r="AD283" i="11"/>
  <c r="AD284" i="11"/>
  <c r="AF284" i="11" s="1"/>
  <c r="AG284" i="11" s="1"/>
  <c r="AD285" i="11"/>
  <c r="AD286" i="11"/>
  <c r="AD287" i="11"/>
  <c r="AD288" i="11"/>
  <c r="AF288" i="11" s="1"/>
  <c r="AG288" i="11" s="1"/>
  <c r="AD289" i="11"/>
  <c r="AF289" i="11" s="1"/>
  <c r="AG289" i="11" s="1"/>
  <c r="AD290" i="11"/>
  <c r="AD291" i="11"/>
  <c r="AD292" i="11"/>
  <c r="AF292" i="11" s="1"/>
  <c r="AG292" i="11" s="1"/>
  <c r="AD293" i="11"/>
  <c r="AD294" i="11"/>
  <c r="AD295" i="11"/>
  <c r="AD296" i="11"/>
  <c r="AF296" i="11" s="1"/>
  <c r="AG296" i="11" s="1"/>
  <c r="AD297" i="11"/>
  <c r="AD298" i="11"/>
  <c r="AF298" i="11" s="1"/>
  <c r="AG298" i="11" s="1"/>
  <c r="AD299" i="11"/>
  <c r="AD300" i="11"/>
  <c r="AF300" i="11" s="1"/>
  <c r="AG300" i="11" s="1"/>
  <c r="AD301" i="11"/>
  <c r="AD302" i="11"/>
  <c r="AD303" i="11"/>
  <c r="AD304" i="11"/>
  <c r="AF304" i="11" s="1"/>
  <c r="AG304" i="11" s="1"/>
  <c r="AD305" i="11"/>
  <c r="AD306" i="11"/>
  <c r="AF306" i="11" s="1"/>
  <c r="AG306" i="11" s="1"/>
  <c r="AD307" i="11"/>
  <c r="AD308" i="11"/>
  <c r="AF308" i="11" s="1"/>
  <c r="AG308" i="11" s="1"/>
  <c r="AD309" i="11"/>
  <c r="AD310" i="11"/>
  <c r="AF310" i="11" s="1"/>
  <c r="AG310" i="11" s="1"/>
  <c r="AD311" i="11"/>
  <c r="AD312" i="11"/>
  <c r="AF312" i="11" s="1"/>
  <c r="AG312" i="11" s="1"/>
  <c r="AD3" i="11"/>
  <c r="Z4" i="11"/>
  <c r="AB4" i="11" s="1"/>
  <c r="AC4" i="11" s="1"/>
  <c r="Z5" i="11"/>
  <c r="AB5" i="11" s="1"/>
  <c r="AC5" i="11" s="1"/>
  <c r="Z6" i="11"/>
  <c r="Z7" i="11"/>
  <c r="Z8" i="11"/>
  <c r="Z9" i="11"/>
  <c r="Z10" i="11"/>
  <c r="Z11" i="11"/>
  <c r="Z12" i="11"/>
  <c r="AB12" i="11" s="1"/>
  <c r="AC12" i="11" s="1"/>
  <c r="Z13" i="11"/>
  <c r="AB13" i="11" s="1"/>
  <c r="AC13" i="11" s="1"/>
  <c r="Z14" i="11"/>
  <c r="Z15" i="11"/>
  <c r="Z16" i="11"/>
  <c r="Z17" i="11"/>
  <c r="Z18" i="11"/>
  <c r="AB18" i="11" s="1"/>
  <c r="AC18" i="11" s="1"/>
  <c r="Z19" i="11"/>
  <c r="Z20" i="11"/>
  <c r="AB20" i="11" s="1"/>
  <c r="AC20" i="11" s="1"/>
  <c r="Z21" i="11"/>
  <c r="AB21" i="11" s="1"/>
  <c r="AC21" i="11" s="1"/>
  <c r="Z22" i="11"/>
  <c r="Z23" i="11"/>
  <c r="Z24" i="11"/>
  <c r="Z25" i="11"/>
  <c r="Z26" i="11"/>
  <c r="Z27" i="11"/>
  <c r="Z28" i="11"/>
  <c r="AB28" i="11" s="1"/>
  <c r="AC28" i="11" s="1"/>
  <c r="Z29" i="11"/>
  <c r="AB29" i="11" s="1"/>
  <c r="AC29" i="11" s="1"/>
  <c r="Z30" i="11"/>
  <c r="Z31" i="11"/>
  <c r="Z32" i="11"/>
  <c r="Z33" i="11"/>
  <c r="Z34" i="11"/>
  <c r="Z35" i="11"/>
  <c r="Z36" i="11"/>
  <c r="AB36" i="11" s="1"/>
  <c r="AC36" i="11" s="1"/>
  <c r="Z37" i="11"/>
  <c r="AB37" i="11" s="1"/>
  <c r="AC37" i="11" s="1"/>
  <c r="Z38" i="11"/>
  <c r="AB38" i="11" s="1"/>
  <c r="AC38" i="11" s="1"/>
  <c r="Z39" i="11"/>
  <c r="Z40" i="11"/>
  <c r="Z41" i="11"/>
  <c r="Z42" i="11"/>
  <c r="Z43" i="11"/>
  <c r="Z44" i="11"/>
  <c r="Z45" i="11"/>
  <c r="AB45" i="11" s="1"/>
  <c r="AC45" i="11" s="1"/>
  <c r="Z46" i="11"/>
  <c r="AB46" i="11" s="1"/>
  <c r="AC46" i="11" s="1"/>
  <c r="Z47" i="11"/>
  <c r="Z48" i="11"/>
  <c r="Z49" i="11"/>
  <c r="Z50" i="11"/>
  <c r="Z51" i="11"/>
  <c r="Z52" i="11"/>
  <c r="Z53" i="11"/>
  <c r="AB53" i="11" s="1"/>
  <c r="AC53" i="11" s="1"/>
  <c r="Z54" i="11"/>
  <c r="Z55" i="11"/>
  <c r="Z56" i="11"/>
  <c r="Z57" i="11"/>
  <c r="Z58" i="11"/>
  <c r="Z59" i="11"/>
  <c r="Z60" i="11"/>
  <c r="AB60" i="11" s="1"/>
  <c r="AC60" i="11" s="1"/>
  <c r="Z61" i="11"/>
  <c r="AB61" i="11" s="1"/>
  <c r="AC61" i="11" s="1"/>
  <c r="Z62" i="11"/>
  <c r="Z63" i="11"/>
  <c r="Z64" i="11"/>
  <c r="Z65" i="11"/>
  <c r="Z66" i="11"/>
  <c r="AB66" i="11" s="1"/>
  <c r="AC66" i="11" s="1"/>
  <c r="Z67" i="11"/>
  <c r="Z68" i="11"/>
  <c r="AB68" i="11" s="1"/>
  <c r="AC68" i="11" s="1"/>
  <c r="Z69" i="11"/>
  <c r="AB69" i="11" s="1"/>
  <c r="AC69" i="11" s="1"/>
  <c r="Z70" i="11"/>
  <c r="Z71" i="11"/>
  <c r="Z72" i="11"/>
  <c r="Z73" i="11"/>
  <c r="Z74" i="11"/>
  <c r="Z75" i="11"/>
  <c r="Z76" i="11"/>
  <c r="AB76" i="11" s="1"/>
  <c r="AC76" i="11" s="1"/>
  <c r="Z77" i="11"/>
  <c r="AB77" i="11" s="1"/>
  <c r="AC77" i="11" s="1"/>
  <c r="Z78" i="11"/>
  <c r="Z79" i="11"/>
  <c r="Z80" i="11"/>
  <c r="Z81" i="11"/>
  <c r="Z82" i="11"/>
  <c r="Z83" i="11"/>
  <c r="Z84" i="11"/>
  <c r="AB84" i="11" s="1"/>
  <c r="AC84" i="11" s="1"/>
  <c r="Z85" i="11"/>
  <c r="AB85" i="11" s="1"/>
  <c r="AC85" i="11" s="1"/>
  <c r="Z86" i="11"/>
  <c r="AB86" i="11" s="1"/>
  <c r="AC86" i="11" s="1"/>
  <c r="Z87" i="11"/>
  <c r="Z88" i="11"/>
  <c r="Z89" i="11"/>
  <c r="Z90" i="11"/>
  <c r="AB90" i="11" s="1"/>
  <c r="AC90" i="11" s="1"/>
  <c r="Z91" i="11"/>
  <c r="Z92" i="11"/>
  <c r="AB92" i="11" s="1"/>
  <c r="AC92" i="11" s="1"/>
  <c r="Z93" i="11"/>
  <c r="AB93" i="11" s="1"/>
  <c r="AC93" i="11" s="1"/>
  <c r="Z94" i="11"/>
  <c r="Z95" i="11"/>
  <c r="Z96" i="11"/>
  <c r="Z97" i="11"/>
  <c r="Z98" i="11"/>
  <c r="Z99" i="11"/>
  <c r="Z100" i="11"/>
  <c r="AB100" i="11" s="1"/>
  <c r="AC100" i="11" s="1"/>
  <c r="Z101" i="11"/>
  <c r="AB101" i="11" s="1"/>
  <c r="AC101" i="11" s="1"/>
  <c r="Z102" i="11"/>
  <c r="AB102" i="11" s="1"/>
  <c r="AC102" i="11" s="1"/>
  <c r="Z103" i="11"/>
  <c r="Z104" i="11"/>
  <c r="Z105" i="11"/>
  <c r="Z106" i="11"/>
  <c r="Z107" i="11"/>
  <c r="Z108" i="11"/>
  <c r="Z109" i="11"/>
  <c r="AB109" i="11" s="1"/>
  <c r="AC109" i="11" s="1"/>
  <c r="Z110" i="11"/>
  <c r="AB110" i="11" s="1"/>
  <c r="AC110" i="11" s="1"/>
  <c r="Z111" i="11"/>
  <c r="Z112" i="11"/>
  <c r="Z113" i="11"/>
  <c r="Z114" i="11"/>
  <c r="AB114" i="11" s="1"/>
  <c r="AC114" i="11" s="1"/>
  <c r="Z115" i="11"/>
  <c r="Z116" i="11"/>
  <c r="AB116" i="11" s="1"/>
  <c r="AC116" i="11" s="1"/>
  <c r="Z117" i="11"/>
  <c r="Z118" i="11"/>
  <c r="Z119" i="11"/>
  <c r="Z120" i="11"/>
  <c r="Z121" i="11"/>
  <c r="Z122" i="11"/>
  <c r="Z123" i="11"/>
  <c r="Z124" i="11"/>
  <c r="AB124" i="11" s="1"/>
  <c r="AC124" i="11" s="1"/>
  <c r="Z125" i="11"/>
  <c r="AB125" i="11" s="1"/>
  <c r="AC125" i="11" s="1"/>
  <c r="Z126" i="11"/>
  <c r="Z127" i="11"/>
  <c r="Z128" i="11"/>
  <c r="Z129" i="11"/>
  <c r="Z130" i="11"/>
  <c r="Z131" i="11"/>
  <c r="Z132" i="11"/>
  <c r="AB132" i="11" s="1"/>
  <c r="AC132" i="11" s="1"/>
  <c r="Z133" i="11"/>
  <c r="Z134" i="11"/>
  <c r="AB134" i="11" s="1"/>
  <c r="AC134" i="11" s="1"/>
  <c r="Z135" i="11"/>
  <c r="Z136" i="11"/>
  <c r="Z137" i="11"/>
  <c r="Z138" i="11"/>
  <c r="AB138" i="11" s="1"/>
  <c r="AC138" i="11" s="1"/>
  <c r="Z139" i="11"/>
  <c r="Z140" i="11"/>
  <c r="AB140" i="11" s="1"/>
  <c r="AC140" i="11" s="1"/>
  <c r="Z141" i="11"/>
  <c r="AB141" i="11" s="1"/>
  <c r="AC141" i="11" s="1"/>
  <c r="Z142" i="11"/>
  <c r="AB142" i="11" s="1"/>
  <c r="AC142" i="11" s="1"/>
  <c r="Z143" i="11"/>
  <c r="Z144" i="11"/>
  <c r="Z145" i="11"/>
  <c r="Z146" i="11"/>
  <c r="AB146" i="11" s="1"/>
  <c r="AC146" i="11" s="1"/>
  <c r="Z147" i="11"/>
  <c r="Z148" i="11"/>
  <c r="AB148" i="11" s="1"/>
  <c r="AC148" i="11" s="1"/>
  <c r="Z149" i="11"/>
  <c r="AB149" i="11" s="1"/>
  <c r="AC149" i="11" s="1"/>
  <c r="Z150" i="11"/>
  <c r="AB150" i="11" s="1"/>
  <c r="AC150" i="11" s="1"/>
  <c r="Z151" i="11"/>
  <c r="Z152" i="11"/>
  <c r="Z153" i="11"/>
  <c r="Z154" i="11"/>
  <c r="AB154" i="11" s="1"/>
  <c r="AC154" i="11" s="1"/>
  <c r="Z155" i="11"/>
  <c r="Z156" i="11"/>
  <c r="AB156" i="11" s="1"/>
  <c r="AC156" i="11" s="1"/>
  <c r="Z157" i="11"/>
  <c r="AB157" i="11" s="1"/>
  <c r="AC157" i="11" s="1"/>
  <c r="Z158" i="11"/>
  <c r="AB158" i="11" s="1"/>
  <c r="AC158" i="11" s="1"/>
  <c r="Z159" i="11"/>
  <c r="Z160" i="11"/>
  <c r="Z161" i="11"/>
  <c r="Z162" i="11"/>
  <c r="AB162" i="11" s="1"/>
  <c r="AC162" i="11" s="1"/>
  <c r="Z163" i="11"/>
  <c r="Z164" i="11"/>
  <c r="AB164" i="11" s="1"/>
  <c r="AC164" i="11" s="1"/>
  <c r="Z165" i="11"/>
  <c r="AB165" i="11" s="1"/>
  <c r="AC165" i="11" s="1"/>
  <c r="Z166" i="11"/>
  <c r="Z167" i="11"/>
  <c r="Z168" i="11"/>
  <c r="Z169" i="11"/>
  <c r="Z170" i="11"/>
  <c r="Z171" i="11"/>
  <c r="Z172" i="11"/>
  <c r="AB172" i="11" s="1"/>
  <c r="AC172" i="11" s="1"/>
  <c r="Z173" i="11"/>
  <c r="Z174" i="11"/>
  <c r="Z175" i="11"/>
  <c r="Z176" i="11"/>
  <c r="Z177" i="11"/>
  <c r="Z178" i="11"/>
  <c r="AB178" i="11" s="1"/>
  <c r="AC178" i="11" s="1"/>
  <c r="Z179" i="11"/>
  <c r="Z180" i="11"/>
  <c r="AB180" i="11" s="1"/>
  <c r="AC180" i="11" s="1"/>
  <c r="Z181" i="11"/>
  <c r="AB181" i="11" s="1"/>
  <c r="AC181" i="11" s="1"/>
  <c r="Z182" i="11"/>
  <c r="Z183" i="11"/>
  <c r="Z184" i="11"/>
  <c r="Z185" i="11"/>
  <c r="Z186" i="11"/>
  <c r="Z187" i="11"/>
  <c r="Z188" i="11"/>
  <c r="AB188" i="11" s="1"/>
  <c r="AC188" i="11" s="1"/>
  <c r="Z189" i="11"/>
  <c r="AB189" i="11" s="1"/>
  <c r="AC189" i="11" s="1"/>
  <c r="Z190" i="11"/>
  <c r="Z191" i="11"/>
  <c r="Z192" i="11"/>
  <c r="Z193" i="11"/>
  <c r="Z194" i="11"/>
  <c r="AB194" i="11" s="1"/>
  <c r="AC194" i="11" s="1"/>
  <c r="Z195" i="11"/>
  <c r="Z196" i="11"/>
  <c r="AB196" i="11" s="1"/>
  <c r="AC196" i="11" s="1"/>
  <c r="Z197" i="11"/>
  <c r="AB197" i="11" s="1"/>
  <c r="AC197" i="11" s="1"/>
  <c r="Z198" i="11"/>
  <c r="Z199" i="11"/>
  <c r="Z200" i="11"/>
  <c r="Z201" i="11"/>
  <c r="Z202" i="11"/>
  <c r="Z203" i="11"/>
  <c r="Z204" i="11"/>
  <c r="Z205" i="11"/>
  <c r="AB205" i="11" s="1"/>
  <c r="AC205" i="11" s="1"/>
  <c r="Z206" i="11"/>
  <c r="AB206" i="11" s="1"/>
  <c r="AC206" i="11" s="1"/>
  <c r="Z207" i="11"/>
  <c r="Z208" i="11"/>
  <c r="Z209" i="11"/>
  <c r="Z210" i="11"/>
  <c r="AB210" i="11" s="1"/>
  <c r="AC210" i="11" s="1"/>
  <c r="Z211" i="11"/>
  <c r="Z212" i="11"/>
  <c r="AB212" i="11" s="1"/>
  <c r="AC212" i="11" s="1"/>
  <c r="Z213" i="11"/>
  <c r="AB213" i="11" s="1"/>
  <c r="AC213" i="11" s="1"/>
  <c r="Z214" i="11"/>
  <c r="AB214" i="11" s="1"/>
  <c r="AC214" i="11" s="1"/>
  <c r="Z215" i="11"/>
  <c r="Z216" i="11"/>
  <c r="Z217" i="11"/>
  <c r="Z218" i="11"/>
  <c r="AB218" i="11" s="1"/>
  <c r="AC218" i="11" s="1"/>
  <c r="Z219" i="11"/>
  <c r="Z220" i="11"/>
  <c r="AB220" i="11" s="1"/>
  <c r="AC220" i="11" s="1"/>
  <c r="Z221" i="11"/>
  <c r="AB221" i="11" s="1"/>
  <c r="AC221" i="11" s="1"/>
  <c r="Z222" i="11"/>
  <c r="AB222" i="11" s="1"/>
  <c r="AC222" i="11" s="1"/>
  <c r="Z223" i="11"/>
  <c r="Z224" i="11"/>
  <c r="Z225" i="11"/>
  <c r="Z226" i="11"/>
  <c r="AB226" i="11" s="1"/>
  <c r="AC226" i="11" s="1"/>
  <c r="Z227" i="11"/>
  <c r="Z228" i="11"/>
  <c r="AB228" i="11" s="1"/>
  <c r="AC228" i="11" s="1"/>
  <c r="Z229" i="11"/>
  <c r="Z230" i="11"/>
  <c r="AB230" i="11" s="1"/>
  <c r="AC230" i="11" s="1"/>
  <c r="Z231" i="11"/>
  <c r="Z232" i="11"/>
  <c r="Z233" i="11"/>
  <c r="Z234" i="11"/>
  <c r="AB234" i="11" s="1"/>
  <c r="AC234" i="11" s="1"/>
  <c r="Z235" i="11"/>
  <c r="Z236" i="11"/>
  <c r="AB236" i="11" s="1"/>
  <c r="AC236" i="11" s="1"/>
  <c r="Z237" i="11"/>
  <c r="AB237" i="11" s="1"/>
  <c r="AC237" i="11" s="1"/>
  <c r="Z238" i="11"/>
  <c r="Z239" i="11"/>
  <c r="Z240" i="11"/>
  <c r="Z241" i="11"/>
  <c r="Z242" i="11"/>
  <c r="AB242" i="11" s="1"/>
  <c r="AC242" i="11" s="1"/>
  <c r="Z243" i="11"/>
  <c r="Z244" i="11"/>
  <c r="AB244" i="11" s="1"/>
  <c r="AC244" i="11" s="1"/>
  <c r="Z245" i="11"/>
  <c r="AB245" i="11" s="1"/>
  <c r="AC245" i="11" s="1"/>
  <c r="Z246" i="11"/>
  <c r="AB246" i="11" s="1"/>
  <c r="AC246" i="11" s="1"/>
  <c r="Z247" i="11"/>
  <c r="Z248" i="11"/>
  <c r="Z249" i="11"/>
  <c r="Z250" i="11"/>
  <c r="Z251" i="11"/>
  <c r="Z252" i="11"/>
  <c r="AB252" i="11" s="1"/>
  <c r="AC252" i="11" s="1"/>
  <c r="Z253" i="11"/>
  <c r="AB253" i="11" s="1"/>
  <c r="AC253" i="11" s="1"/>
  <c r="Z254" i="11"/>
  <c r="AB254" i="11" s="1"/>
  <c r="AC254" i="11" s="1"/>
  <c r="Z255" i="11"/>
  <c r="Z256" i="11"/>
  <c r="Z257" i="11"/>
  <c r="Z258" i="11"/>
  <c r="AB258" i="11" s="1"/>
  <c r="AC258" i="11" s="1"/>
  <c r="Z259" i="11"/>
  <c r="Z260" i="11"/>
  <c r="AB260" i="11" s="1"/>
  <c r="AC260" i="11" s="1"/>
  <c r="Z261" i="11"/>
  <c r="AB261" i="11" s="1"/>
  <c r="AC261" i="11" s="1"/>
  <c r="Z262" i="11"/>
  <c r="AB262" i="11" s="1"/>
  <c r="AC262" i="11" s="1"/>
  <c r="Z263" i="11"/>
  <c r="Z264" i="11"/>
  <c r="Z265" i="11"/>
  <c r="Z266" i="11"/>
  <c r="AB266" i="11" s="1"/>
  <c r="AC266" i="11" s="1"/>
  <c r="Z267" i="11"/>
  <c r="Z268" i="11"/>
  <c r="AB268" i="11" s="1"/>
  <c r="AC268" i="11" s="1"/>
  <c r="Z269" i="11"/>
  <c r="AB269" i="11" s="1"/>
  <c r="AC269" i="11" s="1"/>
  <c r="Z270" i="11"/>
  <c r="Z271" i="11"/>
  <c r="Z272" i="11"/>
  <c r="Z273" i="11"/>
  <c r="Z274" i="11"/>
  <c r="Z275" i="11"/>
  <c r="Z276" i="11"/>
  <c r="AB276" i="11" s="1"/>
  <c r="AC276" i="11" s="1"/>
  <c r="Z277" i="11"/>
  <c r="Z278" i="11"/>
  <c r="AB278" i="11" s="1"/>
  <c r="AC278" i="11" s="1"/>
  <c r="Z279" i="11"/>
  <c r="Z280" i="11"/>
  <c r="Z281" i="11"/>
  <c r="Z282" i="11"/>
  <c r="Z283" i="11"/>
  <c r="Z284" i="11"/>
  <c r="AB284" i="11" s="1"/>
  <c r="AC284" i="11" s="1"/>
  <c r="Z285" i="11"/>
  <c r="AB285" i="11" s="1"/>
  <c r="AC285" i="11" s="1"/>
  <c r="Z286" i="11"/>
  <c r="Z287" i="11"/>
  <c r="Z288" i="11"/>
  <c r="Z289" i="11"/>
  <c r="Z290" i="11"/>
  <c r="Z291" i="11"/>
  <c r="Z292" i="11"/>
  <c r="AB292" i="11" s="1"/>
  <c r="AC292" i="11" s="1"/>
  <c r="Z293" i="11"/>
  <c r="Z294" i="11"/>
  <c r="AB294" i="11" s="1"/>
  <c r="AC294" i="11" s="1"/>
  <c r="Z295" i="11"/>
  <c r="Z296" i="11"/>
  <c r="AB296" i="11" s="1"/>
  <c r="AC296" i="11" s="1"/>
  <c r="Z297" i="11"/>
  <c r="Z298" i="11"/>
  <c r="Z299" i="11"/>
  <c r="Z300" i="11"/>
  <c r="AB300" i="11" s="1"/>
  <c r="AC300" i="11" s="1"/>
  <c r="Z301" i="11"/>
  <c r="AB301" i="11" s="1"/>
  <c r="AC301" i="11" s="1"/>
  <c r="Z302" i="11"/>
  <c r="AB302" i="11" s="1"/>
  <c r="AC302" i="11" s="1"/>
  <c r="Z303" i="11"/>
  <c r="Z304" i="11"/>
  <c r="Z305" i="11"/>
  <c r="Z306" i="11"/>
  <c r="Z307" i="11"/>
  <c r="Z308" i="11"/>
  <c r="AB308" i="11" s="1"/>
  <c r="AC308" i="11" s="1"/>
  <c r="Z309" i="11"/>
  <c r="AB309" i="11" s="1"/>
  <c r="AC309" i="11" s="1"/>
  <c r="Z310" i="11"/>
  <c r="AB310" i="11" s="1"/>
  <c r="AC310" i="11" s="1"/>
  <c r="Z311" i="11"/>
  <c r="Z312" i="11"/>
  <c r="AB312" i="11" s="1"/>
  <c r="AC312" i="11" s="1"/>
  <c r="Z3" i="11"/>
  <c r="V4" i="11"/>
  <c r="X4" i="11" s="1"/>
  <c r="Y4" i="11" s="1"/>
  <c r="V5" i="11"/>
  <c r="V6" i="11"/>
  <c r="X6" i="11" s="1"/>
  <c r="Y6" i="11" s="1"/>
  <c r="V7" i="11"/>
  <c r="X7" i="11" s="1"/>
  <c r="Y7" i="11" s="1"/>
  <c r="V8" i="11"/>
  <c r="V9" i="11"/>
  <c r="V10" i="11"/>
  <c r="V11" i="11"/>
  <c r="V12" i="11"/>
  <c r="X12" i="11" s="1"/>
  <c r="Y12" i="11" s="1"/>
  <c r="V13" i="11"/>
  <c r="V14" i="11"/>
  <c r="X14" i="11" s="1"/>
  <c r="Y14" i="11" s="1"/>
  <c r="V15" i="11"/>
  <c r="V16" i="11"/>
  <c r="X16" i="11" s="1"/>
  <c r="Y16" i="11" s="1"/>
  <c r="V17" i="11"/>
  <c r="V18" i="11"/>
  <c r="V19" i="11"/>
  <c r="V20" i="11"/>
  <c r="V21" i="11"/>
  <c r="X21" i="11" s="1"/>
  <c r="Y21" i="11" s="1"/>
  <c r="V22" i="11"/>
  <c r="X22" i="11" s="1"/>
  <c r="Y22" i="11" s="1"/>
  <c r="V23" i="11"/>
  <c r="X23" i="11" s="1"/>
  <c r="Y23" i="11" s="1"/>
  <c r="V24" i="11"/>
  <c r="X24" i="11" s="1"/>
  <c r="Y24" i="11" s="1"/>
  <c r="V25" i="11"/>
  <c r="V26" i="11"/>
  <c r="V27" i="11"/>
  <c r="V28" i="11"/>
  <c r="V29" i="11"/>
  <c r="X29" i="11" s="1"/>
  <c r="Y29" i="11" s="1"/>
  <c r="V30" i="11"/>
  <c r="X30" i="11" s="1"/>
  <c r="Y30" i="11" s="1"/>
  <c r="V31" i="11"/>
  <c r="X31" i="11" s="1"/>
  <c r="Y31" i="11" s="1"/>
  <c r="V32" i="11"/>
  <c r="X32" i="11" s="1"/>
  <c r="Y32" i="11" s="1"/>
  <c r="V33" i="11"/>
  <c r="V34" i="11"/>
  <c r="V35" i="11"/>
  <c r="V36" i="11"/>
  <c r="V37" i="11"/>
  <c r="V38" i="11"/>
  <c r="V39" i="11"/>
  <c r="X39" i="11" s="1"/>
  <c r="Y39" i="11" s="1"/>
  <c r="V40" i="11"/>
  <c r="V41" i="11"/>
  <c r="V42" i="11"/>
  <c r="V43" i="11"/>
  <c r="V44" i="11"/>
  <c r="V45" i="11"/>
  <c r="V46" i="11"/>
  <c r="X46" i="11" s="1"/>
  <c r="Y46" i="11" s="1"/>
  <c r="V47" i="11"/>
  <c r="X47" i="11" s="1"/>
  <c r="Y47" i="11" s="1"/>
  <c r="V48" i="11"/>
  <c r="X48" i="11" s="1"/>
  <c r="Y48" i="11" s="1"/>
  <c r="V49" i="11"/>
  <c r="V50" i="11"/>
  <c r="V51" i="11"/>
  <c r="V52" i="11"/>
  <c r="V53" i="11"/>
  <c r="V54" i="11"/>
  <c r="X54" i="11" s="1"/>
  <c r="Y54" i="11" s="1"/>
  <c r="V55" i="11"/>
  <c r="X55" i="11" s="1"/>
  <c r="Y55" i="11" s="1"/>
  <c r="V56" i="11"/>
  <c r="X56" i="11" s="1"/>
  <c r="Y56" i="11" s="1"/>
  <c r="V57" i="11"/>
  <c r="V58" i="11"/>
  <c r="V59" i="11"/>
  <c r="V60" i="11"/>
  <c r="V61" i="11"/>
  <c r="V62" i="11"/>
  <c r="X62" i="11" s="1"/>
  <c r="Y62" i="11" s="1"/>
  <c r="V63" i="11"/>
  <c r="X63" i="11" s="1"/>
  <c r="Y63" i="11" s="1"/>
  <c r="V64" i="11"/>
  <c r="X64" i="11" s="1"/>
  <c r="Y64" i="11" s="1"/>
  <c r="V65" i="11"/>
  <c r="V66" i="11"/>
  <c r="V67" i="11"/>
  <c r="V68" i="11"/>
  <c r="V69" i="11"/>
  <c r="X69" i="11" s="1"/>
  <c r="Y69" i="11" s="1"/>
  <c r="V70" i="11"/>
  <c r="X70" i="11" s="1"/>
  <c r="Y70" i="11" s="1"/>
  <c r="V71" i="11"/>
  <c r="X71" i="11" s="1"/>
  <c r="Y71" i="11" s="1"/>
  <c r="V72" i="11"/>
  <c r="X72" i="11" s="1"/>
  <c r="Y72" i="11" s="1"/>
  <c r="V73" i="11"/>
  <c r="V74" i="11"/>
  <c r="X74" i="11" s="1"/>
  <c r="Y74" i="11" s="1"/>
  <c r="V75" i="11"/>
  <c r="V76" i="11"/>
  <c r="V77" i="11"/>
  <c r="V78" i="11"/>
  <c r="V79" i="11"/>
  <c r="X79" i="11" s="1"/>
  <c r="Y79" i="11" s="1"/>
  <c r="V80" i="11"/>
  <c r="V81" i="11"/>
  <c r="V82" i="11"/>
  <c r="V83" i="11"/>
  <c r="V84" i="11"/>
  <c r="X84" i="11" s="1"/>
  <c r="Y84" i="11" s="1"/>
  <c r="V85" i="11"/>
  <c r="X85" i="11" s="1"/>
  <c r="Y85" i="11" s="1"/>
  <c r="V86" i="11"/>
  <c r="X86" i="11" s="1"/>
  <c r="Y86" i="11" s="1"/>
  <c r="V87" i="11"/>
  <c r="X87" i="11" s="1"/>
  <c r="Y87" i="11" s="1"/>
  <c r="V88" i="11"/>
  <c r="V89" i="11"/>
  <c r="V90" i="11"/>
  <c r="V91" i="11"/>
  <c r="V92" i="11"/>
  <c r="V93" i="11"/>
  <c r="X93" i="11" s="1"/>
  <c r="Y93" i="11" s="1"/>
  <c r="V94" i="11"/>
  <c r="X94" i="11" s="1"/>
  <c r="Y94" i="11" s="1"/>
  <c r="V95" i="11"/>
  <c r="X95" i="11" s="1"/>
  <c r="Y95" i="11" s="1"/>
  <c r="V96" i="11"/>
  <c r="V97" i="11"/>
  <c r="V98" i="11"/>
  <c r="X98" i="11" s="1"/>
  <c r="Y98" i="11" s="1"/>
  <c r="V99" i="11"/>
  <c r="V100" i="11"/>
  <c r="X100" i="11" s="1"/>
  <c r="Y100" i="11" s="1"/>
  <c r="V101" i="11"/>
  <c r="X101" i="11" s="1"/>
  <c r="Y101" i="11" s="1"/>
  <c r="V102" i="11"/>
  <c r="X102" i="11" s="1"/>
  <c r="Y102" i="11" s="1"/>
  <c r="V103" i="11"/>
  <c r="X103" i="11" s="1"/>
  <c r="Y103" i="11" s="1"/>
  <c r="V104" i="11"/>
  <c r="X104" i="11" s="1"/>
  <c r="Y104" i="11" s="1"/>
  <c r="V105" i="11"/>
  <c r="V106" i="11"/>
  <c r="V107" i="11"/>
  <c r="V108" i="11"/>
  <c r="X108" i="11" s="1"/>
  <c r="Y108" i="11" s="1"/>
  <c r="V109" i="11"/>
  <c r="V110" i="11"/>
  <c r="V111" i="11"/>
  <c r="X111" i="11" s="1"/>
  <c r="Y111" i="11" s="1"/>
  <c r="V112" i="11"/>
  <c r="V113" i="11"/>
  <c r="V114" i="11"/>
  <c r="V115" i="11"/>
  <c r="V116" i="11"/>
  <c r="V117" i="11"/>
  <c r="X117" i="11" s="1"/>
  <c r="Y117" i="11" s="1"/>
  <c r="V118" i="11"/>
  <c r="V119" i="11"/>
  <c r="X119" i="11" s="1"/>
  <c r="Y119" i="11" s="1"/>
  <c r="V120" i="11"/>
  <c r="X120" i="11" s="1"/>
  <c r="Y120" i="11" s="1"/>
  <c r="V121" i="11"/>
  <c r="V122" i="11"/>
  <c r="X122" i="11" s="1"/>
  <c r="Y122" i="11" s="1"/>
  <c r="V123" i="11"/>
  <c r="V124" i="11"/>
  <c r="X124" i="11" s="1"/>
  <c r="Y124" i="11" s="1"/>
  <c r="V125" i="11"/>
  <c r="X125" i="11" s="1"/>
  <c r="Y125" i="11" s="1"/>
  <c r="V126" i="11"/>
  <c r="X126" i="11" s="1"/>
  <c r="Y126" i="11" s="1"/>
  <c r="V127" i="11"/>
  <c r="X127" i="11" s="1"/>
  <c r="Y127" i="11" s="1"/>
  <c r="V128" i="11"/>
  <c r="V129" i="11"/>
  <c r="V130" i="11"/>
  <c r="V131" i="11"/>
  <c r="V132" i="11"/>
  <c r="V133" i="11"/>
  <c r="V134" i="11"/>
  <c r="X134" i="11" s="1"/>
  <c r="Y134" i="11" s="1"/>
  <c r="V135" i="11"/>
  <c r="V136" i="11"/>
  <c r="X136" i="11" s="1"/>
  <c r="Y136" i="11" s="1"/>
  <c r="V137" i="11"/>
  <c r="V138" i="11"/>
  <c r="V139" i="11"/>
  <c r="V140" i="11"/>
  <c r="V141" i="11"/>
  <c r="X141" i="11" s="1"/>
  <c r="Y141" i="11" s="1"/>
  <c r="V142" i="11"/>
  <c r="V143" i="11"/>
  <c r="X143" i="11" s="1"/>
  <c r="Y143" i="11" s="1"/>
  <c r="V144" i="11"/>
  <c r="V145" i="11"/>
  <c r="V146" i="11"/>
  <c r="V147" i="11"/>
  <c r="V148" i="11"/>
  <c r="X148" i="11" s="1"/>
  <c r="Y148" i="11" s="1"/>
  <c r="V149" i="11"/>
  <c r="X149" i="11" s="1"/>
  <c r="Y149" i="11" s="1"/>
  <c r="V150" i="11"/>
  <c r="X150" i="11" s="1"/>
  <c r="Y150" i="11" s="1"/>
  <c r="V151" i="11"/>
  <c r="X151" i="11" s="1"/>
  <c r="Y151" i="11" s="1"/>
  <c r="V152" i="11"/>
  <c r="X152" i="11" s="1"/>
  <c r="Y152" i="11" s="1"/>
  <c r="V153" i="11"/>
  <c r="V154" i="11"/>
  <c r="X154" i="11" s="1"/>
  <c r="Y154" i="11" s="1"/>
  <c r="V155" i="11"/>
  <c r="V156" i="11"/>
  <c r="X156" i="11" s="1"/>
  <c r="Y156" i="11" s="1"/>
  <c r="V157" i="11"/>
  <c r="V158" i="11"/>
  <c r="V159" i="11"/>
  <c r="X159" i="11" s="1"/>
  <c r="Y159" i="11" s="1"/>
  <c r="V160" i="11"/>
  <c r="V161" i="11"/>
  <c r="V162" i="11"/>
  <c r="X162" i="11" s="1"/>
  <c r="Y162" i="11" s="1"/>
  <c r="V163" i="11"/>
  <c r="V164" i="11"/>
  <c r="X164" i="11" s="1"/>
  <c r="Y164" i="11" s="1"/>
  <c r="V165" i="11"/>
  <c r="X165" i="11" s="1"/>
  <c r="Y165" i="11" s="1"/>
  <c r="V166" i="11"/>
  <c r="X166" i="11" s="1"/>
  <c r="Y166" i="11" s="1"/>
  <c r="V167" i="11"/>
  <c r="X167" i="11" s="1"/>
  <c r="Y167" i="11" s="1"/>
  <c r="V168" i="11"/>
  <c r="X168" i="11" s="1"/>
  <c r="Y168" i="11" s="1"/>
  <c r="V169" i="11"/>
  <c r="V170" i="11"/>
  <c r="V171" i="11"/>
  <c r="V172" i="11"/>
  <c r="V173" i="11"/>
  <c r="V174" i="11"/>
  <c r="X174" i="11" s="1"/>
  <c r="Y174" i="11" s="1"/>
  <c r="V175" i="11"/>
  <c r="X175" i="11" s="1"/>
  <c r="Y175" i="11" s="1"/>
  <c r="V176" i="11"/>
  <c r="X176" i="11" s="1"/>
  <c r="Y176" i="11" s="1"/>
  <c r="V177" i="11"/>
  <c r="V178" i="11"/>
  <c r="V179" i="11"/>
  <c r="V180" i="11"/>
  <c r="X180" i="11" s="1"/>
  <c r="Y180" i="11" s="1"/>
  <c r="V181" i="11"/>
  <c r="X181" i="11" s="1"/>
  <c r="Y181" i="11" s="1"/>
  <c r="V182" i="11"/>
  <c r="X182" i="11" s="1"/>
  <c r="Y182" i="11" s="1"/>
  <c r="V183" i="11"/>
  <c r="X183" i="11" s="1"/>
  <c r="Y183" i="11" s="1"/>
  <c r="V184" i="11"/>
  <c r="X184" i="11" s="1"/>
  <c r="Y184" i="11" s="1"/>
  <c r="V185" i="11"/>
  <c r="V186" i="11"/>
  <c r="X186" i="11" s="1"/>
  <c r="Y186" i="11" s="1"/>
  <c r="V187" i="11"/>
  <c r="V188" i="11"/>
  <c r="X188" i="11" s="1"/>
  <c r="Y188" i="11" s="1"/>
  <c r="V189" i="11"/>
  <c r="X189" i="11" s="1"/>
  <c r="Y189" i="11" s="1"/>
  <c r="V190" i="11"/>
  <c r="V191" i="11"/>
  <c r="X191" i="11" s="1"/>
  <c r="Y191" i="11" s="1"/>
  <c r="V192" i="11"/>
  <c r="V193" i="11"/>
  <c r="V194" i="11"/>
  <c r="V195" i="11"/>
  <c r="V196" i="11"/>
  <c r="X196" i="11" s="1"/>
  <c r="Y196" i="11" s="1"/>
  <c r="V197" i="11"/>
  <c r="V198" i="11"/>
  <c r="X198" i="11" s="1"/>
  <c r="Y198" i="11" s="1"/>
  <c r="V199" i="11"/>
  <c r="X199" i="11" s="1"/>
  <c r="Y199" i="11" s="1"/>
  <c r="V200" i="11"/>
  <c r="X200" i="11" s="1"/>
  <c r="Y200" i="11" s="1"/>
  <c r="V201" i="11"/>
  <c r="V202" i="11"/>
  <c r="X202" i="11" s="1"/>
  <c r="Y202" i="11" s="1"/>
  <c r="V203" i="11"/>
  <c r="V204" i="11"/>
  <c r="X204" i="11" s="1"/>
  <c r="Y204" i="11" s="1"/>
  <c r="V205" i="11"/>
  <c r="V206" i="11"/>
  <c r="X206" i="11" s="1"/>
  <c r="Y206" i="11" s="1"/>
  <c r="V207" i="11"/>
  <c r="V208" i="11"/>
  <c r="V209" i="11"/>
  <c r="V210" i="11"/>
  <c r="X210" i="11" s="1"/>
  <c r="Y210" i="11" s="1"/>
  <c r="V211" i="11"/>
  <c r="V212" i="11"/>
  <c r="V213" i="11"/>
  <c r="X213" i="11" s="1"/>
  <c r="Y213" i="11" s="1"/>
  <c r="V214" i="11"/>
  <c r="X214" i="11" s="1"/>
  <c r="Y214" i="11" s="1"/>
  <c r="V215" i="11"/>
  <c r="V216" i="11"/>
  <c r="X216" i="11" s="1"/>
  <c r="Y216" i="11" s="1"/>
  <c r="V217" i="11"/>
  <c r="V218" i="11"/>
  <c r="V219" i="11"/>
  <c r="V220" i="11"/>
  <c r="V221" i="11"/>
  <c r="X221" i="11" s="1"/>
  <c r="Y221" i="11" s="1"/>
  <c r="V222" i="11"/>
  <c r="X222" i="11" s="1"/>
  <c r="Y222" i="11" s="1"/>
  <c r="V223" i="11"/>
  <c r="X223" i="11" s="1"/>
  <c r="Y223" i="11" s="1"/>
  <c r="V224" i="11"/>
  <c r="X224" i="11" s="1"/>
  <c r="Y224" i="11" s="1"/>
  <c r="V225" i="11"/>
  <c r="V226" i="11"/>
  <c r="X226" i="11" s="1"/>
  <c r="Y226" i="11" s="1"/>
  <c r="V227" i="11"/>
  <c r="V228" i="11"/>
  <c r="X228" i="11" s="1"/>
  <c r="Y228" i="11" s="1"/>
  <c r="V229" i="11"/>
  <c r="V230" i="11"/>
  <c r="X230" i="11" s="1"/>
  <c r="Y230" i="11" s="1"/>
  <c r="V231" i="11"/>
  <c r="X231" i="11" s="1"/>
  <c r="Y231" i="11" s="1"/>
  <c r="V232" i="11"/>
  <c r="V233" i="11"/>
  <c r="V234" i="11"/>
  <c r="X234" i="11" s="1"/>
  <c r="Y234" i="11" s="1"/>
  <c r="V235" i="11"/>
  <c r="V236" i="11"/>
  <c r="X236" i="11" s="1"/>
  <c r="Y236" i="11" s="1"/>
  <c r="V237" i="11"/>
  <c r="X237" i="11" s="1"/>
  <c r="Y237" i="11" s="1"/>
  <c r="V238" i="11"/>
  <c r="X238" i="11" s="1"/>
  <c r="Y238" i="11" s="1"/>
  <c r="V239" i="11"/>
  <c r="V240" i="11"/>
  <c r="X240" i="11" s="1"/>
  <c r="Y240" i="11" s="1"/>
  <c r="V241" i="11"/>
  <c r="V242" i="11"/>
  <c r="X242" i="11" s="1"/>
  <c r="Y242" i="11" s="1"/>
  <c r="V243" i="11"/>
  <c r="V244" i="11"/>
  <c r="X244" i="11" s="1"/>
  <c r="Y244" i="11" s="1"/>
  <c r="V245" i="11"/>
  <c r="V246" i="11"/>
  <c r="X246" i="11" s="1"/>
  <c r="Y246" i="11" s="1"/>
  <c r="V247" i="11"/>
  <c r="V248" i="11"/>
  <c r="X248" i="11" s="1"/>
  <c r="Y248" i="11" s="1"/>
  <c r="V249" i="11"/>
  <c r="V250" i="11"/>
  <c r="X250" i="11" s="1"/>
  <c r="Y250" i="11" s="1"/>
  <c r="V251" i="11"/>
  <c r="V252" i="11"/>
  <c r="V253" i="11"/>
  <c r="X253" i="11" s="1"/>
  <c r="Y253" i="11" s="1"/>
  <c r="V254" i="11"/>
  <c r="X254" i="11" s="1"/>
  <c r="Y254" i="11" s="1"/>
  <c r="V255" i="11"/>
  <c r="V256" i="11"/>
  <c r="V257" i="11"/>
  <c r="V258" i="11"/>
  <c r="X258" i="11" s="1"/>
  <c r="Y258" i="11" s="1"/>
  <c r="V259" i="11"/>
  <c r="V260" i="11"/>
  <c r="V261" i="11"/>
  <c r="V262" i="11"/>
  <c r="V263" i="11"/>
  <c r="X263" i="11" s="1"/>
  <c r="Y263" i="11" s="1"/>
  <c r="V264" i="11"/>
  <c r="X264" i="11" s="1"/>
  <c r="Y264" i="11" s="1"/>
  <c r="V265" i="11"/>
  <c r="V266" i="11"/>
  <c r="V267" i="11"/>
  <c r="V268" i="11"/>
  <c r="V269" i="11"/>
  <c r="V270" i="11"/>
  <c r="X270" i="11" s="1"/>
  <c r="Y270" i="11" s="1"/>
  <c r="V271" i="11"/>
  <c r="V272" i="11"/>
  <c r="X272" i="11" s="1"/>
  <c r="Y272" i="11" s="1"/>
  <c r="V273" i="11"/>
  <c r="V274" i="11"/>
  <c r="V275" i="11"/>
  <c r="V276" i="11"/>
  <c r="X276" i="11" s="1"/>
  <c r="Y276" i="11" s="1"/>
  <c r="V277" i="11"/>
  <c r="V278" i="11"/>
  <c r="X278" i="11" s="1"/>
  <c r="Y278" i="11" s="1"/>
  <c r="V279" i="11"/>
  <c r="V280" i="11"/>
  <c r="V281" i="11"/>
  <c r="V282" i="11"/>
  <c r="X282" i="11" s="1"/>
  <c r="Y282" i="11" s="1"/>
  <c r="V283" i="11"/>
  <c r="V284" i="11"/>
  <c r="V285" i="11"/>
  <c r="V286" i="11"/>
  <c r="X286" i="11" s="1"/>
  <c r="Y286" i="11" s="1"/>
  <c r="V287" i="11"/>
  <c r="X287" i="11" s="1"/>
  <c r="Y287" i="11" s="1"/>
  <c r="V288" i="11"/>
  <c r="X288" i="11" s="1"/>
  <c r="Y288" i="11" s="1"/>
  <c r="V289" i="11"/>
  <c r="V290" i="11"/>
  <c r="V291" i="11"/>
  <c r="V292" i="11"/>
  <c r="X292" i="11" s="1"/>
  <c r="Y292" i="11" s="1"/>
  <c r="V293" i="11"/>
  <c r="V294" i="11"/>
  <c r="X294" i="11" s="1"/>
  <c r="Y294" i="11" s="1"/>
  <c r="V295" i="11"/>
  <c r="V296" i="11"/>
  <c r="X296" i="11" s="1"/>
  <c r="Y296" i="11" s="1"/>
  <c r="V297" i="11"/>
  <c r="V298" i="11"/>
  <c r="V299" i="11"/>
  <c r="V300" i="11"/>
  <c r="X300" i="11" s="1"/>
  <c r="Y300" i="11" s="1"/>
  <c r="V301" i="11"/>
  <c r="V302" i="11"/>
  <c r="X302" i="11" s="1"/>
  <c r="Y302" i="11" s="1"/>
  <c r="V303" i="11"/>
  <c r="V304" i="11"/>
  <c r="X304" i="11" s="1"/>
  <c r="Y304" i="11" s="1"/>
  <c r="V305" i="11"/>
  <c r="V306" i="11"/>
  <c r="X306" i="11" s="1"/>
  <c r="Y306" i="11" s="1"/>
  <c r="V307" i="11"/>
  <c r="V308" i="11"/>
  <c r="X308" i="11" s="1"/>
  <c r="Y308" i="11" s="1"/>
  <c r="V309" i="11"/>
  <c r="X309" i="11" s="1"/>
  <c r="Y309" i="11" s="1"/>
  <c r="V310" i="11"/>
  <c r="X310" i="11" s="1"/>
  <c r="Y310" i="11" s="1"/>
  <c r="V311" i="11"/>
  <c r="X311" i="11" s="1"/>
  <c r="Y311" i="11" s="1"/>
  <c r="V312" i="11"/>
  <c r="V3" i="11"/>
  <c r="X3" i="11" s="1"/>
  <c r="Y3" i="11" s="1"/>
  <c r="R4" i="11"/>
  <c r="T4" i="11" s="1"/>
  <c r="U4" i="11" s="1"/>
  <c r="R5" i="11"/>
  <c r="R6" i="11"/>
  <c r="T6" i="11" s="1"/>
  <c r="U6" i="11" s="1"/>
  <c r="R7" i="11"/>
  <c r="R8" i="11"/>
  <c r="T8" i="11" s="1"/>
  <c r="U8" i="11" s="1"/>
  <c r="R9" i="11"/>
  <c r="T9" i="11" s="1"/>
  <c r="U9" i="11" s="1"/>
  <c r="R10" i="11"/>
  <c r="R11" i="11"/>
  <c r="R12" i="11"/>
  <c r="R13" i="11"/>
  <c r="R14" i="11"/>
  <c r="R15" i="11"/>
  <c r="R16" i="11"/>
  <c r="T16" i="11" s="1"/>
  <c r="U16" i="11" s="1"/>
  <c r="R17" i="11"/>
  <c r="T17" i="11" s="1"/>
  <c r="U17" i="11" s="1"/>
  <c r="R18" i="11"/>
  <c r="R19" i="11"/>
  <c r="R20" i="11"/>
  <c r="R21" i="11"/>
  <c r="R22" i="11"/>
  <c r="R23" i="11"/>
  <c r="R24" i="11"/>
  <c r="T24" i="11" s="1"/>
  <c r="U24" i="11" s="1"/>
  <c r="R25" i="11"/>
  <c r="R26" i="11"/>
  <c r="R27" i="11"/>
  <c r="R28" i="11"/>
  <c r="R29" i="11"/>
  <c r="R30" i="11"/>
  <c r="T30" i="11" s="1"/>
  <c r="U30" i="11" s="1"/>
  <c r="R31" i="11"/>
  <c r="T31" i="11" s="1"/>
  <c r="U31" i="11" s="1"/>
  <c r="R32" i="11"/>
  <c r="T32" i="11" s="1"/>
  <c r="U32" i="11" s="1"/>
  <c r="R33" i="11"/>
  <c r="T33" i="11" s="1"/>
  <c r="U33" i="11" s="1"/>
  <c r="R34" i="11"/>
  <c r="T34" i="11" s="1"/>
  <c r="U34" i="11" s="1"/>
  <c r="R35" i="11"/>
  <c r="R36" i="11"/>
  <c r="R37" i="11"/>
  <c r="R38" i="11"/>
  <c r="R39" i="11"/>
  <c r="R40" i="11"/>
  <c r="T40" i="11" s="1"/>
  <c r="U40" i="11" s="1"/>
  <c r="R41" i="11"/>
  <c r="T41" i="11" s="1"/>
  <c r="U41" i="11" s="1"/>
  <c r="R42" i="11"/>
  <c r="R43" i="11"/>
  <c r="R44" i="11"/>
  <c r="R45" i="11"/>
  <c r="R46" i="11"/>
  <c r="T46" i="11" s="1"/>
  <c r="U46" i="11" s="1"/>
  <c r="R47" i="11"/>
  <c r="R48" i="11"/>
  <c r="T48" i="11" s="1"/>
  <c r="U48" i="11" s="1"/>
  <c r="R49" i="11"/>
  <c r="T49" i="11" s="1"/>
  <c r="U49" i="11" s="1"/>
  <c r="R50" i="11"/>
  <c r="T50" i="11" s="1"/>
  <c r="U50" i="11" s="1"/>
  <c r="R51" i="11"/>
  <c r="R52" i="11"/>
  <c r="R53" i="11"/>
  <c r="R54" i="11"/>
  <c r="R55" i="11"/>
  <c r="R56" i="11"/>
  <c r="T56" i="11" s="1"/>
  <c r="U56" i="11" s="1"/>
  <c r="R57" i="11"/>
  <c r="R58" i="11"/>
  <c r="T58" i="11" s="1"/>
  <c r="U58" i="11" s="1"/>
  <c r="R59" i="11"/>
  <c r="R60" i="11"/>
  <c r="T60" i="11" s="1"/>
  <c r="U60" i="11" s="1"/>
  <c r="R61" i="11"/>
  <c r="R62" i="11"/>
  <c r="R63" i="11"/>
  <c r="R64" i="11"/>
  <c r="R65" i="11"/>
  <c r="R66" i="11"/>
  <c r="T66" i="11" s="1"/>
  <c r="U66" i="11" s="1"/>
  <c r="R67" i="11"/>
  <c r="R68" i="11"/>
  <c r="R69" i="11"/>
  <c r="R70" i="11"/>
  <c r="T70" i="11" s="1"/>
  <c r="U70" i="11" s="1"/>
  <c r="R71" i="11"/>
  <c r="T71" i="11" s="1"/>
  <c r="U71" i="11" s="1"/>
  <c r="R72" i="11"/>
  <c r="R73" i="11"/>
  <c r="R74" i="11"/>
  <c r="R75" i="11"/>
  <c r="R76" i="11"/>
  <c r="R77" i="11"/>
  <c r="R78" i="11"/>
  <c r="T78" i="11" s="1"/>
  <c r="U78" i="11" s="1"/>
  <c r="R79" i="11"/>
  <c r="T79" i="11" s="1"/>
  <c r="U79" i="11" s="1"/>
  <c r="R80" i="11"/>
  <c r="R81" i="11"/>
  <c r="R82" i="11"/>
  <c r="R83" i="11"/>
  <c r="R84" i="11"/>
  <c r="R85" i="11"/>
  <c r="R86" i="11"/>
  <c r="T86" i="11" s="1"/>
  <c r="U86" i="11" s="1"/>
  <c r="R87" i="11"/>
  <c r="R88" i="11"/>
  <c r="T88" i="11" s="1"/>
  <c r="U88" i="11" s="1"/>
  <c r="R89" i="11"/>
  <c r="T89" i="11" s="1"/>
  <c r="U89" i="11" s="1"/>
  <c r="R90" i="11"/>
  <c r="R91" i="11"/>
  <c r="R92" i="11"/>
  <c r="R93" i="11"/>
  <c r="R94" i="11"/>
  <c r="R95" i="11"/>
  <c r="T95" i="11" s="1"/>
  <c r="U95" i="11" s="1"/>
  <c r="R96" i="11"/>
  <c r="R97" i="11"/>
  <c r="R98" i="11"/>
  <c r="T98" i="11" s="1"/>
  <c r="U98" i="11" s="1"/>
  <c r="R99" i="11"/>
  <c r="R100" i="11"/>
  <c r="T100" i="11" s="1"/>
  <c r="U100" i="11" s="1"/>
  <c r="R101" i="11"/>
  <c r="R102" i="11"/>
  <c r="T102" i="11" s="1"/>
  <c r="U102" i="11" s="1"/>
  <c r="R103" i="11"/>
  <c r="R104" i="11"/>
  <c r="T104" i="11" s="1"/>
  <c r="U104" i="11" s="1"/>
  <c r="R105" i="11"/>
  <c r="T105" i="11" s="1"/>
  <c r="U105" i="11" s="1"/>
  <c r="R106" i="11"/>
  <c r="T106" i="11" s="1"/>
  <c r="U106" i="11" s="1"/>
  <c r="R107" i="11"/>
  <c r="R108" i="11"/>
  <c r="R109" i="11"/>
  <c r="R110" i="11"/>
  <c r="T110" i="11" s="1"/>
  <c r="U110" i="11" s="1"/>
  <c r="R111" i="11"/>
  <c r="R112" i="11"/>
  <c r="T112" i="11" s="1"/>
  <c r="U112" i="11" s="1"/>
  <c r="R113" i="11"/>
  <c r="R114" i="11"/>
  <c r="T114" i="11" s="1"/>
  <c r="U114" i="11" s="1"/>
  <c r="R115" i="11"/>
  <c r="R116" i="11"/>
  <c r="R117" i="11"/>
  <c r="R118" i="11"/>
  <c r="T118" i="11" s="1"/>
  <c r="U118" i="11" s="1"/>
  <c r="R119" i="11"/>
  <c r="T119" i="11" s="1"/>
  <c r="U119" i="11" s="1"/>
  <c r="R120" i="11"/>
  <c r="T120" i="11" s="1"/>
  <c r="U120" i="11" s="1"/>
  <c r="R121" i="11"/>
  <c r="T121" i="11" s="1"/>
  <c r="U121" i="11" s="1"/>
  <c r="R122" i="11"/>
  <c r="T122" i="11" s="1"/>
  <c r="U122" i="11" s="1"/>
  <c r="R123" i="11"/>
  <c r="R124" i="11"/>
  <c r="R125" i="11"/>
  <c r="R126" i="11"/>
  <c r="R127" i="11"/>
  <c r="T127" i="11" s="1"/>
  <c r="U127" i="11" s="1"/>
  <c r="R128" i="11"/>
  <c r="T128" i="11" s="1"/>
  <c r="U128" i="11" s="1"/>
  <c r="R129" i="11"/>
  <c r="T129" i="11" s="1"/>
  <c r="U129" i="11" s="1"/>
  <c r="R130" i="11"/>
  <c r="R131" i="11"/>
  <c r="R132" i="11"/>
  <c r="R133" i="11"/>
  <c r="R134" i="11"/>
  <c r="T134" i="11" s="1"/>
  <c r="U134" i="11" s="1"/>
  <c r="R135" i="11"/>
  <c r="R136" i="11"/>
  <c r="R137" i="11"/>
  <c r="T137" i="11" s="1"/>
  <c r="U137" i="11" s="1"/>
  <c r="R138" i="11"/>
  <c r="T138" i="11" s="1"/>
  <c r="U138" i="11" s="1"/>
  <c r="R139" i="11"/>
  <c r="R140" i="11"/>
  <c r="R141" i="11"/>
  <c r="R142" i="11"/>
  <c r="T142" i="11" s="1"/>
  <c r="U142" i="11" s="1"/>
  <c r="R143" i="11"/>
  <c r="R144" i="11"/>
  <c r="R145" i="11"/>
  <c r="T145" i="11" s="1"/>
  <c r="U145" i="11" s="1"/>
  <c r="R146" i="11"/>
  <c r="R147" i="11"/>
  <c r="R148" i="11"/>
  <c r="R149" i="11"/>
  <c r="R150" i="11"/>
  <c r="T150" i="11" s="1"/>
  <c r="U150" i="11" s="1"/>
  <c r="R151" i="11"/>
  <c r="R152" i="11"/>
  <c r="R153" i="11"/>
  <c r="R154" i="11"/>
  <c r="T154" i="11" s="1"/>
  <c r="U154" i="11" s="1"/>
  <c r="R155" i="11"/>
  <c r="R156" i="11"/>
  <c r="R157" i="11"/>
  <c r="R158" i="11"/>
  <c r="T158" i="11" s="1"/>
  <c r="U158" i="11" s="1"/>
  <c r="R159" i="11"/>
  <c r="T159" i="11" s="1"/>
  <c r="U159" i="11" s="1"/>
  <c r="R160" i="11"/>
  <c r="R161" i="11"/>
  <c r="T161" i="11" s="1"/>
  <c r="U161" i="11" s="1"/>
  <c r="R162" i="11"/>
  <c r="R163" i="11"/>
  <c r="R164" i="11"/>
  <c r="R165" i="11"/>
  <c r="R166" i="11"/>
  <c r="T166" i="11" s="1"/>
  <c r="U166" i="11" s="1"/>
  <c r="R167" i="11"/>
  <c r="T167" i="11" s="1"/>
  <c r="U167" i="11" s="1"/>
  <c r="R168" i="11"/>
  <c r="T168" i="11" s="1"/>
  <c r="U168" i="11" s="1"/>
  <c r="R169" i="11"/>
  <c r="T169" i="11" s="1"/>
  <c r="U169" i="11" s="1"/>
  <c r="R170" i="11"/>
  <c r="T170" i="11" s="1"/>
  <c r="U170" i="11" s="1"/>
  <c r="R171" i="11"/>
  <c r="R172" i="11"/>
  <c r="T172" i="11" s="1"/>
  <c r="U172" i="11" s="1"/>
  <c r="R173" i="11"/>
  <c r="R174" i="11"/>
  <c r="T174" i="11" s="1"/>
  <c r="U174" i="11" s="1"/>
  <c r="R175" i="11"/>
  <c r="R176" i="11"/>
  <c r="T176" i="11" s="1"/>
  <c r="U176" i="11" s="1"/>
  <c r="R177" i="11"/>
  <c r="T177" i="11" s="1"/>
  <c r="U177" i="11" s="1"/>
  <c r="R178" i="11"/>
  <c r="T178" i="11" s="1"/>
  <c r="U178" i="11" s="1"/>
  <c r="R179" i="11"/>
  <c r="R180" i="11"/>
  <c r="T180" i="11" s="1"/>
  <c r="U180" i="11" s="1"/>
  <c r="R181" i="11"/>
  <c r="R182" i="11"/>
  <c r="T182" i="11" s="1"/>
  <c r="U182" i="11" s="1"/>
  <c r="R183" i="11"/>
  <c r="T183" i="11" s="1"/>
  <c r="U183" i="11" s="1"/>
  <c r="R184" i="11"/>
  <c r="T184" i="11" s="1"/>
  <c r="U184" i="11" s="1"/>
  <c r="R185" i="11"/>
  <c r="T185" i="11" s="1"/>
  <c r="U185" i="11" s="1"/>
  <c r="R186" i="11"/>
  <c r="T186" i="11" s="1"/>
  <c r="U186" i="11" s="1"/>
  <c r="R187" i="11"/>
  <c r="R188" i="11"/>
  <c r="R189" i="11"/>
  <c r="R190" i="11"/>
  <c r="T190" i="11" s="1"/>
  <c r="U190" i="11" s="1"/>
  <c r="R191" i="11"/>
  <c r="T191" i="11" s="1"/>
  <c r="U191" i="11" s="1"/>
  <c r="R192" i="11"/>
  <c r="T192" i="11" s="1"/>
  <c r="U192" i="11" s="1"/>
  <c r="R193" i="11"/>
  <c r="T193" i="11" s="1"/>
  <c r="U193" i="11" s="1"/>
  <c r="R194" i="11"/>
  <c r="R195" i="11"/>
  <c r="R196" i="11"/>
  <c r="R197" i="11"/>
  <c r="R198" i="11"/>
  <c r="R199" i="11"/>
  <c r="T199" i="11" s="1"/>
  <c r="U199" i="11" s="1"/>
  <c r="R200" i="11"/>
  <c r="T200" i="11" s="1"/>
  <c r="U200" i="11" s="1"/>
  <c r="R201" i="11"/>
  <c r="T201" i="11" s="1"/>
  <c r="U201" i="11" s="1"/>
  <c r="R202" i="11"/>
  <c r="R203" i="11"/>
  <c r="R204" i="11"/>
  <c r="R205" i="11"/>
  <c r="R206" i="11"/>
  <c r="T206" i="11" s="1"/>
  <c r="U206" i="11" s="1"/>
  <c r="R207" i="11"/>
  <c r="T207" i="11" s="1"/>
  <c r="U207" i="11" s="1"/>
  <c r="R208" i="11"/>
  <c r="T208" i="11" s="1"/>
  <c r="U208" i="11" s="1"/>
  <c r="R209" i="11"/>
  <c r="R210" i="11"/>
  <c r="R211" i="11"/>
  <c r="R212" i="11"/>
  <c r="R213" i="11"/>
  <c r="R214" i="11"/>
  <c r="T214" i="11" s="1"/>
  <c r="U214" i="11" s="1"/>
  <c r="R215" i="11"/>
  <c r="R216" i="11"/>
  <c r="T216" i="11" s="1"/>
  <c r="U216" i="11" s="1"/>
  <c r="R217" i="11"/>
  <c r="T217" i="11" s="1"/>
  <c r="U217" i="11" s="1"/>
  <c r="R218" i="11"/>
  <c r="T218" i="11" s="1"/>
  <c r="U218" i="11" s="1"/>
  <c r="R219" i="11"/>
  <c r="R220" i="11"/>
  <c r="T220" i="11" s="1"/>
  <c r="U220" i="11" s="1"/>
  <c r="R221" i="11"/>
  <c r="R222" i="11"/>
  <c r="T222" i="11" s="1"/>
  <c r="U222" i="11" s="1"/>
  <c r="R223" i="11"/>
  <c r="T223" i="11" s="1"/>
  <c r="U223" i="11" s="1"/>
  <c r="R224" i="11"/>
  <c r="T224" i="11" s="1"/>
  <c r="U224" i="11" s="1"/>
  <c r="R225" i="11"/>
  <c r="R226" i="11"/>
  <c r="R227" i="11"/>
  <c r="R228" i="11"/>
  <c r="T228" i="11" s="1"/>
  <c r="U228" i="11" s="1"/>
  <c r="R229" i="11"/>
  <c r="R230" i="11"/>
  <c r="R231" i="11"/>
  <c r="T231" i="11" s="1"/>
  <c r="U231" i="11" s="1"/>
  <c r="R232" i="11"/>
  <c r="T232" i="11" s="1"/>
  <c r="U232" i="11" s="1"/>
  <c r="R233" i="11"/>
  <c r="R234" i="11"/>
  <c r="R235" i="11"/>
  <c r="R236" i="11"/>
  <c r="R237" i="11"/>
  <c r="R238" i="11"/>
  <c r="R239" i="11"/>
  <c r="R240" i="11"/>
  <c r="T240" i="11" s="1"/>
  <c r="U240" i="11" s="1"/>
  <c r="R241" i="11"/>
  <c r="R242" i="11"/>
  <c r="T242" i="11" s="1"/>
  <c r="U242" i="11" s="1"/>
  <c r="R243" i="11"/>
  <c r="R244" i="11"/>
  <c r="T244" i="11" s="1"/>
  <c r="U244" i="11" s="1"/>
  <c r="R245" i="11"/>
  <c r="R246" i="11"/>
  <c r="R247" i="11"/>
  <c r="T247" i="11" s="1"/>
  <c r="U247" i="11" s="1"/>
  <c r="R248" i="11"/>
  <c r="T248" i="11" s="1"/>
  <c r="U248" i="11" s="1"/>
  <c r="R249" i="11"/>
  <c r="R250" i="11"/>
  <c r="T250" i="11" s="1"/>
  <c r="U250" i="11" s="1"/>
  <c r="R251" i="11"/>
  <c r="R252" i="11"/>
  <c r="R253" i="11"/>
  <c r="R254" i="11"/>
  <c r="T254" i="11" s="1"/>
  <c r="U254" i="11" s="1"/>
  <c r="R255" i="11"/>
  <c r="T255" i="11" s="1"/>
  <c r="U255" i="11" s="1"/>
  <c r="R256" i="11"/>
  <c r="T256" i="11" s="1"/>
  <c r="U256" i="11" s="1"/>
  <c r="R257" i="11"/>
  <c r="T257" i="11" s="1"/>
  <c r="U257" i="11" s="1"/>
  <c r="R258" i="11"/>
  <c r="R259" i="11"/>
  <c r="R260" i="11"/>
  <c r="T260" i="11" s="1"/>
  <c r="U260" i="11" s="1"/>
  <c r="R261" i="11"/>
  <c r="R262" i="11"/>
  <c r="T262" i="11" s="1"/>
  <c r="U262" i="11" s="1"/>
  <c r="R263" i="11"/>
  <c r="R264" i="11"/>
  <c r="T264" i="11" s="1"/>
  <c r="U264" i="11" s="1"/>
  <c r="R265" i="11"/>
  <c r="T265" i="11" s="1"/>
  <c r="U265" i="11" s="1"/>
  <c r="R266" i="11"/>
  <c r="R267" i="11"/>
  <c r="R268" i="11"/>
  <c r="T268" i="11" s="1"/>
  <c r="U268" i="11" s="1"/>
  <c r="R269" i="11"/>
  <c r="R270" i="11"/>
  <c r="T270" i="11" s="1"/>
  <c r="U270" i="11" s="1"/>
  <c r="R271" i="11"/>
  <c r="T271" i="11" s="1"/>
  <c r="U271" i="11" s="1"/>
  <c r="R272" i="11"/>
  <c r="T272" i="11" s="1"/>
  <c r="U272" i="11" s="1"/>
  <c r="R273" i="11"/>
  <c r="T273" i="11" s="1"/>
  <c r="U273" i="11" s="1"/>
  <c r="R274" i="11"/>
  <c r="R275" i="11"/>
  <c r="R276" i="11"/>
  <c r="R277" i="11"/>
  <c r="R278" i="11"/>
  <c r="T278" i="11" s="1"/>
  <c r="U278" i="11" s="1"/>
  <c r="R279" i="11"/>
  <c r="T279" i="11" s="1"/>
  <c r="U279" i="11" s="1"/>
  <c r="R280" i="11"/>
  <c r="T280" i="11" s="1"/>
  <c r="U280" i="11" s="1"/>
  <c r="R281" i="11"/>
  <c r="R282" i="11"/>
  <c r="R283" i="11"/>
  <c r="R284" i="11"/>
  <c r="R285" i="11"/>
  <c r="R286" i="11"/>
  <c r="T286" i="11" s="1"/>
  <c r="U286" i="11" s="1"/>
  <c r="R287" i="11"/>
  <c r="R288" i="11"/>
  <c r="T288" i="11" s="1"/>
  <c r="U288" i="11" s="1"/>
  <c r="R289" i="11"/>
  <c r="R290" i="11"/>
  <c r="T290" i="11" s="1"/>
  <c r="U290" i="11" s="1"/>
  <c r="R291" i="11"/>
  <c r="R292" i="11"/>
  <c r="T292" i="11" s="1"/>
  <c r="U292" i="11" s="1"/>
  <c r="R293" i="11"/>
  <c r="R294" i="11"/>
  <c r="R295" i="11"/>
  <c r="R296" i="11"/>
  <c r="T296" i="11" s="1"/>
  <c r="U296" i="11" s="1"/>
  <c r="R297" i="11"/>
  <c r="T297" i="11" s="1"/>
  <c r="U297" i="11" s="1"/>
  <c r="R298" i="11"/>
  <c r="R299" i="11"/>
  <c r="R300" i="11"/>
  <c r="T300" i="11" s="1"/>
  <c r="U300" i="11" s="1"/>
  <c r="R301" i="11"/>
  <c r="R302" i="11"/>
  <c r="R303" i="11"/>
  <c r="R304" i="11"/>
  <c r="T304" i="11" s="1"/>
  <c r="U304" i="11" s="1"/>
  <c r="R305" i="11"/>
  <c r="R306" i="11"/>
  <c r="R307" i="11"/>
  <c r="R308" i="11"/>
  <c r="T308" i="11" s="1"/>
  <c r="U308" i="11" s="1"/>
  <c r="R309" i="11"/>
  <c r="R310" i="11"/>
  <c r="R311" i="11"/>
  <c r="R312" i="11"/>
  <c r="T312" i="11" s="1"/>
  <c r="U312" i="11" s="1"/>
  <c r="R3" i="11"/>
  <c r="N4" i="11"/>
  <c r="N5" i="11"/>
  <c r="P5" i="11" s="1"/>
  <c r="Q5" i="11" s="1"/>
  <c r="N6" i="11"/>
  <c r="N7" i="11"/>
  <c r="N8" i="11"/>
  <c r="P8" i="11" s="1"/>
  <c r="Q8" i="11" s="1"/>
  <c r="N9" i="11"/>
  <c r="P9" i="11" s="1"/>
  <c r="Q9" i="11" s="1"/>
  <c r="N10" i="11"/>
  <c r="P10" i="11" s="1"/>
  <c r="Q10" i="11" s="1"/>
  <c r="N11" i="11"/>
  <c r="N12" i="11"/>
  <c r="N13" i="11"/>
  <c r="P13" i="11" s="1"/>
  <c r="Q13" i="11" s="1"/>
  <c r="N14" i="11"/>
  <c r="N15" i="11"/>
  <c r="N16" i="11"/>
  <c r="N17" i="11"/>
  <c r="N18" i="11"/>
  <c r="N19" i="11"/>
  <c r="N20" i="11"/>
  <c r="P20" i="11" s="1"/>
  <c r="Q20" i="11" s="1"/>
  <c r="N21" i="11"/>
  <c r="P21" i="11" s="1"/>
  <c r="Q21" i="11" s="1"/>
  <c r="N22" i="11"/>
  <c r="N23" i="11"/>
  <c r="N24" i="11"/>
  <c r="N25" i="11"/>
  <c r="P25" i="11" s="1"/>
  <c r="Q25" i="11" s="1"/>
  <c r="N26" i="11"/>
  <c r="P26" i="11" s="1"/>
  <c r="Q26" i="11" s="1"/>
  <c r="N27" i="11"/>
  <c r="N28" i="11"/>
  <c r="N29" i="11"/>
  <c r="P29" i="11" s="1"/>
  <c r="Q29" i="11" s="1"/>
  <c r="N30" i="11"/>
  <c r="N31" i="11"/>
  <c r="N32" i="11"/>
  <c r="N33" i="11"/>
  <c r="N34" i="11"/>
  <c r="P34" i="11" s="1"/>
  <c r="Q34" i="11" s="1"/>
  <c r="N35" i="11"/>
  <c r="N36" i="11"/>
  <c r="P36" i="11" s="1"/>
  <c r="Q36" i="11" s="1"/>
  <c r="N37" i="11"/>
  <c r="P37" i="11" s="1"/>
  <c r="Q37" i="11" s="1"/>
  <c r="N38" i="11"/>
  <c r="N39" i="11"/>
  <c r="N40" i="11"/>
  <c r="N41" i="11"/>
  <c r="N42" i="11"/>
  <c r="P42" i="11" s="1"/>
  <c r="Q42" i="11" s="1"/>
  <c r="N43" i="11"/>
  <c r="N44" i="11"/>
  <c r="P44" i="11" s="1"/>
  <c r="Q44" i="11" s="1"/>
  <c r="N45" i="11"/>
  <c r="P45" i="11" s="1"/>
  <c r="Q45" i="11" s="1"/>
  <c r="N46" i="11"/>
  <c r="N47" i="11"/>
  <c r="N48" i="11"/>
  <c r="N49" i="11"/>
  <c r="P49" i="11" s="1"/>
  <c r="Q49" i="11" s="1"/>
  <c r="N50" i="11"/>
  <c r="P50" i="11" s="1"/>
  <c r="Q50" i="11" s="1"/>
  <c r="N51" i="11"/>
  <c r="N52" i="11"/>
  <c r="P52" i="11" s="1"/>
  <c r="Q52" i="11" s="1"/>
  <c r="N53" i="11"/>
  <c r="P53" i="11" s="1"/>
  <c r="Q53" i="11" s="1"/>
  <c r="N54" i="11"/>
  <c r="P54" i="11" s="1"/>
  <c r="Q54" i="11" s="1"/>
  <c r="N55" i="11"/>
  <c r="N56" i="11"/>
  <c r="N57" i="11"/>
  <c r="N58" i="11"/>
  <c r="P58" i="11" s="1"/>
  <c r="Q58" i="11" s="1"/>
  <c r="N59" i="11"/>
  <c r="N60" i="11"/>
  <c r="N61" i="11"/>
  <c r="P61" i="11" s="1"/>
  <c r="Q61" i="11" s="1"/>
  <c r="N62" i="11"/>
  <c r="P62" i="11" s="1"/>
  <c r="Q62" i="11" s="1"/>
  <c r="N63" i="11"/>
  <c r="N64" i="11"/>
  <c r="P64" i="11" s="1"/>
  <c r="Q64" i="11" s="1"/>
  <c r="N65" i="11"/>
  <c r="P65" i="11" s="1"/>
  <c r="Q65" i="11" s="1"/>
  <c r="N66" i="11"/>
  <c r="N67" i="11"/>
  <c r="N68" i="11"/>
  <c r="N69" i="11"/>
  <c r="P69" i="11" s="1"/>
  <c r="Q69" i="11" s="1"/>
  <c r="N70" i="11"/>
  <c r="P70" i="11" s="1"/>
  <c r="Q70" i="11" s="1"/>
  <c r="N71" i="11"/>
  <c r="N72" i="11"/>
  <c r="P72" i="11" s="1"/>
  <c r="Q72" i="11" s="1"/>
  <c r="N73" i="11"/>
  <c r="N74" i="11"/>
  <c r="P74" i="11" s="1"/>
  <c r="Q74" i="11" s="1"/>
  <c r="N75" i="11"/>
  <c r="N76" i="11"/>
  <c r="N77" i="11"/>
  <c r="N78" i="11"/>
  <c r="N79" i="11"/>
  <c r="N80" i="11"/>
  <c r="P80" i="11" s="1"/>
  <c r="Q80" i="11" s="1"/>
  <c r="N81" i="11"/>
  <c r="P81" i="11" s="1"/>
  <c r="Q81" i="11" s="1"/>
  <c r="N82" i="11"/>
  <c r="P82" i="11" s="1"/>
  <c r="Q82" i="11" s="1"/>
  <c r="N83" i="11"/>
  <c r="N84" i="11"/>
  <c r="P84" i="11" s="1"/>
  <c r="Q84" i="11" s="1"/>
  <c r="N85" i="11"/>
  <c r="P85" i="11" s="1"/>
  <c r="Q85" i="11" s="1"/>
  <c r="N86" i="11"/>
  <c r="N87" i="11"/>
  <c r="N88" i="11"/>
  <c r="P88" i="11" s="1"/>
  <c r="Q88" i="11" s="1"/>
  <c r="N89" i="11"/>
  <c r="P89" i="11" s="1"/>
  <c r="Q89" i="11" s="1"/>
  <c r="N90" i="11"/>
  <c r="P90" i="11" s="1"/>
  <c r="Q90" i="11" s="1"/>
  <c r="N91" i="11"/>
  <c r="N92" i="11"/>
  <c r="P92" i="11" s="1"/>
  <c r="Q92" i="11" s="1"/>
  <c r="N93" i="11"/>
  <c r="P93" i="11" s="1"/>
  <c r="Q93" i="11" s="1"/>
  <c r="N94" i="11"/>
  <c r="N95" i="11"/>
  <c r="N96" i="11"/>
  <c r="N97" i="11"/>
  <c r="P97" i="11" s="1"/>
  <c r="Q97" i="11" s="1"/>
  <c r="N98" i="11"/>
  <c r="P98" i="11" s="1"/>
  <c r="Q98" i="11" s="1"/>
  <c r="N99" i="11"/>
  <c r="N100" i="11"/>
  <c r="N101" i="11"/>
  <c r="P101" i="11" s="1"/>
  <c r="Q101" i="11" s="1"/>
  <c r="N102" i="11"/>
  <c r="P102" i="11" s="1"/>
  <c r="Q102" i="11" s="1"/>
  <c r="N103" i="11"/>
  <c r="N104" i="11"/>
  <c r="P104" i="11" s="1"/>
  <c r="Q104" i="11" s="1"/>
  <c r="N105" i="11"/>
  <c r="N106" i="11"/>
  <c r="P106" i="11" s="1"/>
  <c r="Q106" i="11" s="1"/>
  <c r="N107" i="11"/>
  <c r="N108" i="11"/>
  <c r="N109" i="11"/>
  <c r="P109" i="11" s="1"/>
  <c r="Q109" i="11" s="1"/>
  <c r="N110" i="11"/>
  <c r="N111" i="11"/>
  <c r="N112" i="11"/>
  <c r="N113" i="11"/>
  <c r="P113" i="11" s="1"/>
  <c r="Q113" i="11" s="1"/>
  <c r="N114" i="11"/>
  <c r="P114" i="11" s="1"/>
  <c r="Q114" i="11" s="1"/>
  <c r="N115" i="11"/>
  <c r="N116" i="11"/>
  <c r="N117" i="11"/>
  <c r="P117" i="11" s="1"/>
  <c r="Q117" i="11" s="1"/>
  <c r="N118" i="11"/>
  <c r="P118" i="11" s="1"/>
  <c r="Q118" i="11" s="1"/>
  <c r="N119" i="11"/>
  <c r="N120" i="11"/>
  <c r="P120" i="11" s="1"/>
  <c r="Q120" i="11" s="1"/>
  <c r="N121" i="11"/>
  <c r="P121" i="11" s="1"/>
  <c r="Q121" i="11" s="1"/>
  <c r="N122" i="11"/>
  <c r="P122" i="11" s="1"/>
  <c r="Q122" i="11" s="1"/>
  <c r="N123" i="11"/>
  <c r="N124" i="11"/>
  <c r="P124" i="11" s="1"/>
  <c r="Q124" i="11" s="1"/>
  <c r="N125" i="11"/>
  <c r="N126" i="11"/>
  <c r="N127" i="11"/>
  <c r="N128" i="11"/>
  <c r="P128" i="11" s="1"/>
  <c r="Q128" i="11" s="1"/>
  <c r="N129" i="11"/>
  <c r="N130" i="11"/>
  <c r="P130" i="11" s="1"/>
  <c r="Q130" i="11" s="1"/>
  <c r="N131" i="11"/>
  <c r="N132" i="11"/>
  <c r="N133" i="11"/>
  <c r="N134" i="11"/>
  <c r="P134" i="11" s="1"/>
  <c r="Q134" i="11" s="1"/>
  <c r="N135" i="11"/>
  <c r="N136" i="11"/>
  <c r="N137" i="11"/>
  <c r="N138" i="11"/>
  <c r="P138" i="11" s="1"/>
  <c r="Q138" i="11" s="1"/>
  <c r="N139" i="11"/>
  <c r="N140" i="11"/>
  <c r="N141" i="11"/>
  <c r="P141" i="11" s="1"/>
  <c r="Q141" i="11" s="1"/>
  <c r="N142" i="11"/>
  <c r="P142" i="11" s="1"/>
  <c r="Q142" i="11" s="1"/>
  <c r="N143" i="11"/>
  <c r="N144" i="11"/>
  <c r="P144" i="11" s="1"/>
  <c r="Q144" i="11" s="1"/>
  <c r="N145" i="11"/>
  <c r="P145" i="11" s="1"/>
  <c r="Q145" i="11" s="1"/>
  <c r="N146" i="11"/>
  <c r="P146" i="11" s="1"/>
  <c r="Q146" i="11" s="1"/>
  <c r="N147" i="11"/>
  <c r="N148" i="11"/>
  <c r="P148" i="11" s="1"/>
  <c r="Q148" i="11" s="1"/>
  <c r="N149" i="11"/>
  <c r="P149" i="11" s="1"/>
  <c r="Q149" i="11" s="1"/>
  <c r="N150" i="11"/>
  <c r="N151" i="11"/>
  <c r="N152" i="11"/>
  <c r="P152" i="11" s="1"/>
  <c r="Q152" i="11" s="1"/>
  <c r="N153" i="11"/>
  <c r="P153" i="11" s="1"/>
  <c r="Q153" i="11" s="1"/>
  <c r="N154" i="11"/>
  <c r="P154" i="11" s="1"/>
  <c r="Q154" i="11" s="1"/>
  <c r="N155" i="11"/>
  <c r="N156" i="11"/>
  <c r="N157" i="11"/>
  <c r="P157" i="11" s="1"/>
  <c r="Q157" i="11" s="1"/>
  <c r="N158" i="11"/>
  <c r="P158" i="11" s="1"/>
  <c r="Q158" i="11" s="1"/>
  <c r="N159" i="11"/>
  <c r="N160" i="11"/>
  <c r="P160" i="11" s="1"/>
  <c r="Q160" i="11" s="1"/>
  <c r="N161" i="11"/>
  <c r="N162" i="11"/>
  <c r="P162" i="11" s="1"/>
  <c r="Q162" i="11" s="1"/>
  <c r="N163" i="11"/>
  <c r="N164" i="11"/>
  <c r="N165" i="11"/>
  <c r="P165" i="11" s="1"/>
  <c r="Q165" i="11" s="1"/>
  <c r="N166" i="11"/>
  <c r="P166" i="11" s="1"/>
  <c r="Q166" i="11" s="1"/>
  <c r="N167" i="11"/>
  <c r="N168" i="11"/>
  <c r="P168" i="11" s="1"/>
  <c r="Q168" i="11" s="1"/>
  <c r="N169" i="11"/>
  <c r="N170" i="11"/>
  <c r="P170" i="11" s="1"/>
  <c r="Q170" i="11" s="1"/>
  <c r="N171" i="11"/>
  <c r="N172" i="11"/>
  <c r="P172" i="11" s="1"/>
  <c r="Q172" i="11" s="1"/>
  <c r="N173" i="11"/>
  <c r="P173" i="11" s="1"/>
  <c r="Q173" i="11" s="1"/>
  <c r="N174" i="11"/>
  <c r="P174" i="11" s="1"/>
  <c r="Q174" i="11" s="1"/>
  <c r="N175" i="11"/>
  <c r="N176" i="11"/>
  <c r="P176" i="11" s="1"/>
  <c r="Q176" i="11" s="1"/>
  <c r="N177" i="11"/>
  <c r="N178" i="11"/>
  <c r="P178" i="11" s="1"/>
  <c r="Q178" i="11" s="1"/>
  <c r="N179" i="11"/>
  <c r="N180" i="11"/>
  <c r="P180" i="11" s="1"/>
  <c r="Q180" i="11" s="1"/>
  <c r="N181" i="11"/>
  <c r="P181" i="11" s="1"/>
  <c r="Q181" i="11" s="1"/>
  <c r="N182" i="11"/>
  <c r="N183" i="11"/>
  <c r="N184" i="11"/>
  <c r="P184" i="11" s="1"/>
  <c r="Q184" i="11" s="1"/>
  <c r="N185" i="11"/>
  <c r="P185" i="11" s="1"/>
  <c r="Q185" i="11" s="1"/>
  <c r="N186" i="11"/>
  <c r="P186" i="11" s="1"/>
  <c r="Q186" i="11" s="1"/>
  <c r="N187" i="11"/>
  <c r="N188" i="11"/>
  <c r="P188" i="11" s="1"/>
  <c r="Q188" i="11" s="1"/>
  <c r="N189" i="11"/>
  <c r="P189" i="11" s="1"/>
  <c r="Q189" i="11" s="1"/>
  <c r="N190" i="11"/>
  <c r="N191" i="11"/>
  <c r="N192" i="11"/>
  <c r="P192" i="11" s="1"/>
  <c r="Q192" i="11" s="1"/>
  <c r="N193" i="11"/>
  <c r="P193" i="11" s="1"/>
  <c r="Q193" i="11" s="1"/>
  <c r="N194" i="11"/>
  <c r="N195" i="11"/>
  <c r="N196" i="11"/>
  <c r="P196" i="11" s="1"/>
  <c r="Q196" i="11" s="1"/>
  <c r="N197" i="11"/>
  <c r="P197" i="11" s="1"/>
  <c r="Q197" i="11" s="1"/>
  <c r="N198" i="11"/>
  <c r="P198" i="11" s="1"/>
  <c r="Q198" i="11" s="1"/>
  <c r="N199" i="11"/>
  <c r="N200" i="11"/>
  <c r="P200" i="11" s="1"/>
  <c r="Q200" i="11" s="1"/>
  <c r="N201" i="11"/>
  <c r="N202" i="11"/>
  <c r="P202" i="11" s="1"/>
  <c r="Q202" i="11" s="1"/>
  <c r="N203" i="11"/>
  <c r="N204" i="11"/>
  <c r="P204" i="11" s="1"/>
  <c r="Q204" i="11" s="1"/>
  <c r="N205" i="11"/>
  <c r="N206" i="11"/>
  <c r="P206" i="11" s="1"/>
  <c r="Q206" i="11" s="1"/>
  <c r="N207" i="11"/>
  <c r="N208" i="11"/>
  <c r="N209" i="11"/>
  <c r="P209" i="11" s="1"/>
  <c r="Q209" i="11" s="1"/>
  <c r="N210" i="11"/>
  <c r="P210" i="11" s="1"/>
  <c r="Q210" i="11" s="1"/>
  <c r="N211" i="11"/>
  <c r="N212" i="11"/>
  <c r="P212" i="11" s="1"/>
  <c r="Q212" i="11" s="1"/>
  <c r="N213" i="11"/>
  <c r="P213" i="11" s="1"/>
  <c r="Q213" i="11" s="1"/>
  <c r="N214" i="11"/>
  <c r="N215" i="11"/>
  <c r="N216" i="11"/>
  <c r="N217" i="11"/>
  <c r="N218" i="11"/>
  <c r="P218" i="11" s="1"/>
  <c r="Q218" i="11" s="1"/>
  <c r="N219" i="11"/>
  <c r="N220" i="11"/>
  <c r="N221" i="11"/>
  <c r="P221" i="11" s="1"/>
  <c r="Q221" i="11" s="1"/>
  <c r="N222" i="11"/>
  <c r="P222" i="11" s="1"/>
  <c r="Q222" i="11" s="1"/>
  <c r="N223" i="11"/>
  <c r="N224" i="11"/>
  <c r="P224" i="11" s="1"/>
  <c r="Q224" i="11" s="1"/>
  <c r="N225" i="11"/>
  <c r="P225" i="11" s="1"/>
  <c r="Q225" i="11" s="1"/>
  <c r="N226" i="11"/>
  <c r="P226" i="11" s="1"/>
  <c r="Q226" i="11" s="1"/>
  <c r="N227" i="11"/>
  <c r="N228" i="11"/>
  <c r="P228" i="11" s="1"/>
  <c r="Q228" i="11" s="1"/>
  <c r="N229" i="11"/>
  <c r="P229" i="11" s="1"/>
  <c r="Q229" i="11" s="1"/>
  <c r="N230" i="11"/>
  <c r="P230" i="11" s="1"/>
  <c r="Q230" i="11" s="1"/>
  <c r="N231" i="11"/>
  <c r="N232" i="11"/>
  <c r="N233" i="11"/>
  <c r="N234" i="11"/>
  <c r="P234" i="11" s="1"/>
  <c r="Q234" i="11" s="1"/>
  <c r="N235" i="11"/>
  <c r="N236" i="11"/>
  <c r="N237" i="11"/>
  <c r="P237" i="11" s="1"/>
  <c r="Q237" i="11" s="1"/>
  <c r="N238" i="11"/>
  <c r="P238" i="11" s="1"/>
  <c r="Q238" i="11" s="1"/>
  <c r="N239" i="11"/>
  <c r="N240" i="11"/>
  <c r="N241" i="11"/>
  <c r="N242" i="11"/>
  <c r="P242" i="11" s="1"/>
  <c r="Q242" i="11" s="1"/>
  <c r="N243" i="11"/>
  <c r="N244" i="11"/>
  <c r="P244" i="11" s="1"/>
  <c r="Q244" i="11" s="1"/>
  <c r="N245" i="11"/>
  <c r="N246" i="11"/>
  <c r="P246" i="11" s="1"/>
  <c r="Q246" i="11" s="1"/>
  <c r="N247" i="11"/>
  <c r="N248" i="11"/>
  <c r="P248" i="11" s="1"/>
  <c r="Q248" i="11" s="1"/>
  <c r="N249" i="11"/>
  <c r="N250" i="11"/>
  <c r="P250" i="11" s="1"/>
  <c r="Q250" i="11" s="1"/>
  <c r="N251" i="11"/>
  <c r="N252" i="11"/>
  <c r="N253" i="11"/>
  <c r="P253" i="11" s="1"/>
  <c r="Q253" i="11" s="1"/>
  <c r="N254" i="11"/>
  <c r="P254" i="11" s="1"/>
  <c r="Q254" i="11" s="1"/>
  <c r="N255" i="11"/>
  <c r="N256" i="11"/>
  <c r="P256" i="11" s="1"/>
  <c r="Q256" i="11" s="1"/>
  <c r="N257" i="11"/>
  <c r="N258" i="11"/>
  <c r="P258" i="11" s="1"/>
  <c r="Q258" i="11" s="1"/>
  <c r="N259" i="11"/>
  <c r="N260" i="11"/>
  <c r="N261" i="11"/>
  <c r="P261" i="11" s="1"/>
  <c r="Q261" i="11" s="1"/>
  <c r="N262" i="11"/>
  <c r="P262" i="11" s="1"/>
  <c r="Q262" i="11" s="1"/>
  <c r="N263" i="11"/>
  <c r="N264" i="11"/>
  <c r="N265" i="11"/>
  <c r="N266" i="11"/>
  <c r="P266" i="11" s="1"/>
  <c r="Q266" i="11" s="1"/>
  <c r="N267" i="11"/>
  <c r="N268" i="11"/>
  <c r="P268" i="11" s="1"/>
  <c r="Q268" i="11" s="1"/>
  <c r="N269" i="11"/>
  <c r="P269" i="11" s="1"/>
  <c r="Q269" i="11" s="1"/>
  <c r="N270" i="11"/>
  <c r="N271" i="11"/>
  <c r="N272" i="11"/>
  <c r="P272" i="11" s="1"/>
  <c r="Q272" i="11" s="1"/>
  <c r="N273" i="11"/>
  <c r="P273" i="11" s="1"/>
  <c r="Q273" i="11" s="1"/>
  <c r="N274" i="11"/>
  <c r="P274" i="11" s="1"/>
  <c r="Q274" i="11" s="1"/>
  <c r="N275" i="11"/>
  <c r="N276" i="11"/>
  <c r="P276" i="11" s="1"/>
  <c r="Q276" i="11" s="1"/>
  <c r="N277" i="11"/>
  <c r="P277" i="11" s="1"/>
  <c r="Q277" i="11" s="1"/>
  <c r="N278" i="11"/>
  <c r="P278" i="11" s="1"/>
  <c r="Q278" i="11" s="1"/>
  <c r="N279" i="11"/>
  <c r="N280" i="11"/>
  <c r="P280" i="11" s="1"/>
  <c r="Q280" i="11" s="1"/>
  <c r="N281" i="11"/>
  <c r="N282" i="11"/>
  <c r="P282" i="11" s="1"/>
  <c r="Q282" i="11" s="1"/>
  <c r="N283" i="11"/>
  <c r="N284" i="11"/>
  <c r="N285" i="11"/>
  <c r="P285" i="11" s="1"/>
  <c r="Q285" i="11" s="1"/>
  <c r="N286" i="11"/>
  <c r="P286" i="11" s="1"/>
  <c r="Q286" i="11" s="1"/>
  <c r="N287" i="11"/>
  <c r="N288" i="11"/>
  <c r="P288" i="11" s="1"/>
  <c r="Q288" i="11" s="1"/>
  <c r="N289" i="11"/>
  <c r="P289" i="11" s="1"/>
  <c r="Q289" i="11" s="1"/>
  <c r="N290" i="11"/>
  <c r="P290" i="11" s="1"/>
  <c r="Q290" i="11" s="1"/>
  <c r="N291" i="11"/>
  <c r="N292" i="11"/>
  <c r="N293" i="11"/>
  <c r="N294" i="11"/>
  <c r="P294" i="11" s="1"/>
  <c r="Q294" i="11" s="1"/>
  <c r="N295" i="11"/>
  <c r="N296" i="11"/>
  <c r="N297" i="11"/>
  <c r="P297" i="11" s="1"/>
  <c r="Q297" i="11" s="1"/>
  <c r="N298" i="11"/>
  <c r="P298" i="11" s="1"/>
  <c r="Q298" i="11" s="1"/>
  <c r="N299" i="11"/>
  <c r="N300" i="11"/>
  <c r="P300" i="11" s="1"/>
  <c r="Q300" i="11" s="1"/>
  <c r="N301" i="11"/>
  <c r="P301" i="11" s="1"/>
  <c r="Q301" i="11" s="1"/>
  <c r="N302" i="11"/>
  <c r="P302" i="11" s="1"/>
  <c r="Q302" i="11" s="1"/>
  <c r="N303" i="11"/>
  <c r="N304" i="11"/>
  <c r="P304" i="11" s="1"/>
  <c r="Q304" i="11" s="1"/>
  <c r="N305" i="11"/>
  <c r="P305" i="11" s="1"/>
  <c r="Q305" i="11" s="1"/>
  <c r="N306" i="11"/>
  <c r="P306" i="11" s="1"/>
  <c r="Q306" i="11" s="1"/>
  <c r="N307" i="11"/>
  <c r="N308" i="11"/>
  <c r="P308" i="11" s="1"/>
  <c r="Q308" i="11" s="1"/>
  <c r="N309" i="11"/>
  <c r="N310" i="11"/>
  <c r="N311" i="11"/>
  <c r="N312" i="11"/>
  <c r="P312" i="11" s="1"/>
  <c r="Q312" i="11" s="1"/>
  <c r="N3" i="11"/>
  <c r="J4" i="11"/>
  <c r="L4" i="11" s="1"/>
  <c r="M4" i="11" s="1"/>
  <c r="J5" i="11"/>
  <c r="J6" i="11"/>
  <c r="L6" i="11" s="1"/>
  <c r="M6" i="11" s="1"/>
  <c r="J7" i="11"/>
  <c r="J8" i="11"/>
  <c r="J9" i="11"/>
  <c r="L9" i="11" s="1"/>
  <c r="M9" i="11" s="1"/>
  <c r="J10" i="11"/>
  <c r="J11" i="11"/>
  <c r="J12" i="11"/>
  <c r="L12" i="11" s="1"/>
  <c r="M12" i="11" s="1"/>
  <c r="J13" i="11"/>
  <c r="L13" i="11" s="1"/>
  <c r="M13" i="11" s="1"/>
  <c r="J14" i="11"/>
  <c r="L14" i="11" s="1"/>
  <c r="M14" i="11" s="1"/>
  <c r="J15" i="11"/>
  <c r="L15" i="11" s="1"/>
  <c r="M15" i="11" s="1"/>
  <c r="J16" i="11"/>
  <c r="J17" i="11"/>
  <c r="L17" i="11" s="1"/>
  <c r="M17" i="11" s="1"/>
  <c r="J18" i="11"/>
  <c r="L18" i="11" s="1"/>
  <c r="M18" i="11" s="1"/>
  <c r="J19" i="11"/>
  <c r="J20" i="11"/>
  <c r="L20" i="11" s="1"/>
  <c r="M20" i="11" s="1"/>
  <c r="J21" i="11"/>
  <c r="L21" i="11" s="1"/>
  <c r="M21" i="11" s="1"/>
  <c r="J22" i="11"/>
  <c r="L22" i="11" s="1"/>
  <c r="M22" i="11" s="1"/>
  <c r="J23" i="11"/>
  <c r="L23" i="11" s="1"/>
  <c r="M23" i="11" s="1"/>
  <c r="J24" i="11"/>
  <c r="L24" i="11" s="1"/>
  <c r="M24" i="11" s="1"/>
  <c r="J25" i="11"/>
  <c r="L25" i="11" s="1"/>
  <c r="M25" i="11" s="1"/>
  <c r="J26" i="11"/>
  <c r="J27" i="11"/>
  <c r="J28" i="11"/>
  <c r="J29" i="11"/>
  <c r="L29" i="11" s="1"/>
  <c r="M29" i="11" s="1"/>
  <c r="J30" i="11"/>
  <c r="L30" i="11" s="1"/>
  <c r="M30" i="11" s="1"/>
  <c r="J31" i="11"/>
  <c r="L31" i="11" s="1"/>
  <c r="M31" i="11" s="1"/>
  <c r="J32" i="11"/>
  <c r="J33" i="11"/>
  <c r="L33" i="11" s="1"/>
  <c r="M33" i="11" s="1"/>
  <c r="J34" i="11"/>
  <c r="L34" i="11" s="1"/>
  <c r="M34" i="11" s="1"/>
  <c r="J35" i="11"/>
  <c r="J36" i="11"/>
  <c r="L36" i="11" s="1"/>
  <c r="M36" i="11" s="1"/>
  <c r="J37" i="11"/>
  <c r="J38" i="11"/>
  <c r="L38" i="11" s="1"/>
  <c r="M38" i="11" s="1"/>
  <c r="J39" i="11"/>
  <c r="J40" i="11"/>
  <c r="L40" i="11" s="1"/>
  <c r="M40" i="11" s="1"/>
  <c r="J41" i="11"/>
  <c r="L41" i="11" s="1"/>
  <c r="M41" i="11" s="1"/>
  <c r="J42" i="11"/>
  <c r="L42" i="11" s="1"/>
  <c r="M42" i="11" s="1"/>
  <c r="J43" i="11"/>
  <c r="J44" i="11"/>
  <c r="L44" i="11" s="1"/>
  <c r="M44" i="11" s="1"/>
  <c r="J45" i="11"/>
  <c r="L45" i="11" s="1"/>
  <c r="M45" i="11" s="1"/>
  <c r="J46" i="11"/>
  <c r="J47" i="11"/>
  <c r="L47" i="11" s="1"/>
  <c r="M47" i="11" s="1"/>
  <c r="J48" i="11"/>
  <c r="J49" i="11"/>
  <c r="L49" i="11" s="1"/>
  <c r="M49" i="11" s="1"/>
  <c r="J50" i="11"/>
  <c r="L50" i="11" s="1"/>
  <c r="M50" i="11" s="1"/>
  <c r="J51" i="11"/>
  <c r="J52" i="11"/>
  <c r="L52" i="11" s="1"/>
  <c r="M52" i="11" s="1"/>
  <c r="J53" i="11"/>
  <c r="J54" i="11"/>
  <c r="L54" i="11" s="1"/>
  <c r="M54" i="11" s="1"/>
  <c r="J55" i="11"/>
  <c r="L55" i="11" s="1"/>
  <c r="M55" i="11" s="1"/>
  <c r="J56" i="11"/>
  <c r="L56" i="11" s="1"/>
  <c r="M56" i="11" s="1"/>
  <c r="J57" i="11"/>
  <c r="L57" i="11" s="1"/>
  <c r="M57" i="11" s="1"/>
  <c r="J58" i="11"/>
  <c r="J59" i="11"/>
  <c r="J60" i="11"/>
  <c r="L60" i="11" s="1"/>
  <c r="M60" i="11" s="1"/>
  <c r="J61" i="11"/>
  <c r="J62" i="11"/>
  <c r="L62" i="11" s="1"/>
  <c r="M62" i="11" s="1"/>
  <c r="J63" i="11"/>
  <c r="L63" i="11" s="1"/>
  <c r="M63" i="11" s="1"/>
  <c r="J64" i="11"/>
  <c r="L64" i="11" s="1"/>
  <c r="M64" i="11" s="1"/>
  <c r="J65" i="11"/>
  <c r="L65" i="11" s="1"/>
  <c r="M65" i="11" s="1"/>
  <c r="J66" i="11"/>
  <c r="L66" i="11" s="1"/>
  <c r="M66" i="11" s="1"/>
  <c r="J67" i="11"/>
  <c r="J68" i="11"/>
  <c r="L68" i="11" s="1"/>
  <c r="M68" i="11" s="1"/>
  <c r="J69" i="11"/>
  <c r="J70" i="11"/>
  <c r="L70" i="11" s="1"/>
  <c r="M70" i="11" s="1"/>
  <c r="J71" i="11"/>
  <c r="L71" i="11" s="1"/>
  <c r="M71" i="11" s="1"/>
  <c r="J72" i="11"/>
  <c r="J73" i="11"/>
  <c r="L73" i="11" s="1"/>
  <c r="M73" i="11" s="1"/>
  <c r="J74" i="11"/>
  <c r="L74" i="11" s="1"/>
  <c r="M74" i="11" s="1"/>
  <c r="J75" i="11"/>
  <c r="J76" i="11"/>
  <c r="J77" i="11"/>
  <c r="J78" i="11"/>
  <c r="L78" i="11" s="1"/>
  <c r="M78" i="11" s="1"/>
  <c r="J79" i="11"/>
  <c r="L79" i="11" s="1"/>
  <c r="M79" i="11" s="1"/>
  <c r="J80" i="11"/>
  <c r="L80" i="11" s="1"/>
  <c r="M80" i="11" s="1"/>
  <c r="J81" i="11"/>
  <c r="J82" i="11"/>
  <c r="J83" i="11"/>
  <c r="J84" i="11"/>
  <c r="L84" i="11" s="1"/>
  <c r="M84" i="11" s="1"/>
  <c r="J85" i="11"/>
  <c r="L85" i="11" s="1"/>
  <c r="M85" i="11" s="1"/>
  <c r="J86" i="11"/>
  <c r="J87" i="11"/>
  <c r="L87" i="11" s="1"/>
  <c r="M87" i="11" s="1"/>
  <c r="J88" i="11"/>
  <c r="J89" i="11"/>
  <c r="L89" i="11" s="1"/>
  <c r="M89" i="11" s="1"/>
  <c r="J90" i="11"/>
  <c r="L90" i="11" s="1"/>
  <c r="M90" i="11" s="1"/>
  <c r="J91" i="11"/>
  <c r="J92" i="11"/>
  <c r="L92" i="11" s="1"/>
  <c r="M92" i="11" s="1"/>
  <c r="J93" i="11"/>
  <c r="L93" i="11" s="1"/>
  <c r="M93" i="11" s="1"/>
  <c r="J94" i="11"/>
  <c r="J95" i="11"/>
  <c r="L95" i="11" s="1"/>
  <c r="M95" i="11" s="1"/>
  <c r="J96" i="11"/>
  <c r="J97" i="11"/>
  <c r="L97" i="11" s="1"/>
  <c r="M97" i="11" s="1"/>
  <c r="J98" i="11"/>
  <c r="L98" i="11" s="1"/>
  <c r="M98" i="11" s="1"/>
  <c r="J99" i="11"/>
  <c r="J100" i="11"/>
  <c r="L100" i="11" s="1"/>
  <c r="M100" i="11" s="1"/>
  <c r="J101" i="11"/>
  <c r="L101" i="11" s="1"/>
  <c r="M101" i="11" s="1"/>
  <c r="J102" i="11"/>
  <c r="J103" i="11"/>
  <c r="J104" i="11"/>
  <c r="J105" i="11"/>
  <c r="J106" i="11"/>
  <c r="L106" i="11" s="1"/>
  <c r="M106" i="11" s="1"/>
  <c r="J107" i="11"/>
  <c r="J108" i="11"/>
  <c r="L108" i="11" s="1"/>
  <c r="M108" i="11" s="1"/>
  <c r="J109" i="11"/>
  <c r="L109" i="11" s="1"/>
  <c r="M109" i="11" s="1"/>
  <c r="J110" i="11"/>
  <c r="J111" i="11"/>
  <c r="J112" i="11"/>
  <c r="L112" i="11" s="1"/>
  <c r="M112" i="11" s="1"/>
  <c r="J113" i="11"/>
  <c r="J114" i="11"/>
  <c r="L114" i="11" s="1"/>
  <c r="M114" i="11" s="1"/>
  <c r="J115" i="11"/>
  <c r="J116" i="11"/>
  <c r="L116" i="11" s="1"/>
  <c r="M116" i="11" s="1"/>
  <c r="J117" i="11"/>
  <c r="J118" i="11"/>
  <c r="J119" i="11"/>
  <c r="L119" i="11" s="1"/>
  <c r="M119" i="11" s="1"/>
  <c r="J120" i="11"/>
  <c r="J121" i="11"/>
  <c r="L121" i="11" s="1"/>
  <c r="M121" i="11" s="1"/>
  <c r="J122" i="11"/>
  <c r="J123" i="11"/>
  <c r="J124" i="11"/>
  <c r="J125" i="11"/>
  <c r="L125" i="11" s="1"/>
  <c r="M125" i="11" s="1"/>
  <c r="J126" i="11"/>
  <c r="L126" i="11" s="1"/>
  <c r="M126" i="11" s="1"/>
  <c r="J127" i="11"/>
  <c r="L127" i="11" s="1"/>
  <c r="M127" i="11" s="1"/>
  <c r="J128" i="11"/>
  <c r="L128" i="11" s="1"/>
  <c r="M128" i="11" s="1"/>
  <c r="J129" i="11"/>
  <c r="L129" i="11" s="1"/>
  <c r="M129" i="11" s="1"/>
  <c r="J130" i="11"/>
  <c r="L130" i="11" s="1"/>
  <c r="M130" i="11" s="1"/>
  <c r="J131" i="11"/>
  <c r="J132" i="11"/>
  <c r="L132" i="11" s="1"/>
  <c r="M132" i="11" s="1"/>
  <c r="J133" i="11"/>
  <c r="J134" i="11"/>
  <c r="J135" i="11"/>
  <c r="J136" i="11"/>
  <c r="J137" i="11"/>
  <c r="J138" i="11"/>
  <c r="L138" i="11" s="1"/>
  <c r="M138" i="11" s="1"/>
  <c r="J139" i="11"/>
  <c r="J140" i="11"/>
  <c r="L140" i="11" s="1"/>
  <c r="M140" i="11" s="1"/>
  <c r="J141" i="11"/>
  <c r="J142" i="11"/>
  <c r="J143" i="11"/>
  <c r="L143" i="11" s="1"/>
  <c r="M143" i="11" s="1"/>
  <c r="J144" i="11"/>
  <c r="L144" i="11" s="1"/>
  <c r="M144" i="11" s="1"/>
  <c r="J145" i="11"/>
  <c r="L145" i="11" s="1"/>
  <c r="M145" i="11" s="1"/>
  <c r="J146" i="11"/>
  <c r="L146" i="11" s="1"/>
  <c r="M146" i="11" s="1"/>
  <c r="J147" i="11"/>
  <c r="J148" i="11"/>
  <c r="L148" i="11" s="1"/>
  <c r="M148" i="11" s="1"/>
  <c r="J149" i="11"/>
  <c r="J150" i="11"/>
  <c r="J151" i="11"/>
  <c r="L151" i="11" s="1"/>
  <c r="M151" i="11" s="1"/>
  <c r="J152" i="11"/>
  <c r="J153" i="11"/>
  <c r="L153" i="11" s="1"/>
  <c r="M153" i="11" s="1"/>
  <c r="J154" i="11"/>
  <c r="J155" i="11"/>
  <c r="J156" i="11"/>
  <c r="L156" i="11" s="1"/>
  <c r="M156" i="11" s="1"/>
  <c r="J157" i="11"/>
  <c r="J158" i="11"/>
  <c r="L158" i="11" s="1"/>
  <c r="M158" i="11" s="1"/>
  <c r="J159" i="11"/>
  <c r="L159" i="11" s="1"/>
  <c r="M159" i="11" s="1"/>
  <c r="J160" i="11"/>
  <c r="J161" i="11"/>
  <c r="L161" i="11" s="1"/>
  <c r="M161" i="11" s="1"/>
  <c r="J162" i="11"/>
  <c r="J163" i="11"/>
  <c r="J164" i="11"/>
  <c r="L164" i="11" s="1"/>
  <c r="M164" i="11" s="1"/>
  <c r="J165" i="11"/>
  <c r="J166" i="11"/>
  <c r="J167" i="11"/>
  <c r="L167" i="11" s="1"/>
  <c r="M167" i="11" s="1"/>
  <c r="J168" i="11"/>
  <c r="J169" i="11"/>
  <c r="L169" i="11" s="1"/>
  <c r="M169" i="11" s="1"/>
  <c r="J170" i="11"/>
  <c r="L170" i="11" s="1"/>
  <c r="M170" i="11" s="1"/>
  <c r="J171" i="11"/>
  <c r="J172" i="11"/>
  <c r="L172" i="11" s="1"/>
  <c r="M172" i="11" s="1"/>
  <c r="J173" i="11"/>
  <c r="L173" i="11" s="1"/>
  <c r="M173" i="11" s="1"/>
  <c r="J174" i="11"/>
  <c r="L174" i="11" s="1"/>
  <c r="M174" i="11" s="1"/>
  <c r="J175" i="11"/>
  <c r="L175" i="11" s="1"/>
  <c r="M175" i="11" s="1"/>
  <c r="J176" i="11"/>
  <c r="J177" i="11"/>
  <c r="L177" i="11" s="1"/>
  <c r="M177" i="11" s="1"/>
  <c r="J178" i="11"/>
  <c r="L178" i="11" s="1"/>
  <c r="M178" i="11" s="1"/>
  <c r="J179" i="11"/>
  <c r="J180" i="11"/>
  <c r="L180" i="11" s="1"/>
  <c r="M180" i="11" s="1"/>
  <c r="J181" i="11"/>
  <c r="J182" i="11"/>
  <c r="L182" i="11" s="1"/>
  <c r="M182" i="11" s="1"/>
  <c r="J183" i="11"/>
  <c r="L183" i="11" s="1"/>
  <c r="M183" i="11" s="1"/>
  <c r="J184" i="11"/>
  <c r="J185" i="11"/>
  <c r="J186" i="11"/>
  <c r="J187" i="11"/>
  <c r="J188" i="11"/>
  <c r="L188" i="11" s="1"/>
  <c r="M188" i="11" s="1"/>
  <c r="J189" i="11"/>
  <c r="J190" i="11"/>
  <c r="L190" i="11" s="1"/>
  <c r="M190" i="11" s="1"/>
  <c r="J191" i="11"/>
  <c r="L191" i="11" s="1"/>
  <c r="M191" i="11" s="1"/>
  <c r="J192" i="11"/>
  <c r="L192" i="11" s="1"/>
  <c r="M192" i="11" s="1"/>
  <c r="J193" i="11"/>
  <c r="L193" i="11" s="1"/>
  <c r="M193" i="11" s="1"/>
  <c r="J194" i="11"/>
  <c r="L194" i="11" s="1"/>
  <c r="M194" i="11" s="1"/>
  <c r="J195" i="11"/>
  <c r="J196" i="11"/>
  <c r="L196" i="11" s="1"/>
  <c r="M196" i="11" s="1"/>
  <c r="J197" i="11"/>
  <c r="J198" i="11"/>
  <c r="L198" i="11" s="1"/>
  <c r="M198" i="11" s="1"/>
  <c r="J199" i="11"/>
  <c r="L199" i="11" s="1"/>
  <c r="M199" i="11" s="1"/>
  <c r="J200" i="11"/>
  <c r="L200" i="11" s="1"/>
  <c r="M200" i="11" s="1"/>
  <c r="J201" i="11"/>
  <c r="L201" i="11" s="1"/>
  <c r="M201" i="11" s="1"/>
  <c r="J202" i="11"/>
  <c r="L202" i="11" s="1"/>
  <c r="M202" i="11" s="1"/>
  <c r="J203" i="11"/>
  <c r="J204" i="11"/>
  <c r="L204" i="11" s="1"/>
  <c r="M204" i="11" s="1"/>
  <c r="J205" i="11"/>
  <c r="J206" i="11"/>
  <c r="L206" i="11" s="1"/>
  <c r="M206" i="11" s="1"/>
  <c r="J207" i="11"/>
  <c r="L207" i="11" s="1"/>
  <c r="M207" i="11" s="1"/>
  <c r="J208" i="11"/>
  <c r="L208" i="11" s="1"/>
  <c r="M208" i="11" s="1"/>
  <c r="J209" i="11"/>
  <c r="J210" i="11"/>
  <c r="J211" i="11"/>
  <c r="J212" i="11"/>
  <c r="L212" i="11" s="1"/>
  <c r="M212" i="11" s="1"/>
  <c r="J213" i="11"/>
  <c r="J214" i="11"/>
  <c r="L214" i="11" s="1"/>
  <c r="M214" i="11" s="1"/>
  <c r="J215" i="11"/>
  <c r="J216" i="11"/>
  <c r="L216" i="11" s="1"/>
  <c r="M216" i="11" s="1"/>
  <c r="J217" i="11"/>
  <c r="L217" i="11" s="1"/>
  <c r="M217" i="11" s="1"/>
  <c r="J218" i="11"/>
  <c r="L218" i="11" s="1"/>
  <c r="M218" i="11" s="1"/>
  <c r="J219" i="11"/>
  <c r="J220" i="11"/>
  <c r="L220" i="11" s="1"/>
  <c r="M220" i="11" s="1"/>
  <c r="J221" i="11"/>
  <c r="J222" i="11"/>
  <c r="J223" i="11"/>
  <c r="L223" i="11" s="1"/>
  <c r="M223" i="11" s="1"/>
  <c r="J224" i="11"/>
  <c r="L224" i="11" s="1"/>
  <c r="M224" i="11" s="1"/>
  <c r="J225" i="11"/>
  <c r="L225" i="11" s="1"/>
  <c r="M225" i="11" s="1"/>
  <c r="J226" i="11"/>
  <c r="J227" i="11"/>
  <c r="J228" i="11"/>
  <c r="L228" i="11" s="1"/>
  <c r="M228" i="11" s="1"/>
  <c r="J229" i="11"/>
  <c r="L229" i="11" s="1"/>
  <c r="M229" i="11" s="1"/>
  <c r="J230" i="11"/>
  <c r="J231" i="11"/>
  <c r="L231" i="11" s="1"/>
  <c r="M231" i="11" s="1"/>
  <c r="J232" i="11"/>
  <c r="L232" i="11" s="1"/>
  <c r="M232" i="11" s="1"/>
  <c r="J233" i="11"/>
  <c r="L233" i="11" s="1"/>
  <c r="M233" i="11" s="1"/>
  <c r="J234" i="11"/>
  <c r="J235" i="11"/>
  <c r="J236" i="11"/>
  <c r="L236" i="11" s="1"/>
  <c r="M236" i="11" s="1"/>
  <c r="J237" i="11"/>
  <c r="J238" i="11"/>
  <c r="L238" i="11" s="1"/>
  <c r="M238" i="11" s="1"/>
  <c r="J239" i="11"/>
  <c r="L239" i="11" s="1"/>
  <c r="M239" i="11" s="1"/>
  <c r="J240" i="11"/>
  <c r="L240" i="11" s="1"/>
  <c r="M240" i="11" s="1"/>
  <c r="J241" i="11"/>
  <c r="L241" i="11" s="1"/>
  <c r="M241" i="11" s="1"/>
  <c r="J242" i="11"/>
  <c r="J243" i="11"/>
  <c r="J244" i="11"/>
  <c r="L244" i="11" s="1"/>
  <c r="M244" i="11" s="1"/>
  <c r="J245" i="11"/>
  <c r="J246" i="11"/>
  <c r="L246" i="11" s="1"/>
  <c r="M246" i="11" s="1"/>
  <c r="J247" i="11"/>
  <c r="L247" i="11" s="1"/>
  <c r="M247" i="11" s="1"/>
  <c r="J248" i="11"/>
  <c r="J249" i="11"/>
  <c r="L249" i="11" s="1"/>
  <c r="M249" i="11" s="1"/>
  <c r="J250" i="11"/>
  <c r="J251" i="11"/>
  <c r="J252" i="11"/>
  <c r="L252" i="11" s="1"/>
  <c r="M252" i="11" s="1"/>
  <c r="J253" i="11"/>
  <c r="J254" i="11"/>
  <c r="J255" i="11"/>
  <c r="L255" i="11" s="1"/>
  <c r="M255" i="11" s="1"/>
  <c r="J256" i="11"/>
  <c r="L256" i="11" s="1"/>
  <c r="M256" i="11" s="1"/>
  <c r="J257" i="11"/>
  <c r="J258" i="11"/>
  <c r="L258" i="11" s="1"/>
  <c r="M258" i="11" s="1"/>
  <c r="J259" i="11"/>
  <c r="J260" i="11"/>
  <c r="J261" i="11"/>
  <c r="J262" i="11"/>
  <c r="L262" i="11" s="1"/>
  <c r="M262" i="11" s="1"/>
  <c r="J263" i="11"/>
  <c r="L263" i="11" s="1"/>
  <c r="M263" i="11" s="1"/>
  <c r="J264" i="11"/>
  <c r="L264" i="11" s="1"/>
  <c r="M264" i="11" s="1"/>
  <c r="J265" i="11"/>
  <c r="L265" i="11" s="1"/>
  <c r="M265" i="11" s="1"/>
  <c r="J266" i="11"/>
  <c r="L266" i="11" s="1"/>
  <c r="M266" i="11" s="1"/>
  <c r="J267" i="11"/>
  <c r="J268" i="11"/>
  <c r="L268" i="11" s="1"/>
  <c r="M268" i="11" s="1"/>
  <c r="J269" i="11"/>
  <c r="J270" i="11"/>
  <c r="L270" i="11" s="1"/>
  <c r="M270" i="11" s="1"/>
  <c r="J271" i="11"/>
  <c r="L271" i="11" s="1"/>
  <c r="M271" i="11" s="1"/>
  <c r="J272" i="11"/>
  <c r="J273" i="11"/>
  <c r="L273" i="11" s="1"/>
  <c r="M273" i="11" s="1"/>
  <c r="J274" i="11"/>
  <c r="L274" i="11" s="1"/>
  <c r="M274" i="11" s="1"/>
  <c r="J275" i="11"/>
  <c r="J276" i="11"/>
  <c r="J277" i="11"/>
  <c r="J278" i="11"/>
  <c r="L278" i="11" s="1"/>
  <c r="M278" i="11" s="1"/>
  <c r="J279" i="11"/>
  <c r="L279" i="11" s="1"/>
  <c r="M279" i="11" s="1"/>
  <c r="J280" i="11"/>
  <c r="J281" i="11"/>
  <c r="L281" i="11" s="1"/>
  <c r="M281" i="11" s="1"/>
  <c r="J282" i="11"/>
  <c r="L282" i="11" s="1"/>
  <c r="M282" i="11" s="1"/>
  <c r="J283" i="11"/>
  <c r="J284" i="11"/>
  <c r="J285" i="11"/>
  <c r="J286" i="11"/>
  <c r="L286" i="11" s="1"/>
  <c r="M286" i="11" s="1"/>
  <c r="J287" i="11"/>
  <c r="J288" i="11"/>
  <c r="J289" i="11"/>
  <c r="L289" i="11" s="1"/>
  <c r="M289" i="11" s="1"/>
  <c r="J290" i="11"/>
  <c r="L290" i="11" s="1"/>
  <c r="M290" i="11" s="1"/>
  <c r="J291" i="11"/>
  <c r="J292" i="11"/>
  <c r="L292" i="11" s="1"/>
  <c r="M292" i="11" s="1"/>
  <c r="J293" i="11"/>
  <c r="J294" i="11"/>
  <c r="J295" i="11"/>
  <c r="J296" i="11"/>
  <c r="L296" i="11" s="1"/>
  <c r="M296" i="11" s="1"/>
  <c r="J297" i="11"/>
  <c r="L297" i="11" s="1"/>
  <c r="M297" i="11" s="1"/>
  <c r="J298" i="11"/>
  <c r="L298" i="11" s="1"/>
  <c r="M298" i="11" s="1"/>
  <c r="J299" i="11"/>
  <c r="J300" i="11"/>
  <c r="J301" i="11"/>
  <c r="J302" i="11"/>
  <c r="J303" i="11"/>
  <c r="J304" i="11"/>
  <c r="L304" i="11" s="1"/>
  <c r="M304" i="11" s="1"/>
  <c r="J305" i="11"/>
  <c r="L305" i="11" s="1"/>
  <c r="M305" i="11" s="1"/>
  <c r="J306" i="11"/>
  <c r="J307" i="11"/>
  <c r="J308" i="11"/>
  <c r="J309" i="11"/>
  <c r="J310" i="11"/>
  <c r="J311" i="11"/>
  <c r="L311" i="11" s="1"/>
  <c r="M311" i="11" s="1"/>
  <c r="J312" i="11"/>
  <c r="L312" i="11" s="1"/>
  <c r="M312" i="11" s="1"/>
  <c r="J3" i="11"/>
  <c r="F4" i="11"/>
  <c r="F5" i="11"/>
  <c r="F6" i="11"/>
  <c r="H6" i="11" s="1"/>
  <c r="I6" i="11" s="1"/>
  <c r="F7" i="11"/>
  <c r="H7" i="11" s="1"/>
  <c r="I7" i="11" s="1"/>
  <c r="F8" i="11"/>
  <c r="H8" i="11" s="1"/>
  <c r="I8" i="11" s="1"/>
  <c r="F9" i="11"/>
  <c r="F10" i="11"/>
  <c r="H10" i="11" s="1"/>
  <c r="I10" i="11" s="1"/>
  <c r="F11" i="11"/>
  <c r="H11" i="11" s="1"/>
  <c r="I11" i="11" s="1"/>
  <c r="F12" i="11"/>
  <c r="H12" i="11" s="1"/>
  <c r="I12" i="11" s="1"/>
  <c r="F13" i="11"/>
  <c r="F14" i="11"/>
  <c r="H14" i="11" s="1"/>
  <c r="I14" i="11" s="1"/>
  <c r="F15" i="11"/>
  <c r="H15" i="11" s="1"/>
  <c r="I15" i="11" s="1"/>
  <c r="F16" i="11"/>
  <c r="F17" i="11"/>
  <c r="F18" i="11"/>
  <c r="F19" i="11"/>
  <c r="H19" i="11" s="1"/>
  <c r="I19" i="11" s="1"/>
  <c r="F20" i="11"/>
  <c r="F21" i="11"/>
  <c r="F22" i="11"/>
  <c r="H22" i="11" s="1"/>
  <c r="I22" i="11" s="1"/>
  <c r="F23" i="11"/>
  <c r="H23" i="11" s="1"/>
  <c r="I23" i="11" s="1"/>
  <c r="F24" i="11"/>
  <c r="H24" i="11" s="1"/>
  <c r="I24" i="11" s="1"/>
  <c r="F25" i="11"/>
  <c r="F26" i="11"/>
  <c r="H26" i="11" s="1"/>
  <c r="I26" i="11" s="1"/>
  <c r="F27" i="11"/>
  <c r="H27" i="11" s="1"/>
  <c r="I27" i="11" s="1"/>
  <c r="F28" i="11"/>
  <c r="H28" i="11" s="1"/>
  <c r="I28" i="11" s="1"/>
  <c r="F29" i="11"/>
  <c r="F30" i="11"/>
  <c r="H30" i="11" s="1"/>
  <c r="I30" i="11" s="1"/>
  <c r="F31" i="11"/>
  <c r="H31" i="11" s="1"/>
  <c r="I31" i="11" s="1"/>
  <c r="F32" i="11"/>
  <c r="H32" i="11" s="1"/>
  <c r="I32" i="11" s="1"/>
  <c r="F33" i="11"/>
  <c r="F34" i="11"/>
  <c r="H34" i="11" s="1"/>
  <c r="I34" i="11" s="1"/>
  <c r="F35" i="11"/>
  <c r="H35" i="11" s="1"/>
  <c r="I35" i="11" s="1"/>
  <c r="F36" i="11"/>
  <c r="H36" i="11" s="1"/>
  <c r="I36" i="11" s="1"/>
  <c r="F37" i="11"/>
  <c r="F38" i="11"/>
  <c r="H38" i="11" s="1"/>
  <c r="I38" i="11" s="1"/>
  <c r="F39" i="11"/>
  <c r="F40" i="11"/>
  <c r="H40" i="11" s="1"/>
  <c r="I40" i="11" s="1"/>
  <c r="F41" i="11"/>
  <c r="F42" i="11"/>
  <c r="H42" i="11" s="1"/>
  <c r="I42" i="11" s="1"/>
  <c r="F43" i="11"/>
  <c r="H43" i="11" s="1"/>
  <c r="I43" i="11" s="1"/>
  <c r="F44" i="11"/>
  <c r="H44" i="11" s="1"/>
  <c r="I44" i="11" s="1"/>
  <c r="F45" i="11"/>
  <c r="F46" i="11"/>
  <c r="F47" i="11"/>
  <c r="H47" i="11" s="1"/>
  <c r="I47" i="11" s="1"/>
  <c r="F48" i="11"/>
  <c r="F49" i="11"/>
  <c r="F50" i="11"/>
  <c r="H50" i="11" s="1"/>
  <c r="I50" i="11" s="1"/>
  <c r="F51" i="11"/>
  <c r="H51" i="11" s="1"/>
  <c r="I51" i="11" s="1"/>
  <c r="F52" i="11"/>
  <c r="H52" i="11" s="1"/>
  <c r="I52" i="11" s="1"/>
  <c r="F53" i="11"/>
  <c r="F54" i="11"/>
  <c r="H54" i="11" s="1"/>
  <c r="I54" i="11" s="1"/>
  <c r="F55" i="11"/>
  <c r="F56" i="11"/>
  <c r="F57" i="11"/>
  <c r="F58" i="11"/>
  <c r="H58" i="11" s="1"/>
  <c r="I58" i="11" s="1"/>
  <c r="F59" i="11"/>
  <c r="H59" i="11" s="1"/>
  <c r="I59" i="11" s="1"/>
  <c r="F60" i="11"/>
  <c r="H60" i="11" s="1"/>
  <c r="I60" i="11" s="1"/>
  <c r="F61" i="11"/>
  <c r="H61" i="11" s="1"/>
  <c r="I61" i="11" s="1"/>
  <c r="F62" i="11"/>
  <c r="H62" i="11" s="1"/>
  <c r="I62" i="11" s="1"/>
  <c r="F63" i="11"/>
  <c r="F64" i="11"/>
  <c r="H64" i="11" s="1"/>
  <c r="I64" i="11" s="1"/>
  <c r="F65" i="11"/>
  <c r="F66" i="11"/>
  <c r="H66" i="11" s="1"/>
  <c r="I66" i="11" s="1"/>
  <c r="F67" i="11"/>
  <c r="H67" i="11" s="1"/>
  <c r="I67" i="11" s="1"/>
  <c r="F68" i="11"/>
  <c r="H68" i="11" s="1"/>
  <c r="I68" i="11" s="1"/>
  <c r="F69" i="11"/>
  <c r="H69" i="11" s="1"/>
  <c r="I69" i="11" s="1"/>
  <c r="F70" i="11"/>
  <c r="H70" i="11" s="1"/>
  <c r="I70" i="11" s="1"/>
  <c r="F71" i="11"/>
  <c r="H71" i="11" s="1"/>
  <c r="I71" i="11" s="1"/>
  <c r="F72" i="11"/>
  <c r="H72" i="11" s="1"/>
  <c r="I72" i="11" s="1"/>
  <c r="F73" i="11"/>
  <c r="F74" i="11"/>
  <c r="F75" i="11"/>
  <c r="H75" i="11" s="1"/>
  <c r="I75" i="11" s="1"/>
  <c r="F76" i="11"/>
  <c r="F77" i="11"/>
  <c r="H77" i="11" s="1"/>
  <c r="I77" i="11" s="1"/>
  <c r="F78" i="11"/>
  <c r="H78" i="11" s="1"/>
  <c r="I78" i="11" s="1"/>
  <c r="F79" i="11"/>
  <c r="F80" i="11"/>
  <c r="F81" i="11"/>
  <c r="H81" i="11" s="1"/>
  <c r="I81" i="11" s="1"/>
  <c r="F82" i="11"/>
  <c r="H82" i="11" s="1"/>
  <c r="I82" i="11" s="1"/>
  <c r="F83" i="11"/>
  <c r="H83" i="11" s="1"/>
  <c r="I83" i="11" s="1"/>
  <c r="F84" i="11"/>
  <c r="H84" i="11" s="1"/>
  <c r="I84" i="11" s="1"/>
  <c r="F85" i="11"/>
  <c r="F86" i="11"/>
  <c r="H86" i="11" s="1"/>
  <c r="I86" i="11" s="1"/>
  <c r="F87" i="11"/>
  <c r="F88" i="11"/>
  <c r="H88" i="11" s="1"/>
  <c r="I88" i="11" s="1"/>
  <c r="F89" i="11"/>
  <c r="F90" i="11"/>
  <c r="F91" i="11"/>
  <c r="H91" i="11" s="1"/>
  <c r="I91" i="11" s="1"/>
  <c r="F92" i="11"/>
  <c r="F93" i="11"/>
  <c r="H93" i="11" s="1"/>
  <c r="I93" i="11" s="1"/>
  <c r="F94" i="11"/>
  <c r="H94" i="11" s="1"/>
  <c r="I94" i="11" s="1"/>
  <c r="F95" i="11"/>
  <c r="F96" i="11"/>
  <c r="H96" i="11" s="1"/>
  <c r="I96" i="11" s="1"/>
  <c r="F97" i="11"/>
  <c r="F98" i="11"/>
  <c r="F99" i="11"/>
  <c r="H99" i="11" s="1"/>
  <c r="I99" i="11" s="1"/>
  <c r="F100" i="11"/>
  <c r="F101" i="11"/>
  <c r="H101" i="11" s="1"/>
  <c r="I101" i="11" s="1"/>
  <c r="F102" i="11"/>
  <c r="H102" i="11" s="1"/>
  <c r="I102" i="11" s="1"/>
  <c r="F103" i="11"/>
  <c r="F104" i="11"/>
  <c r="H104" i="11" s="1"/>
  <c r="I104" i="11" s="1"/>
  <c r="F105" i="11"/>
  <c r="F106" i="11"/>
  <c r="F107" i="11"/>
  <c r="F108" i="11"/>
  <c r="H108" i="11" s="1"/>
  <c r="I108" i="11" s="1"/>
  <c r="F109" i="11"/>
  <c r="H109" i="11" s="1"/>
  <c r="I109" i="11" s="1"/>
  <c r="F110" i="11"/>
  <c r="F111" i="11"/>
  <c r="F112" i="11"/>
  <c r="H112" i="11" s="1"/>
  <c r="I112" i="11" s="1"/>
  <c r="F113" i="11"/>
  <c r="F114" i="11"/>
  <c r="H114" i="11" s="1"/>
  <c r="I114" i="11" s="1"/>
  <c r="F115" i="11"/>
  <c r="H115" i="11" s="1"/>
  <c r="I115" i="11" s="1"/>
  <c r="F116" i="11"/>
  <c r="H116" i="11" s="1"/>
  <c r="I116" i="11" s="1"/>
  <c r="F117" i="11"/>
  <c r="F118" i="11"/>
  <c r="F119" i="11"/>
  <c r="F120" i="11"/>
  <c r="H120" i="11" s="1"/>
  <c r="I120" i="11" s="1"/>
  <c r="F121" i="11"/>
  <c r="F122" i="11"/>
  <c r="F123" i="11"/>
  <c r="F124" i="11"/>
  <c r="H124" i="11" s="1"/>
  <c r="I124" i="11" s="1"/>
  <c r="F125" i="11"/>
  <c r="F126" i="11"/>
  <c r="H126" i="11" s="1"/>
  <c r="I126" i="11" s="1"/>
  <c r="F127" i="11"/>
  <c r="H127" i="11" s="1"/>
  <c r="I127" i="11" s="1"/>
  <c r="F128" i="11"/>
  <c r="F129" i="11"/>
  <c r="F130" i="11"/>
  <c r="H130" i="11" s="1"/>
  <c r="I130" i="11" s="1"/>
  <c r="F131" i="11"/>
  <c r="F132" i="11"/>
  <c r="H132" i="11" s="1"/>
  <c r="I132" i="11" s="1"/>
  <c r="F133" i="11"/>
  <c r="H133" i="11" s="1"/>
  <c r="I133" i="11" s="1"/>
  <c r="F134" i="11"/>
  <c r="H134" i="11" s="1"/>
  <c r="I134" i="11" s="1"/>
  <c r="F135" i="11"/>
  <c r="H135" i="11" s="1"/>
  <c r="I135" i="11" s="1"/>
  <c r="F136" i="11"/>
  <c r="H136" i="11" s="1"/>
  <c r="I136" i="11" s="1"/>
  <c r="F137" i="11"/>
  <c r="F138" i="11"/>
  <c r="F139" i="11"/>
  <c r="H139" i="11" s="1"/>
  <c r="I139" i="11" s="1"/>
  <c r="F140" i="11"/>
  <c r="F141" i="11"/>
  <c r="H141" i="11" s="1"/>
  <c r="I141" i="11" s="1"/>
  <c r="F142" i="11"/>
  <c r="H142" i="11" s="1"/>
  <c r="I142" i="11" s="1"/>
  <c r="F143" i="11"/>
  <c r="F144" i="11"/>
  <c r="H144" i="11" s="1"/>
  <c r="I144" i="11" s="1"/>
  <c r="F145" i="11"/>
  <c r="F146" i="11"/>
  <c r="F147" i="11"/>
  <c r="H147" i="11" s="1"/>
  <c r="I147" i="11" s="1"/>
  <c r="F148" i="11"/>
  <c r="H148" i="11" s="1"/>
  <c r="I148" i="11" s="1"/>
  <c r="F149" i="11"/>
  <c r="H149" i="11" s="1"/>
  <c r="I149" i="11" s="1"/>
  <c r="F150" i="11"/>
  <c r="H150" i="11" s="1"/>
  <c r="I150" i="11" s="1"/>
  <c r="F151" i="11"/>
  <c r="H151" i="11" s="1"/>
  <c r="I151" i="11" s="1"/>
  <c r="F152" i="11"/>
  <c r="H152" i="11" s="1"/>
  <c r="I152" i="11" s="1"/>
  <c r="F153" i="11"/>
  <c r="F154" i="11"/>
  <c r="H154" i="11" s="1"/>
  <c r="I154" i="11" s="1"/>
  <c r="F155" i="11"/>
  <c r="H155" i="11" s="1"/>
  <c r="I155" i="11" s="1"/>
  <c r="F156" i="11"/>
  <c r="F157" i="11"/>
  <c r="H157" i="11" s="1"/>
  <c r="I157" i="11" s="1"/>
  <c r="F158" i="11"/>
  <c r="H158" i="11" s="1"/>
  <c r="I158" i="11" s="1"/>
  <c r="F159" i="11"/>
  <c r="F160" i="11"/>
  <c r="F161" i="11"/>
  <c r="F162" i="11"/>
  <c r="H162" i="11" s="1"/>
  <c r="I162" i="11" s="1"/>
  <c r="F163" i="11"/>
  <c r="H163" i="11" s="1"/>
  <c r="I163" i="11" s="1"/>
  <c r="F164" i="11"/>
  <c r="H164" i="11" s="1"/>
  <c r="I164" i="11" s="1"/>
  <c r="F165" i="11"/>
  <c r="H165" i="11" s="1"/>
  <c r="I165" i="11" s="1"/>
  <c r="F166" i="11"/>
  <c r="H166" i="11" s="1"/>
  <c r="I166" i="11" s="1"/>
  <c r="F167" i="11"/>
  <c r="H167" i="11" s="1"/>
  <c r="I167" i="11" s="1"/>
  <c r="F168" i="11"/>
  <c r="H168" i="11" s="1"/>
  <c r="I168" i="11" s="1"/>
  <c r="F169" i="11"/>
  <c r="F170" i="11"/>
  <c r="H170" i="11" s="1"/>
  <c r="I170" i="11" s="1"/>
  <c r="F171" i="11"/>
  <c r="H171" i="11" s="1"/>
  <c r="I171" i="11" s="1"/>
  <c r="F172" i="11"/>
  <c r="H172" i="11" s="1"/>
  <c r="I172" i="11" s="1"/>
  <c r="F173" i="11"/>
  <c r="H173" i="11" s="1"/>
  <c r="I173" i="11" s="1"/>
  <c r="F174" i="11"/>
  <c r="H174" i="11" s="1"/>
  <c r="I174" i="11" s="1"/>
  <c r="F175" i="11"/>
  <c r="F176" i="11"/>
  <c r="F177" i="11"/>
  <c r="H177" i="11" s="1"/>
  <c r="I177" i="11" s="1"/>
  <c r="F178" i="11"/>
  <c r="F179" i="11"/>
  <c r="H179" i="11" s="1"/>
  <c r="I179" i="11" s="1"/>
  <c r="F180" i="11"/>
  <c r="H180" i="11" s="1"/>
  <c r="I180" i="11" s="1"/>
  <c r="F181" i="11"/>
  <c r="H181" i="11" s="1"/>
  <c r="I181" i="11" s="1"/>
  <c r="F182" i="11"/>
  <c r="H182" i="11" s="1"/>
  <c r="I182" i="11" s="1"/>
  <c r="F183" i="11"/>
  <c r="F184" i="11"/>
  <c r="H184" i="11" s="1"/>
  <c r="I184" i="11" s="1"/>
  <c r="F185" i="11"/>
  <c r="F186" i="11"/>
  <c r="H186" i="11" s="1"/>
  <c r="I186" i="11" s="1"/>
  <c r="F187" i="11"/>
  <c r="H187" i="11" s="1"/>
  <c r="I187" i="11" s="1"/>
  <c r="F188" i="11"/>
  <c r="H188" i="11" s="1"/>
  <c r="I188" i="11" s="1"/>
  <c r="F189" i="11"/>
  <c r="H189" i="11" s="1"/>
  <c r="I189" i="11" s="1"/>
  <c r="F190" i="11"/>
  <c r="H190" i="11" s="1"/>
  <c r="I190" i="11" s="1"/>
  <c r="F191" i="11"/>
  <c r="F192" i="11"/>
  <c r="F193" i="11"/>
  <c r="F194" i="11"/>
  <c r="F195" i="11"/>
  <c r="H195" i="11" s="1"/>
  <c r="I195" i="11" s="1"/>
  <c r="F196" i="11"/>
  <c r="H196" i="11" s="1"/>
  <c r="I196" i="11" s="1"/>
  <c r="F197" i="11"/>
  <c r="H197" i="11" s="1"/>
  <c r="I197" i="11" s="1"/>
  <c r="F198" i="11"/>
  <c r="H198" i="11" s="1"/>
  <c r="I198" i="11" s="1"/>
  <c r="F199" i="11"/>
  <c r="F200" i="11"/>
  <c r="F201" i="11"/>
  <c r="F202" i="11"/>
  <c r="H202" i="11" s="1"/>
  <c r="I202" i="11" s="1"/>
  <c r="F203" i="11"/>
  <c r="H203" i="11" s="1"/>
  <c r="I203" i="11" s="1"/>
  <c r="F204" i="11"/>
  <c r="H204" i="11" s="1"/>
  <c r="I204" i="11" s="1"/>
  <c r="F205" i="11"/>
  <c r="F206" i="11"/>
  <c r="H206" i="11" s="1"/>
  <c r="I206" i="11" s="1"/>
  <c r="F207" i="11"/>
  <c r="F208" i="11"/>
  <c r="F209" i="11"/>
  <c r="F210" i="11"/>
  <c r="H210" i="11" s="1"/>
  <c r="I210" i="11" s="1"/>
  <c r="F211" i="11"/>
  <c r="F212" i="11"/>
  <c r="F213" i="11"/>
  <c r="H213" i="11" s="1"/>
  <c r="I213" i="11" s="1"/>
  <c r="F214" i="11"/>
  <c r="H214" i="11" s="1"/>
  <c r="I214" i="11" s="1"/>
  <c r="F215" i="11"/>
  <c r="F216" i="11"/>
  <c r="H216" i="11" s="1"/>
  <c r="I216" i="11" s="1"/>
  <c r="F217" i="11"/>
  <c r="F218" i="11"/>
  <c r="H218" i="11" s="1"/>
  <c r="I218" i="11" s="1"/>
  <c r="F219" i="11"/>
  <c r="H219" i="11" s="1"/>
  <c r="I219" i="11" s="1"/>
  <c r="F220" i="11"/>
  <c r="H220" i="11" s="1"/>
  <c r="I220" i="11" s="1"/>
  <c r="F221" i="11"/>
  <c r="H221" i="11" s="1"/>
  <c r="I221" i="11" s="1"/>
  <c r="F222" i="11"/>
  <c r="H222" i="11" s="1"/>
  <c r="I222" i="11" s="1"/>
  <c r="F223" i="11"/>
  <c r="F224" i="11"/>
  <c r="H224" i="11" s="1"/>
  <c r="I224" i="11" s="1"/>
  <c r="F225" i="11"/>
  <c r="F226" i="11"/>
  <c r="H226" i="11" s="1"/>
  <c r="I226" i="11" s="1"/>
  <c r="F227" i="11"/>
  <c r="H227" i="11" s="1"/>
  <c r="I227" i="11" s="1"/>
  <c r="F228" i="11"/>
  <c r="F229" i="11"/>
  <c r="H229" i="11" s="1"/>
  <c r="I229" i="11" s="1"/>
  <c r="F230" i="11"/>
  <c r="H230" i="11" s="1"/>
  <c r="I230" i="11" s="1"/>
  <c r="F231" i="11"/>
  <c r="F232" i="11"/>
  <c r="H232" i="11" s="1"/>
  <c r="I232" i="11" s="1"/>
  <c r="F233" i="11"/>
  <c r="F234" i="11"/>
  <c r="H234" i="11" s="1"/>
  <c r="I234" i="11" s="1"/>
  <c r="F235" i="11"/>
  <c r="H235" i="11" s="1"/>
  <c r="I235" i="11" s="1"/>
  <c r="F236" i="11"/>
  <c r="H236" i="11" s="1"/>
  <c r="I236" i="11" s="1"/>
  <c r="F237" i="11"/>
  <c r="H237" i="11" s="1"/>
  <c r="I237" i="11" s="1"/>
  <c r="F238" i="11"/>
  <c r="H238" i="11" s="1"/>
  <c r="I238" i="11" s="1"/>
  <c r="F239" i="11"/>
  <c r="F240" i="11"/>
  <c r="H240" i="11" s="1"/>
  <c r="I240" i="11" s="1"/>
  <c r="F241" i="11"/>
  <c r="F242" i="11"/>
  <c r="H242" i="11" s="1"/>
  <c r="I242" i="11" s="1"/>
  <c r="F243" i="11"/>
  <c r="F244" i="11"/>
  <c r="H244" i="11" s="1"/>
  <c r="I244" i="11" s="1"/>
  <c r="F245" i="11"/>
  <c r="H245" i="11" s="1"/>
  <c r="I245" i="11" s="1"/>
  <c r="F246" i="11"/>
  <c r="H246" i="11" s="1"/>
  <c r="I246" i="11" s="1"/>
  <c r="F247" i="11"/>
  <c r="F248" i="11"/>
  <c r="H248" i="11" s="1"/>
  <c r="I248" i="11" s="1"/>
  <c r="F249" i="11"/>
  <c r="F250" i="11"/>
  <c r="H250" i="11" s="1"/>
  <c r="I250" i="11" s="1"/>
  <c r="F251" i="11"/>
  <c r="H251" i="11" s="1"/>
  <c r="I251" i="11" s="1"/>
  <c r="F252" i="11"/>
  <c r="F253" i="11"/>
  <c r="H253" i="11" s="1"/>
  <c r="I253" i="11" s="1"/>
  <c r="F254" i="11"/>
  <c r="H254" i="11" s="1"/>
  <c r="I254" i="11" s="1"/>
  <c r="F255" i="11"/>
  <c r="F256" i="11"/>
  <c r="H256" i="11" s="1"/>
  <c r="I256" i="11" s="1"/>
  <c r="F257" i="11"/>
  <c r="F258" i="11"/>
  <c r="F259" i="11"/>
  <c r="H259" i="11" s="1"/>
  <c r="I259" i="11" s="1"/>
  <c r="F260" i="11"/>
  <c r="H260" i="11" s="1"/>
  <c r="I260" i="11" s="1"/>
  <c r="F261" i="11"/>
  <c r="H261" i="11" s="1"/>
  <c r="I261" i="11" s="1"/>
  <c r="F262" i="11"/>
  <c r="H262" i="11" s="1"/>
  <c r="I262" i="11" s="1"/>
  <c r="F263" i="11"/>
  <c r="F264" i="11"/>
  <c r="H264" i="11" s="1"/>
  <c r="I264" i="11" s="1"/>
  <c r="F265" i="11"/>
  <c r="F266" i="11"/>
  <c r="H266" i="11" s="1"/>
  <c r="I266" i="11" s="1"/>
  <c r="F267" i="11"/>
  <c r="H267" i="11" s="1"/>
  <c r="I267" i="11" s="1"/>
  <c r="F268" i="11"/>
  <c r="F269" i="11"/>
  <c r="H269" i="11" s="1"/>
  <c r="I269" i="11" s="1"/>
  <c r="F270" i="11"/>
  <c r="H270" i="11" s="1"/>
  <c r="I270" i="11" s="1"/>
  <c r="F271" i="11"/>
  <c r="H271" i="11" s="1"/>
  <c r="I271" i="11" s="1"/>
  <c r="F272" i="11"/>
  <c r="H272" i="11" s="1"/>
  <c r="I272" i="11" s="1"/>
  <c r="F273" i="11"/>
  <c r="F274" i="11"/>
  <c r="H274" i="11" s="1"/>
  <c r="I274" i="11" s="1"/>
  <c r="F275" i="11"/>
  <c r="F276" i="11"/>
  <c r="F277" i="11"/>
  <c r="H277" i="11" s="1"/>
  <c r="I277" i="11" s="1"/>
  <c r="F278" i="11"/>
  <c r="H278" i="11" s="1"/>
  <c r="I278" i="11" s="1"/>
  <c r="F279" i="11"/>
  <c r="F280" i="11"/>
  <c r="H280" i="11" s="1"/>
  <c r="I280" i="11" s="1"/>
  <c r="F281" i="11"/>
  <c r="F282" i="11"/>
  <c r="H282" i="11" s="1"/>
  <c r="I282" i="11" s="1"/>
  <c r="F283" i="11"/>
  <c r="H283" i="11" s="1"/>
  <c r="I283" i="11" s="1"/>
  <c r="F284" i="11"/>
  <c r="F285" i="11"/>
  <c r="H285" i="11" s="1"/>
  <c r="I285" i="11" s="1"/>
  <c r="F286" i="11"/>
  <c r="H286" i="11" s="1"/>
  <c r="I286" i="11" s="1"/>
  <c r="F287" i="11"/>
  <c r="F288" i="11"/>
  <c r="H288" i="11" s="1"/>
  <c r="I288" i="11" s="1"/>
  <c r="F289" i="11"/>
  <c r="F290" i="11"/>
  <c r="H290" i="11" s="1"/>
  <c r="I290" i="11" s="1"/>
  <c r="F291" i="11"/>
  <c r="H291" i="11" s="1"/>
  <c r="I291" i="11" s="1"/>
  <c r="F292" i="11"/>
  <c r="F293" i="11"/>
  <c r="H293" i="11" s="1"/>
  <c r="I293" i="11" s="1"/>
  <c r="F294" i="11"/>
  <c r="H294" i="11" s="1"/>
  <c r="I294" i="11" s="1"/>
  <c r="F295" i="11"/>
  <c r="F296" i="11"/>
  <c r="H296" i="11" s="1"/>
  <c r="I296" i="11" s="1"/>
  <c r="F297" i="11"/>
  <c r="F298" i="11"/>
  <c r="H298" i="11" s="1"/>
  <c r="I298" i="11" s="1"/>
  <c r="F299" i="11"/>
  <c r="F300" i="11"/>
  <c r="H300" i="11" s="1"/>
  <c r="I300" i="11" s="1"/>
  <c r="F301" i="11"/>
  <c r="F302" i="11"/>
  <c r="H302" i="11" s="1"/>
  <c r="I302" i="11" s="1"/>
  <c r="F303" i="11"/>
  <c r="F304" i="11"/>
  <c r="F305" i="11"/>
  <c r="F306" i="11"/>
  <c r="H306" i="11" s="1"/>
  <c r="I306" i="11" s="1"/>
  <c r="F307" i="11"/>
  <c r="F308" i="11"/>
  <c r="H308" i="11" s="1"/>
  <c r="I308" i="11" s="1"/>
  <c r="F309" i="11"/>
  <c r="H309" i="11" s="1"/>
  <c r="I309" i="11" s="1"/>
  <c r="F310" i="11"/>
  <c r="H310" i="11" s="1"/>
  <c r="I310" i="11" s="1"/>
  <c r="F311" i="11"/>
  <c r="F312" i="11"/>
  <c r="F3" i="11"/>
  <c r="H3" i="11" s="1"/>
  <c r="I3" i="11" s="1"/>
  <c r="B4" i="11"/>
  <c r="D4" i="11" s="1"/>
  <c r="E4" i="11" s="1"/>
  <c r="B5" i="11"/>
  <c r="B6" i="11"/>
  <c r="D6" i="11" s="1"/>
  <c r="E6" i="11" s="1"/>
  <c r="B7" i="11"/>
  <c r="D7" i="11" s="1"/>
  <c r="E7" i="11" s="1"/>
  <c r="B8" i="11"/>
  <c r="D8" i="11" s="1"/>
  <c r="E8" i="11" s="1"/>
  <c r="B9" i="11"/>
  <c r="B10" i="11"/>
  <c r="D10" i="11" s="1"/>
  <c r="E10" i="11" s="1"/>
  <c r="B11" i="11"/>
  <c r="D11" i="11" s="1"/>
  <c r="E11" i="11" s="1"/>
  <c r="B12" i="11"/>
  <c r="D12" i="11" s="1"/>
  <c r="E12" i="11" s="1"/>
  <c r="B13" i="11"/>
  <c r="B14" i="11"/>
  <c r="D14" i="11" s="1"/>
  <c r="E14" i="11" s="1"/>
  <c r="B15" i="11"/>
  <c r="B16" i="11"/>
  <c r="D16" i="11" s="1"/>
  <c r="E16" i="11" s="1"/>
  <c r="B17" i="11"/>
  <c r="B18" i="11"/>
  <c r="D18" i="11" s="1"/>
  <c r="E18" i="11" s="1"/>
  <c r="B19" i="11"/>
  <c r="D19" i="11" s="1"/>
  <c r="E19" i="11" s="1"/>
  <c r="B20" i="11"/>
  <c r="D20" i="11" s="1"/>
  <c r="E20" i="11" s="1"/>
  <c r="B21" i="11"/>
  <c r="B22" i="11"/>
  <c r="B23" i="11"/>
  <c r="B24" i="11"/>
  <c r="B25" i="11"/>
  <c r="B26" i="11"/>
  <c r="D26" i="11" s="1"/>
  <c r="E26" i="11" s="1"/>
  <c r="B27" i="11"/>
  <c r="D27" i="11" s="1"/>
  <c r="E27" i="11" s="1"/>
  <c r="B28" i="11"/>
  <c r="D28" i="11" s="1"/>
  <c r="E28" i="11" s="1"/>
  <c r="B29" i="11"/>
  <c r="D29" i="11" s="1"/>
  <c r="E29" i="11" s="1"/>
  <c r="B30" i="11"/>
  <c r="D30" i="11" s="1"/>
  <c r="E30" i="11" s="1"/>
  <c r="B31" i="11"/>
  <c r="D31" i="11" s="1"/>
  <c r="E31" i="11" s="1"/>
  <c r="B32" i="11"/>
  <c r="D32" i="11" s="1"/>
  <c r="E32" i="11" s="1"/>
  <c r="B33" i="11"/>
  <c r="B34" i="11"/>
  <c r="B35" i="11"/>
  <c r="D35" i="11" s="1"/>
  <c r="E35" i="11" s="1"/>
  <c r="B36" i="11"/>
  <c r="D36" i="11" s="1"/>
  <c r="E36" i="11" s="1"/>
  <c r="B37" i="11"/>
  <c r="D37" i="11" s="1"/>
  <c r="E37" i="11" s="1"/>
  <c r="B38" i="11"/>
  <c r="D38" i="11" s="1"/>
  <c r="E38" i="11" s="1"/>
  <c r="B39" i="11"/>
  <c r="D39" i="11" s="1"/>
  <c r="E39" i="11" s="1"/>
  <c r="B40" i="11"/>
  <c r="D40" i="11" s="1"/>
  <c r="E40" i="11" s="1"/>
  <c r="B41" i="11"/>
  <c r="B42" i="11"/>
  <c r="B43" i="11"/>
  <c r="D43" i="11" s="1"/>
  <c r="E43" i="11" s="1"/>
  <c r="B44" i="11"/>
  <c r="D44" i="11" s="1"/>
  <c r="E44" i="11" s="1"/>
  <c r="B45" i="11"/>
  <c r="D45" i="11" s="1"/>
  <c r="E45" i="11" s="1"/>
  <c r="B46" i="11"/>
  <c r="D46" i="11" s="1"/>
  <c r="E46" i="11" s="1"/>
  <c r="B47" i="11"/>
  <c r="B48" i="11"/>
  <c r="D48" i="11" s="1"/>
  <c r="E48" i="11" s="1"/>
  <c r="B49" i="11"/>
  <c r="B50" i="11"/>
  <c r="D50" i="11" s="1"/>
  <c r="E50" i="11" s="1"/>
  <c r="B51" i="11"/>
  <c r="D51" i="11" s="1"/>
  <c r="E51" i="11" s="1"/>
  <c r="B52" i="11"/>
  <c r="D52" i="11" s="1"/>
  <c r="E52" i="11" s="1"/>
  <c r="B53" i="11"/>
  <c r="B54" i="11"/>
  <c r="D54" i="11" s="1"/>
  <c r="E54" i="11" s="1"/>
  <c r="B55" i="11"/>
  <c r="D55" i="11" s="1"/>
  <c r="E55" i="11" s="1"/>
  <c r="B56" i="11"/>
  <c r="D56" i="11" s="1"/>
  <c r="E56" i="11" s="1"/>
  <c r="B57" i="11"/>
  <c r="D57" i="11" s="1"/>
  <c r="E57" i="11" s="1"/>
  <c r="B58" i="11"/>
  <c r="D58" i="11" s="1"/>
  <c r="E58" i="11" s="1"/>
  <c r="B59" i="11"/>
  <c r="D59" i="11" s="1"/>
  <c r="E59" i="11" s="1"/>
  <c r="B60" i="11"/>
  <c r="B61" i="11"/>
  <c r="B62" i="11"/>
  <c r="D62" i="11" s="1"/>
  <c r="E62" i="11" s="1"/>
  <c r="B63" i="11"/>
  <c r="D63" i="11" s="1"/>
  <c r="E63" i="11" s="1"/>
  <c r="B64" i="11"/>
  <c r="D64" i="11" s="1"/>
  <c r="E64" i="11" s="1"/>
  <c r="B65" i="11"/>
  <c r="D65" i="11" s="1"/>
  <c r="E65" i="11" s="1"/>
  <c r="B66" i="11"/>
  <c r="B67" i="11"/>
  <c r="D67" i="11" s="1"/>
  <c r="E67" i="11" s="1"/>
  <c r="B68" i="11"/>
  <c r="D68" i="11" s="1"/>
  <c r="E68" i="11" s="1"/>
  <c r="B69" i="11"/>
  <c r="B70" i="11"/>
  <c r="D70" i="11" s="1"/>
  <c r="E70" i="11" s="1"/>
  <c r="B71" i="11"/>
  <c r="D71" i="11" s="1"/>
  <c r="E71" i="11" s="1"/>
  <c r="B72" i="11"/>
  <c r="D72" i="11" s="1"/>
  <c r="E72" i="11" s="1"/>
  <c r="B73" i="11"/>
  <c r="B74" i="11"/>
  <c r="B75" i="11"/>
  <c r="D75" i="11" s="1"/>
  <c r="E75" i="11" s="1"/>
  <c r="B76" i="11"/>
  <c r="B77" i="11"/>
  <c r="D77" i="11" s="1"/>
  <c r="E77" i="11" s="1"/>
  <c r="B78" i="11"/>
  <c r="D78" i="11" s="1"/>
  <c r="E78" i="11" s="1"/>
  <c r="B79" i="11"/>
  <c r="D79" i="11" s="1"/>
  <c r="E79" i="11" s="1"/>
  <c r="B80" i="11"/>
  <c r="B81" i="11"/>
  <c r="B82" i="11"/>
  <c r="B83" i="11"/>
  <c r="D83" i="11" s="1"/>
  <c r="E83" i="11" s="1"/>
  <c r="B84" i="11"/>
  <c r="D84" i="11" s="1"/>
  <c r="E84" i="11" s="1"/>
  <c r="B85" i="11"/>
  <c r="B86" i="11"/>
  <c r="D86" i="11" s="1"/>
  <c r="E86" i="11" s="1"/>
  <c r="B87" i="11"/>
  <c r="D87" i="11" s="1"/>
  <c r="E87" i="11" s="1"/>
  <c r="B88" i="11"/>
  <c r="D88" i="11" s="1"/>
  <c r="E88" i="11" s="1"/>
  <c r="B89" i="11"/>
  <c r="B90" i="11"/>
  <c r="D90" i="11" s="1"/>
  <c r="E90" i="11" s="1"/>
  <c r="B91" i="11"/>
  <c r="D91" i="11" s="1"/>
  <c r="E91" i="11" s="1"/>
  <c r="B92" i="11"/>
  <c r="D92" i="11" s="1"/>
  <c r="E92" i="11" s="1"/>
  <c r="B93" i="11"/>
  <c r="D93" i="11" s="1"/>
  <c r="E93" i="11" s="1"/>
  <c r="B94" i="11"/>
  <c r="D94" i="11" s="1"/>
  <c r="E94" i="11" s="1"/>
  <c r="B95" i="11"/>
  <c r="D95" i="11" s="1"/>
  <c r="E95" i="11" s="1"/>
  <c r="B96" i="11"/>
  <c r="B97" i="11"/>
  <c r="B98" i="11"/>
  <c r="B99" i="11"/>
  <c r="B100" i="11"/>
  <c r="D100" i="11" s="1"/>
  <c r="E100" i="11" s="1"/>
  <c r="B101" i="11"/>
  <c r="B102" i="11"/>
  <c r="D102" i="11" s="1"/>
  <c r="E102" i="11" s="1"/>
  <c r="B103" i="11"/>
  <c r="D103" i="11" s="1"/>
  <c r="E103" i="11" s="1"/>
  <c r="B104" i="11"/>
  <c r="D104" i="11" s="1"/>
  <c r="E104" i="11" s="1"/>
  <c r="B105" i="11"/>
  <c r="B106" i="11"/>
  <c r="B107" i="11"/>
  <c r="D107" i="11" s="1"/>
  <c r="E107" i="11" s="1"/>
  <c r="B108" i="11"/>
  <c r="D108" i="11" s="1"/>
  <c r="E108" i="11" s="1"/>
  <c r="B109" i="11"/>
  <c r="D109" i="11" s="1"/>
  <c r="E109" i="11" s="1"/>
  <c r="B110" i="11"/>
  <c r="D110" i="11" s="1"/>
  <c r="E110" i="11" s="1"/>
  <c r="B111" i="11"/>
  <c r="D111" i="11" s="1"/>
  <c r="E111" i="11" s="1"/>
  <c r="B112" i="11"/>
  <c r="D112" i="11" s="1"/>
  <c r="E112" i="11" s="1"/>
  <c r="B113" i="11"/>
  <c r="B114" i="11"/>
  <c r="D114" i="11" s="1"/>
  <c r="E114" i="11" s="1"/>
  <c r="B115" i="11"/>
  <c r="D115" i="11" s="1"/>
  <c r="E115" i="11" s="1"/>
  <c r="B116" i="11"/>
  <c r="D116" i="11" s="1"/>
  <c r="E116" i="11" s="1"/>
  <c r="B117" i="11"/>
  <c r="D117" i="11" s="1"/>
  <c r="E117" i="11" s="1"/>
  <c r="B118" i="11"/>
  <c r="D118" i="11" s="1"/>
  <c r="E118" i="11" s="1"/>
  <c r="B119" i="11"/>
  <c r="D119" i="11" s="1"/>
  <c r="E119" i="11" s="1"/>
  <c r="B120" i="11"/>
  <c r="B121" i="11"/>
  <c r="B122" i="11"/>
  <c r="B123" i="11"/>
  <c r="D123" i="11" s="1"/>
  <c r="E123" i="11" s="1"/>
  <c r="B124" i="11"/>
  <c r="D124" i="11" s="1"/>
  <c r="E124" i="11" s="1"/>
  <c r="B125" i="11"/>
  <c r="D125" i="11" s="1"/>
  <c r="E125" i="11" s="1"/>
  <c r="B126" i="11"/>
  <c r="D126" i="11" s="1"/>
  <c r="E126" i="11" s="1"/>
  <c r="B127" i="11"/>
  <c r="B128" i="11"/>
  <c r="D128" i="11" s="1"/>
  <c r="E128" i="11" s="1"/>
  <c r="B129" i="11"/>
  <c r="B130" i="11"/>
  <c r="B131" i="11"/>
  <c r="D131" i="11" s="1"/>
  <c r="E131" i="11" s="1"/>
  <c r="B132" i="11"/>
  <c r="D132" i="11" s="1"/>
  <c r="E132" i="11" s="1"/>
  <c r="B133" i="11"/>
  <c r="D133" i="11" s="1"/>
  <c r="E133" i="11" s="1"/>
  <c r="B134" i="11"/>
  <c r="D134" i="11" s="1"/>
  <c r="E134" i="11" s="1"/>
  <c r="B135" i="11"/>
  <c r="D135" i="11" s="1"/>
  <c r="E135" i="11" s="1"/>
  <c r="B136" i="11"/>
  <c r="B137" i="11"/>
  <c r="B138" i="11"/>
  <c r="D138" i="11" s="1"/>
  <c r="E138" i="11" s="1"/>
  <c r="B139" i="11"/>
  <c r="B140" i="11"/>
  <c r="D140" i="11" s="1"/>
  <c r="E140" i="11" s="1"/>
  <c r="B141" i="11"/>
  <c r="B142" i="11"/>
  <c r="B143" i="11"/>
  <c r="D143" i="11" s="1"/>
  <c r="E143" i="11" s="1"/>
  <c r="B144" i="11"/>
  <c r="B145" i="11"/>
  <c r="B146" i="11"/>
  <c r="D146" i="11" s="1"/>
  <c r="E146" i="11" s="1"/>
  <c r="B147" i="11"/>
  <c r="B148" i="11"/>
  <c r="D148" i="11" s="1"/>
  <c r="E148" i="11" s="1"/>
  <c r="B149" i="11"/>
  <c r="B150" i="11"/>
  <c r="D150" i="11" s="1"/>
  <c r="E150" i="11" s="1"/>
  <c r="B151" i="11"/>
  <c r="D151" i="11" s="1"/>
  <c r="E151" i="11" s="1"/>
  <c r="B152" i="11"/>
  <c r="B153" i="11"/>
  <c r="B154" i="11"/>
  <c r="D154" i="11" s="1"/>
  <c r="E154" i="11" s="1"/>
  <c r="B155" i="11"/>
  <c r="B156" i="11"/>
  <c r="D156" i="11" s="1"/>
  <c r="E156" i="11" s="1"/>
  <c r="B157" i="11"/>
  <c r="D157" i="11" s="1"/>
  <c r="E157" i="11" s="1"/>
  <c r="B158" i="11"/>
  <c r="D158" i="11" s="1"/>
  <c r="E158" i="11" s="1"/>
  <c r="B159" i="11"/>
  <c r="D159" i="11" s="1"/>
  <c r="E159" i="11" s="1"/>
  <c r="B160" i="11"/>
  <c r="B161" i="11"/>
  <c r="B162" i="11"/>
  <c r="D162" i="11" s="1"/>
  <c r="E162" i="11" s="1"/>
  <c r="B163" i="11"/>
  <c r="D163" i="11" s="1"/>
  <c r="E163" i="11" s="1"/>
  <c r="B164" i="11"/>
  <c r="D164" i="11" s="1"/>
  <c r="E164" i="11" s="1"/>
  <c r="B165" i="11"/>
  <c r="D165" i="11" s="1"/>
  <c r="E165" i="11" s="1"/>
  <c r="B166" i="11"/>
  <c r="D166" i="11" s="1"/>
  <c r="E166" i="11" s="1"/>
  <c r="B167" i="11"/>
  <c r="D167" i="11" s="1"/>
  <c r="E167" i="11" s="1"/>
  <c r="B168" i="11"/>
  <c r="D168" i="11" s="1"/>
  <c r="E168" i="11" s="1"/>
  <c r="B169" i="11"/>
  <c r="D169" i="11" s="1"/>
  <c r="E169" i="11" s="1"/>
  <c r="B170" i="11"/>
  <c r="D170" i="11" s="1"/>
  <c r="E170" i="11" s="1"/>
  <c r="B171" i="11"/>
  <c r="D171" i="11" s="1"/>
  <c r="E171" i="11" s="1"/>
  <c r="B172" i="11"/>
  <c r="B173" i="11"/>
  <c r="B174" i="11"/>
  <c r="D174" i="11" s="1"/>
  <c r="E174" i="11" s="1"/>
  <c r="B175" i="11"/>
  <c r="D175" i="11" s="1"/>
  <c r="E175" i="11" s="1"/>
  <c r="B176" i="11"/>
  <c r="D176" i="11" s="1"/>
  <c r="E176" i="11" s="1"/>
  <c r="B177" i="11"/>
  <c r="B178" i="11"/>
  <c r="D178" i="11" s="1"/>
  <c r="E178" i="11" s="1"/>
  <c r="B179" i="11"/>
  <c r="D179" i="11" s="1"/>
  <c r="E179" i="11" s="1"/>
  <c r="B180" i="11"/>
  <c r="B181" i="11"/>
  <c r="B182" i="11"/>
  <c r="D182" i="11" s="1"/>
  <c r="E182" i="11" s="1"/>
  <c r="B183" i="11"/>
  <c r="B184" i="11"/>
  <c r="D184" i="11" s="1"/>
  <c r="E184" i="11" s="1"/>
  <c r="B185" i="11"/>
  <c r="B186" i="11"/>
  <c r="D186" i="11" s="1"/>
  <c r="E186" i="11" s="1"/>
  <c r="B187" i="11"/>
  <c r="D187" i="11" s="1"/>
  <c r="E187" i="11" s="1"/>
  <c r="B188" i="11"/>
  <c r="D188" i="11" s="1"/>
  <c r="E188" i="11" s="1"/>
  <c r="B189" i="11"/>
  <c r="D189" i="11" s="1"/>
  <c r="E189" i="11" s="1"/>
  <c r="B190" i="11"/>
  <c r="D190" i="11" s="1"/>
  <c r="E190" i="11" s="1"/>
  <c r="B191" i="11"/>
  <c r="D191" i="11" s="1"/>
  <c r="E191" i="11" s="1"/>
  <c r="B192" i="11"/>
  <c r="D192" i="11" s="1"/>
  <c r="E192" i="11" s="1"/>
  <c r="B193" i="11"/>
  <c r="B194" i="11"/>
  <c r="D194" i="11" s="1"/>
  <c r="E194" i="11" s="1"/>
  <c r="B195" i="11"/>
  <c r="D195" i="11" s="1"/>
  <c r="E195" i="11" s="1"/>
  <c r="B196" i="11"/>
  <c r="D196" i="11" s="1"/>
  <c r="E196" i="11" s="1"/>
  <c r="B197" i="11"/>
  <c r="B198" i="11"/>
  <c r="D198" i="11" s="1"/>
  <c r="E198" i="11" s="1"/>
  <c r="B199" i="11"/>
  <c r="D199" i="11" s="1"/>
  <c r="E199" i="11" s="1"/>
  <c r="B200" i="11"/>
  <c r="D200" i="11" s="1"/>
  <c r="E200" i="11" s="1"/>
  <c r="B201" i="11"/>
  <c r="B202" i="11"/>
  <c r="B203" i="11"/>
  <c r="B204" i="11"/>
  <c r="D204" i="11" s="1"/>
  <c r="E204" i="11" s="1"/>
  <c r="B205" i="11"/>
  <c r="B206" i="11"/>
  <c r="D206" i="11" s="1"/>
  <c r="E206" i="11" s="1"/>
  <c r="B207" i="11"/>
  <c r="D207" i="11" s="1"/>
  <c r="E207" i="11" s="1"/>
  <c r="B208" i="11"/>
  <c r="D208" i="11" s="1"/>
  <c r="E208" i="11" s="1"/>
  <c r="B209" i="11"/>
  <c r="D209" i="11" s="1"/>
  <c r="E209" i="11" s="1"/>
  <c r="B210" i="11"/>
  <c r="D210" i="11" s="1"/>
  <c r="E210" i="11" s="1"/>
  <c r="B211" i="11"/>
  <c r="B212" i="11"/>
  <c r="D212" i="11" s="1"/>
  <c r="E212" i="11" s="1"/>
  <c r="B213" i="11"/>
  <c r="D213" i="11" s="1"/>
  <c r="E213" i="11" s="1"/>
  <c r="B214" i="11"/>
  <c r="D214" i="11" s="1"/>
  <c r="E214" i="11" s="1"/>
  <c r="B215" i="11"/>
  <c r="D215" i="11" s="1"/>
  <c r="E215" i="11" s="1"/>
  <c r="B216" i="11"/>
  <c r="D216" i="11" s="1"/>
  <c r="E216" i="11" s="1"/>
  <c r="B217" i="11"/>
  <c r="B218" i="11"/>
  <c r="D218" i="11" s="1"/>
  <c r="E218" i="11" s="1"/>
  <c r="B219" i="11"/>
  <c r="B220" i="11"/>
  <c r="B221" i="11"/>
  <c r="B222" i="11"/>
  <c r="D222" i="11" s="1"/>
  <c r="E222" i="11" s="1"/>
  <c r="B223" i="11"/>
  <c r="D223" i="11" s="1"/>
  <c r="E223" i="11" s="1"/>
  <c r="B224" i="11"/>
  <c r="D224" i="11" s="1"/>
  <c r="E224" i="11" s="1"/>
  <c r="B225" i="11"/>
  <c r="B226" i="11"/>
  <c r="D226" i="11" s="1"/>
  <c r="E226" i="11" s="1"/>
  <c r="B227" i="11"/>
  <c r="B228" i="11"/>
  <c r="D228" i="11" s="1"/>
  <c r="E228" i="11" s="1"/>
  <c r="B229" i="11"/>
  <c r="D229" i="11" s="1"/>
  <c r="E229" i="11" s="1"/>
  <c r="B230" i="11"/>
  <c r="D230" i="11" s="1"/>
  <c r="E230" i="11" s="1"/>
  <c r="B231" i="11"/>
  <c r="B232" i="11"/>
  <c r="D232" i="11" s="1"/>
  <c r="E232" i="11" s="1"/>
  <c r="B233" i="11"/>
  <c r="B234" i="11"/>
  <c r="D234" i="11" s="1"/>
  <c r="E234" i="11" s="1"/>
  <c r="B235" i="11"/>
  <c r="B236" i="11"/>
  <c r="D236" i="11" s="1"/>
  <c r="E236" i="11" s="1"/>
  <c r="B237" i="11"/>
  <c r="D237" i="11" s="1"/>
  <c r="E237" i="11" s="1"/>
  <c r="B238" i="11"/>
  <c r="D238" i="11" s="1"/>
  <c r="E238" i="11" s="1"/>
  <c r="B239" i="11"/>
  <c r="D239" i="11" s="1"/>
  <c r="E239" i="11" s="1"/>
  <c r="B240" i="11"/>
  <c r="D240" i="11" s="1"/>
  <c r="E240" i="11" s="1"/>
  <c r="B241" i="11"/>
  <c r="B242" i="11"/>
  <c r="D242" i="11" s="1"/>
  <c r="E242" i="11" s="1"/>
  <c r="B243" i="11"/>
  <c r="D243" i="11" s="1"/>
  <c r="E243" i="11" s="1"/>
  <c r="B244" i="11"/>
  <c r="D244" i="11" s="1"/>
  <c r="E244" i="11" s="1"/>
  <c r="B245" i="11"/>
  <c r="D245" i="11" s="1"/>
  <c r="E245" i="11" s="1"/>
  <c r="B246" i="11"/>
  <c r="D246" i="11" s="1"/>
  <c r="E246" i="11" s="1"/>
  <c r="B247" i="11"/>
  <c r="D247" i="11" s="1"/>
  <c r="E247" i="11" s="1"/>
  <c r="B248" i="11"/>
  <c r="D248" i="11" s="1"/>
  <c r="E248" i="11" s="1"/>
  <c r="B249" i="11"/>
  <c r="B250" i="11"/>
  <c r="D250" i="11" s="1"/>
  <c r="E250" i="11" s="1"/>
  <c r="B251" i="11"/>
  <c r="D251" i="11" s="1"/>
  <c r="E251" i="11" s="1"/>
  <c r="B252" i="11"/>
  <c r="D252" i="11" s="1"/>
  <c r="E252" i="11" s="1"/>
  <c r="B253" i="11"/>
  <c r="D253" i="11" s="1"/>
  <c r="E253" i="11" s="1"/>
  <c r="B254" i="11"/>
  <c r="D254" i="11" s="1"/>
  <c r="E254" i="11" s="1"/>
  <c r="B255" i="11"/>
  <c r="D255" i="11" s="1"/>
  <c r="E255" i="11" s="1"/>
  <c r="B256" i="11"/>
  <c r="D256" i="11" s="1"/>
  <c r="E256" i="11" s="1"/>
  <c r="B257" i="11"/>
  <c r="B258" i="11"/>
  <c r="D258" i="11" s="1"/>
  <c r="E258" i="11" s="1"/>
  <c r="B259" i="11"/>
  <c r="D259" i="11" s="1"/>
  <c r="E259" i="11" s="1"/>
  <c r="B260" i="11"/>
  <c r="B261" i="11"/>
  <c r="D261" i="11" s="1"/>
  <c r="E261" i="11" s="1"/>
  <c r="B262" i="11"/>
  <c r="D262" i="11" s="1"/>
  <c r="E262" i="11" s="1"/>
  <c r="B263" i="11"/>
  <c r="D263" i="11" s="1"/>
  <c r="E263" i="11" s="1"/>
  <c r="B264" i="11"/>
  <c r="D264" i="11" s="1"/>
  <c r="E264" i="11" s="1"/>
  <c r="B265" i="11"/>
  <c r="B266" i="11"/>
  <c r="D266" i="11" s="1"/>
  <c r="E266" i="11" s="1"/>
  <c r="B267" i="11"/>
  <c r="D267" i="11" s="1"/>
  <c r="E267" i="11" s="1"/>
  <c r="B268" i="11"/>
  <c r="D268" i="11" s="1"/>
  <c r="E268" i="11" s="1"/>
  <c r="B269" i="11"/>
  <c r="D269" i="11" s="1"/>
  <c r="E269" i="11" s="1"/>
  <c r="B270" i="11"/>
  <c r="D270" i="11" s="1"/>
  <c r="E270" i="11" s="1"/>
  <c r="B271" i="11"/>
  <c r="D271" i="11" s="1"/>
  <c r="E271" i="11" s="1"/>
  <c r="B272" i="11"/>
  <c r="B273" i="11"/>
  <c r="B274" i="11"/>
  <c r="B275" i="11"/>
  <c r="D275" i="11" s="1"/>
  <c r="E275" i="11" s="1"/>
  <c r="B276" i="11"/>
  <c r="B277" i="11"/>
  <c r="D277" i="11" s="1"/>
  <c r="E277" i="11" s="1"/>
  <c r="B278" i="11"/>
  <c r="D278" i="11" s="1"/>
  <c r="E278" i="11" s="1"/>
  <c r="B279" i="11"/>
  <c r="D279" i="11" s="1"/>
  <c r="E279" i="11" s="1"/>
  <c r="B280" i="11"/>
  <c r="D280" i="11" s="1"/>
  <c r="E280" i="11" s="1"/>
  <c r="B281" i="11"/>
  <c r="B282" i="11"/>
  <c r="D282" i="11" s="1"/>
  <c r="E282" i="11" s="1"/>
  <c r="B283" i="11"/>
  <c r="D283" i="11" s="1"/>
  <c r="E283" i="11" s="1"/>
  <c r="B284" i="11"/>
  <c r="B285" i="11"/>
  <c r="D285" i="11" s="1"/>
  <c r="E285" i="11" s="1"/>
  <c r="B286" i="11"/>
  <c r="D286" i="11" s="1"/>
  <c r="E286" i="11" s="1"/>
  <c r="B287" i="11"/>
  <c r="D287" i="11" s="1"/>
  <c r="E287" i="11" s="1"/>
  <c r="B288" i="11"/>
  <c r="D288" i="11" s="1"/>
  <c r="E288" i="11" s="1"/>
  <c r="B289" i="11"/>
  <c r="D289" i="11" s="1"/>
  <c r="E289" i="11" s="1"/>
  <c r="B290" i="11"/>
  <c r="D290" i="11" s="1"/>
  <c r="E290" i="11" s="1"/>
  <c r="B291" i="11"/>
  <c r="D291" i="11" s="1"/>
  <c r="E291" i="11" s="1"/>
  <c r="B292" i="11"/>
  <c r="D292" i="11" s="1"/>
  <c r="E292" i="11" s="1"/>
  <c r="B293" i="11"/>
  <c r="D293" i="11" s="1"/>
  <c r="E293" i="11" s="1"/>
  <c r="B294" i="11"/>
  <c r="D294" i="11" s="1"/>
  <c r="E294" i="11" s="1"/>
  <c r="B295" i="11"/>
  <c r="D295" i="11" s="1"/>
  <c r="E295" i="11" s="1"/>
  <c r="B296" i="11"/>
  <c r="D296" i="11" s="1"/>
  <c r="E296" i="11" s="1"/>
  <c r="B297" i="11"/>
  <c r="B298" i="11"/>
  <c r="D298" i="11" s="1"/>
  <c r="E298" i="11" s="1"/>
  <c r="B299" i="11"/>
  <c r="D299" i="11" s="1"/>
  <c r="E299" i="11" s="1"/>
  <c r="B300" i="11"/>
  <c r="D300" i="11" s="1"/>
  <c r="E300" i="11" s="1"/>
  <c r="B301" i="11"/>
  <c r="D301" i="11" s="1"/>
  <c r="E301" i="11" s="1"/>
  <c r="B302" i="11"/>
  <c r="D302" i="11" s="1"/>
  <c r="E302" i="11" s="1"/>
  <c r="B303" i="11"/>
  <c r="D303" i="11" s="1"/>
  <c r="E303" i="11" s="1"/>
  <c r="B304" i="11"/>
  <c r="D304" i="11" s="1"/>
  <c r="E304" i="11" s="1"/>
  <c r="B305" i="11"/>
  <c r="B306" i="11"/>
  <c r="B307" i="11"/>
  <c r="B308" i="11"/>
  <c r="D308" i="11" s="1"/>
  <c r="E308" i="11" s="1"/>
  <c r="B309" i="11"/>
  <c r="B310" i="11"/>
  <c r="D310" i="11" s="1"/>
  <c r="E310" i="11" s="1"/>
  <c r="B311" i="11"/>
  <c r="D311" i="11" s="1"/>
  <c r="E311" i="11" s="1"/>
  <c r="B312" i="11"/>
  <c r="D312" i="11" s="1"/>
  <c r="E312" i="11" s="1"/>
  <c r="B3" i="11"/>
  <c r="D3" i="11" s="1"/>
  <c r="E3" i="11" s="1"/>
  <c r="X312" i="11"/>
  <c r="Y312" i="11" s="1"/>
  <c r="AF311" i="11"/>
  <c r="AG311" i="11" s="1"/>
  <c r="P310" i="11"/>
  <c r="Q310" i="11" s="1"/>
  <c r="AF309" i="11"/>
  <c r="AG309" i="11" s="1"/>
  <c r="AF305" i="11"/>
  <c r="AG305" i="11" s="1"/>
  <c r="AF303" i="11"/>
  <c r="AG303" i="11" s="1"/>
  <c r="L303" i="11"/>
  <c r="M303" i="11" s="1"/>
  <c r="AF302" i="11"/>
  <c r="AG302" i="11" s="1"/>
  <c r="T302" i="11"/>
  <c r="U302" i="11" s="1"/>
  <c r="X298" i="11"/>
  <c r="Y298" i="11" s="1"/>
  <c r="AF297" i="11"/>
  <c r="AG297" i="11" s="1"/>
  <c r="AF295" i="11"/>
  <c r="AG295" i="11" s="1"/>
  <c r="L295" i="11"/>
  <c r="M295" i="11" s="1"/>
  <c r="AF294" i="11"/>
  <c r="AG294" i="11" s="1"/>
  <c r="T294" i="11"/>
  <c r="U294" i="11" s="1"/>
  <c r="P293" i="11"/>
  <c r="Q293" i="11" s="1"/>
  <c r="AF290" i="11"/>
  <c r="AG290" i="11" s="1"/>
  <c r="X290" i="11"/>
  <c r="Y290" i="11" s="1"/>
  <c r="AB289" i="11"/>
  <c r="AC289" i="11" s="1"/>
  <c r="AB288" i="11"/>
  <c r="AC288" i="11" s="1"/>
  <c r="AF287" i="11"/>
  <c r="AG287" i="11" s="1"/>
  <c r="AB287" i="11"/>
  <c r="AC287" i="11" s="1"/>
  <c r="L287" i="11"/>
  <c r="M287" i="11" s="1"/>
  <c r="AF286" i="11"/>
  <c r="AG286" i="11" s="1"/>
  <c r="AB286" i="11"/>
  <c r="AC286" i="11" s="1"/>
  <c r="AF285" i="11"/>
  <c r="AG285" i="11" s="1"/>
  <c r="X284" i="11"/>
  <c r="Y284" i="11" s="1"/>
  <c r="T284" i="11"/>
  <c r="U284" i="11" s="1"/>
  <c r="D284" i="11"/>
  <c r="E284" i="11" s="1"/>
  <c r="AB282" i="11"/>
  <c r="AC282" i="11" s="1"/>
  <c r="AB280" i="11"/>
  <c r="AC280" i="11" s="1"/>
  <c r="AF279" i="11"/>
  <c r="AG279" i="11" s="1"/>
  <c r="AB279" i="11"/>
  <c r="AC279" i="11" s="1"/>
  <c r="AF278" i="11"/>
  <c r="AG278" i="11" s="1"/>
  <c r="AF277" i="11"/>
  <c r="AG277" i="11" s="1"/>
  <c r="X274" i="11"/>
  <c r="Y274" i="11" s="1"/>
  <c r="AB273" i="11"/>
  <c r="AC273" i="11" s="1"/>
  <c r="AB272" i="11"/>
  <c r="AC272" i="11" s="1"/>
  <c r="L272" i="11"/>
  <c r="M272" i="11" s="1"/>
  <c r="AF271" i="11"/>
  <c r="AG271" i="11" s="1"/>
  <c r="AF270" i="11"/>
  <c r="AG270" i="11" s="1"/>
  <c r="AB270" i="11"/>
  <c r="AC270" i="11" s="1"/>
  <c r="P270" i="11"/>
  <c r="Q270" i="11" s="1"/>
  <c r="AF268" i="11"/>
  <c r="AG268" i="11" s="1"/>
  <c r="X268" i="11"/>
  <c r="Y268" i="11" s="1"/>
  <c r="X266" i="11"/>
  <c r="Y266" i="11" s="1"/>
  <c r="AF265" i="11"/>
  <c r="AG265" i="11" s="1"/>
  <c r="AB265" i="11"/>
  <c r="AC265" i="11" s="1"/>
  <c r="AB264" i="11"/>
  <c r="AC264" i="11" s="1"/>
  <c r="AF263" i="11"/>
  <c r="AG263" i="11" s="1"/>
  <c r="AF262" i="11"/>
  <c r="AG262" i="11" s="1"/>
  <c r="X262" i="11"/>
  <c r="Y262" i="11" s="1"/>
  <c r="AF261" i="11"/>
  <c r="AG261" i="11" s="1"/>
  <c r="X261" i="11"/>
  <c r="Y261" i="11" s="1"/>
  <c r="X260" i="11"/>
  <c r="Y260" i="11" s="1"/>
  <c r="L260" i="11"/>
  <c r="M260" i="11" s="1"/>
  <c r="H258" i="11"/>
  <c r="I258" i="11" s="1"/>
  <c r="AB257" i="11"/>
  <c r="AC257" i="11" s="1"/>
  <c r="AB256" i="11"/>
  <c r="AC256" i="11" s="1"/>
  <c r="AF255" i="11"/>
  <c r="AG255" i="11" s="1"/>
  <c r="AF254" i="11"/>
  <c r="AG254" i="11" s="1"/>
  <c r="AF253" i="11"/>
  <c r="AG253" i="11" s="1"/>
  <c r="X252" i="11"/>
  <c r="Y252" i="11" s="1"/>
  <c r="T252" i="11"/>
  <c r="U252" i="11" s="1"/>
  <c r="X251" i="11"/>
  <c r="Y251" i="11" s="1"/>
  <c r="AB249" i="11"/>
  <c r="AC249" i="11" s="1"/>
  <c r="AB248" i="11"/>
  <c r="AC248" i="11" s="1"/>
  <c r="L248" i="11"/>
  <c r="M248" i="11" s="1"/>
  <c r="AF247" i="11"/>
  <c r="AG247" i="11" s="1"/>
  <c r="AF246" i="11"/>
  <c r="AG246" i="11" s="1"/>
  <c r="T246" i="11"/>
  <c r="U246" i="11" s="1"/>
  <c r="AF245" i="11"/>
  <c r="AG245" i="11" s="1"/>
  <c r="P245" i="11"/>
  <c r="Q245" i="11" s="1"/>
  <c r="AF241" i="11"/>
  <c r="AG241" i="11" s="1"/>
  <c r="AB241" i="11"/>
  <c r="AC241" i="11" s="1"/>
  <c r="AF240" i="11"/>
  <c r="AG240" i="11" s="1"/>
  <c r="AB240" i="11"/>
  <c r="AC240" i="11" s="1"/>
  <c r="AF239" i="11"/>
  <c r="AG239" i="11" s="1"/>
  <c r="AB239" i="11"/>
  <c r="AC239" i="11" s="1"/>
  <c r="AF238" i="11"/>
  <c r="AG238" i="11" s="1"/>
  <c r="AB238" i="11"/>
  <c r="AC238" i="11" s="1"/>
  <c r="T238" i="11"/>
  <c r="U238" i="11" s="1"/>
  <c r="AF237" i="11"/>
  <c r="AG237" i="11" s="1"/>
  <c r="T237" i="11"/>
  <c r="U237" i="11" s="1"/>
  <c r="T236" i="11"/>
  <c r="U236" i="11" s="1"/>
  <c r="L234" i="11"/>
  <c r="M234" i="11" s="1"/>
  <c r="AB233" i="11"/>
  <c r="AC233" i="11" s="1"/>
  <c r="AF232" i="11"/>
  <c r="AG232" i="11" s="1"/>
  <c r="AB232" i="11"/>
  <c r="AC232" i="11" s="1"/>
  <c r="AF231" i="11"/>
  <c r="AG231" i="11" s="1"/>
  <c r="AF230" i="11"/>
  <c r="AG230" i="11" s="1"/>
  <c r="T230" i="11"/>
  <c r="U230" i="11" s="1"/>
  <c r="AF225" i="11"/>
  <c r="AG225" i="11" s="1"/>
  <c r="AB225" i="11"/>
  <c r="AC225" i="11" s="1"/>
  <c r="AF224" i="11"/>
  <c r="AG224" i="11" s="1"/>
  <c r="AB224" i="11"/>
  <c r="AC224" i="11" s="1"/>
  <c r="AF223" i="11"/>
  <c r="AG223" i="11" s="1"/>
  <c r="AB223" i="11"/>
  <c r="AC223" i="11" s="1"/>
  <c r="AF222" i="11"/>
  <c r="AG222" i="11" s="1"/>
  <c r="AF221" i="11"/>
  <c r="AG221" i="11" s="1"/>
  <c r="D221" i="11"/>
  <c r="E221" i="11" s="1"/>
  <c r="X220" i="11"/>
  <c r="Y220" i="11" s="1"/>
  <c r="X218" i="11"/>
  <c r="Y218" i="11" s="1"/>
  <c r="AB217" i="11"/>
  <c r="AC217" i="11" s="1"/>
  <c r="AF216" i="11"/>
  <c r="AG216" i="11" s="1"/>
  <c r="AB216" i="11"/>
  <c r="AC216" i="11" s="1"/>
  <c r="P216" i="11"/>
  <c r="Q216" i="11" s="1"/>
  <c r="AF215" i="11"/>
  <c r="AG215" i="11" s="1"/>
  <c r="L215" i="11"/>
  <c r="M215" i="11" s="1"/>
  <c r="AF214" i="11"/>
  <c r="AG214" i="11" s="1"/>
  <c r="P214" i="11"/>
  <c r="Q214" i="11" s="1"/>
  <c r="AF213" i="11"/>
  <c r="AG213" i="11" s="1"/>
  <c r="X212" i="11"/>
  <c r="Y212" i="11" s="1"/>
  <c r="T212" i="11"/>
  <c r="U212" i="11" s="1"/>
  <c r="AB209" i="11"/>
  <c r="AC209" i="11" s="1"/>
  <c r="X209" i="11"/>
  <c r="Y209" i="11" s="1"/>
  <c r="AF208" i="11"/>
  <c r="AG208" i="11" s="1"/>
  <c r="AB208" i="11"/>
  <c r="AC208" i="11" s="1"/>
  <c r="AF207" i="11"/>
  <c r="AG207" i="11" s="1"/>
  <c r="AF206" i="11"/>
  <c r="AG206" i="11" s="1"/>
  <c r="AF205" i="11"/>
  <c r="AG205" i="11" s="1"/>
  <c r="P205" i="11"/>
  <c r="Q205" i="11" s="1"/>
  <c r="AB204" i="11"/>
  <c r="AC204" i="11" s="1"/>
  <c r="T204" i="11"/>
  <c r="U204" i="11" s="1"/>
  <c r="AF202" i="11"/>
  <c r="AG202" i="11" s="1"/>
  <c r="AB202" i="11"/>
  <c r="AC202" i="11" s="1"/>
  <c r="AF201" i="11"/>
  <c r="AG201" i="11" s="1"/>
  <c r="AB201" i="11"/>
  <c r="AC201" i="11" s="1"/>
  <c r="AF200" i="11"/>
  <c r="AG200" i="11" s="1"/>
  <c r="AB200" i="11"/>
  <c r="AC200" i="11" s="1"/>
  <c r="AF199" i="11"/>
  <c r="AG199" i="11" s="1"/>
  <c r="AB199" i="11"/>
  <c r="AC199" i="11" s="1"/>
  <c r="P199" i="11"/>
  <c r="Q199" i="11" s="1"/>
  <c r="AF198" i="11"/>
  <c r="AG198" i="11" s="1"/>
  <c r="T198" i="11"/>
  <c r="U198" i="11" s="1"/>
  <c r="T196" i="11"/>
  <c r="U196" i="11" s="1"/>
  <c r="X194" i="11"/>
  <c r="Y194" i="11" s="1"/>
  <c r="P194" i="11"/>
  <c r="Q194" i="11" s="1"/>
  <c r="H194" i="11"/>
  <c r="I194" i="11" s="1"/>
  <c r="AB193" i="11"/>
  <c r="AC193" i="11" s="1"/>
  <c r="AF192" i="11"/>
  <c r="AG192" i="11" s="1"/>
  <c r="AB192" i="11"/>
  <c r="AC192" i="11" s="1"/>
  <c r="AF191" i="11"/>
  <c r="AG191" i="11" s="1"/>
  <c r="AF190" i="11"/>
  <c r="AG190" i="11" s="1"/>
  <c r="AB190" i="11"/>
  <c r="AC190" i="11" s="1"/>
  <c r="X190" i="11"/>
  <c r="Y190" i="11" s="1"/>
  <c r="P190" i="11"/>
  <c r="Q190" i="11" s="1"/>
  <c r="AF189" i="11"/>
  <c r="AG189" i="11" s="1"/>
  <c r="T188" i="11"/>
  <c r="U188" i="11" s="1"/>
  <c r="AB186" i="11"/>
  <c r="AC186" i="11" s="1"/>
  <c r="L186" i="11"/>
  <c r="M186" i="11" s="1"/>
  <c r="AF185" i="11"/>
  <c r="AG185" i="11" s="1"/>
  <c r="AB185" i="11"/>
  <c r="AC185" i="11" s="1"/>
  <c r="AB184" i="11"/>
  <c r="AC184" i="11" s="1"/>
  <c r="L184" i="11"/>
  <c r="M184" i="11" s="1"/>
  <c r="AF183" i="11"/>
  <c r="AG183" i="11" s="1"/>
  <c r="AB183" i="11"/>
  <c r="AC183" i="11" s="1"/>
  <c r="AF182" i="11"/>
  <c r="AG182" i="11" s="1"/>
  <c r="AB182" i="11"/>
  <c r="AC182" i="11" s="1"/>
  <c r="P182" i="11"/>
  <c r="Q182" i="11" s="1"/>
  <c r="AF181" i="11"/>
  <c r="AG181" i="11" s="1"/>
  <c r="AF180" i="11"/>
  <c r="AG180" i="11" s="1"/>
  <c r="X178" i="11"/>
  <c r="Y178" i="11" s="1"/>
  <c r="H178" i="11"/>
  <c r="I178" i="11" s="1"/>
  <c r="AF177" i="11"/>
  <c r="AG177" i="11" s="1"/>
  <c r="AB177" i="11"/>
  <c r="AC177" i="11" s="1"/>
  <c r="AF176" i="11"/>
  <c r="AG176" i="11" s="1"/>
  <c r="AB176" i="11"/>
  <c r="AC176" i="11" s="1"/>
  <c r="L176" i="11"/>
  <c r="M176" i="11" s="1"/>
  <c r="AF175" i="11"/>
  <c r="AG175" i="11" s="1"/>
  <c r="AF174" i="11"/>
  <c r="AG174" i="11" s="1"/>
  <c r="AB174" i="11"/>
  <c r="AC174" i="11" s="1"/>
  <c r="X172" i="11"/>
  <c r="Y172" i="11" s="1"/>
  <c r="T171" i="11"/>
  <c r="U171" i="11" s="1"/>
  <c r="AF170" i="11"/>
  <c r="AG170" i="11" s="1"/>
  <c r="AB170" i="11"/>
  <c r="AC170" i="11" s="1"/>
  <c r="X170" i="11"/>
  <c r="Y170" i="11" s="1"/>
  <c r="AF169" i="11"/>
  <c r="AG169" i="11" s="1"/>
  <c r="AB169" i="11"/>
  <c r="AC169" i="11" s="1"/>
  <c r="AF168" i="11"/>
  <c r="AG168" i="11" s="1"/>
  <c r="L168" i="11"/>
  <c r="M168" i="11" s="1"/>
  <c r="AF167" i="11"/>
  <c r="AG167" i="11" s="1"/>
  <c r="AB167" i="11"/>
  <c r="AC167" i="11" s="1"/>
  <c r="AF166" i="11"/>
  <c r="AG166" i="11" s="1"/>
  <c r="AB166" i="11"/>
  <c r="AC166" i="11" s="1"/>
  <c r="AF165" i="11"/>
  <c r="AG165" i="11" s="1"/>
  <c r="T164" i="11"/>
  <c r="U164" i="11" s="1"/>
  <c r="AF161" i="11"/>
  <c r="AG161" i="11" s="1"/>
  <c r="AB161" i="11"/>
  <c r="AC161" i="11" s="1"/>
  <c r="AF160" i="11"/>
  <c r="AG160" i="11" s="1"/>
  <c r="AF159" i="11"/>
  <c r="AG159" i="11" s="1"/>
  <c r="AB159" i="11"/>
  <c r="AC159" i="11" s="1"/>
  <c r="AF158" i="11"/>
  <c r="AG158" i="11" s="1"/>
  <c r="X158" i="11"/>
  <c r="Y158" i="11" s="1"/>
  <c r="T157" i="11"/>
  <c r="U157" i="11" s="1"/>
  <c r="T156" i="11"/>
  <c r="U156" i="11" s="1"/>
  <c r="AF154" i="11"/>
  <c r="AG154" i="11" s="1"/>
  <c r="AB153" i="11"/>
  <c r="AC153" i="11" s="1"/>
  <c r="AF152" i="11"/>
  <c r="AG152" i="11" s="1"/>
  <c r="AB152" i="11"/>
  <c r="AC152" i="11" s="1"/>
  <c r="L152" i="11"/>
  <c r="M152" i="11" s="1"/>
  <c r="AF151" i="11"/>
  <c r="AG151" i="11" s="1"/>
  <c r="AF150" i="11"/>
  <c r="AG150" i="11" s="1"/>
  <c r="P150" i="11"/>
  <c r="Q150" i="11" s="1"/>
  <c r="AF149" i="11"/>
  <c r="AG149" i="11" s="1"/>
  <c r="AF148" i="11"/>
  <c r="AG148" i="11" s="1"/>
  <c r="T148" i="11"/>
  <c r="U148" i="11" s="1"/>
  <c r="X146" i="11"/>
  <c r="Y146" i="11" s="1"/>
  <c r="H146" i="11"/>
  <c r="I146" i="11" s="1"/>
  <c r="AF145" i="11"/>
  <c r="AG145" i="11" s="1"/>
  <c r="AB145" i="11"/>
  <c r="AC145" i="11" s="1"/>
  <c r="AF144" i="11"/>
  <c r="AG144" i="11" s="1"/>
  <c r="AB144" i="11"/>
  <c r="AC144" i="11" s="1"/>
  <c r="AF143" i="11"/>
  <c r="AG143" i="11" s="1"/>
  <c r="AB143" i="11"/>
  <c r="AC143" i="11" s="1"/>
  <c r="P143" i="11"/>
  <c r="Q143" i="11" s="1"/>
  <c r="AF142" i="11"/>
  <c r="AG142" i="11" s="1"/>
  <c r="X142" i="11"/>
  <c r="Y142" i="11" s="1"/>
  <c r="AF141" i="11"/>
  <c r="AG141" i="11" s="1"/>
  <c r="T140" i="11"/>
  <c r="U140" i="11" s="1"/>
  <c r="X138" i="11"/>
  <c r="Y138" i="11" s="1"/>
  <c r="H138" i="11"/>
  <c r="I138" i="11" s="1"/>
  <c r="AF137" i="11"/>
  <c r="AG137" i="11" s="1"/>
  <c r="AB137" i="11"/>
  <c r="AC137" i="11" s="1"/>
  <c r="AF135" i="11"/>
  <c r="AG135" i="11" s="1"/>
  <c r="AB135" i="11"/>
  <c r="AC135" i="11" s="1"/>
  <c r="L135" i="11"/>
  <c r="M135" i="11" s="1"/>
  <c r="AF134" i="11"/>
  <c r="AG134" i="11" s="1"/>
  <c r="AF133" i="11"/>
  <c r="AG133" i="11" s="1"/>
  <c r="P133" i="11"/>
  <c r="Q133" i="11" s="1"/>
  <c r="X132" i="11"/>
  <c r="Y132" i="11" s="1"/>
  <c r="T132" i="11"/>
  <c r="U132" i="11" s="1"/>
  <c r="X130" i="11"/>
  <c r="Y130" i="11" s="1"/>
  <c r="AF129" i="11"/>
  <c r="AG129" i="11" s="1"/>
  <c r="AB129" i="11"/>
  <c r="AC129" i="11" s="1"/>
  <c r="AF128" i="11"/>
  <c r="AG128" i="11" s="1"/>
  <c r="AB128" i="11"/>
  <c r="AC128" i="11" s="1"/>
  <c r="AF127" i="11"/>
  <c r="AG127" i="11" s="1"/>
  <c r="T126" i="11"/>
  <c r="U126" i="11" s="1"/>
  <c r="AF125" i="11"/>
  <c r="AG125" i="11" s="1"/>
  <c r="P125" i="11"/>
  <c r="Q125" i="11" s="1"/>
  <c r="T124" i="11"/>
  <c r="U124" i="11" s="1"/>
  <c r="L124" i="11"/>
  <c r="M124" i="11" s="1"/>
  <c r="H122" i="11"/>
  <c r="I122" i="11" s="1"/>
  <c r="AB121" i="11"/>
  <c r="AC121" i="11" s="1"/>
  <c r="AF120" i="11"/>
  <c r="AG120" i="11" s="1"/>
  <c r="AB120" i="11"/>
  <c r="AC120" i="11" s="1"/>
  <c r="L120" i="11"/>
  <c r="M120" i="11" s="1"/>
  <c r="D120" i="11"/>
  <c r="E120" i="11" s="1"/>
  <c r="AF119" i="11"/>
  <c r="AG119" i="11" s="1"/>
  <c r="AB119" i="11"/>
  <c r="AC119" i="11" s="1"/>
  <c r="AF118" i="11"/>
  <c r="AG118" i="11" s="1"/>
  <c r="AF117" i="11"/>
  <c r="AG117" i="11" s="1"/>
  <c r="X116" i="11"/>
  <c r="Y116" i="11" s="1"/>
  <c r="T116" i="11"/>
  <c r="U116" i="11" s="1"/>
  <c r="X114" i="11"/>
  <c r="Y114" i="11" s="1"/>
  <c r="AB113" i="11"/>
  <c r="AC113" i="11" s="1"/>
  <c r="AF112" i="11"/>
  <c r="AG112" i="11" s="1"/>
  <c r="AB112" i="11"/>
  <c r="AC112" i="11" s="1"/>
  <c r="P112" i="11"/>
  <c r="Q112" i="11" s="1"/>
  <c r="AF111" i="11"/>
  <c r="AG111" i="11" s="1"/>
  <c r="AB111" i="11"/>
  <c r="AC111" i="11" s="1"/>
  <c r="P111" i="11"/>
  <c r="Q111" i="11" s="1"/>
  <c r="L111" i="11"/>
  <c r="M111" i="11" s="1"/>
  <c r="AF110" i="11"/>
  <c r="AG110" i="11" s="1"/>
  <c r="P110" i="11"/>
  <c r="Q110" i="11" s="1"/>
  <c r="AB108" i="11"/>
  <c r="AC108" i="11" s="1"/>
  <c r="T108" i="11"/>
  <c r="U108" i="11" s="1"/>
  <c r="X107" i="11"/>
  <c r="Y107" i="11" s="1"/>
  <c r="X106" i="11"/>
  <c r="Y106" i="11" s="1"/>
  <c r="H106" i="11"/>
  <c r="I106" i="11" s="1"/>
  <c r="AF105" i="11"/>
  <c r="AG105" i="11" s="1"/>
  <c r="AB105" i="11"/>
  <c r="AC105" i="11" s="1"/>
  <c r="AF104" i="11"/>
  <c r="AG104" i="11" s="1"/>
  <c r="AB104" i="11"/>
  <c r="AC104" i="11" s="1"/>
  <c r="L104" i="11"/>
  <c r="M104" i="11" s="1"/>
  <c r="AF103" i="11"/>
  <c r="AG103" i="11" s="1"/>
  <c r="L103" i="11"/>
  <c r="M103" i="11" s="1"/>
  <c r="AF102" i="11"/>
  <c r="AG102" i="11" s="1"/>
  <c r="H100" i="11"/>
  <c r="I100" i="11" s="1"/>
  <c r="AB98" i="11"/>
  <c r="AC98" i="11" s="1"/>
  <c r="H98" i="11"/>
  <c r="I98" i="11" s="1"/>
  <c r="AF97" i="11"/>
  <c r="AG97" i="11" s="1"/>
  <c r="AB97" i="11"/>
  <c r="AC97" i="11" s="1"/>
  <c r="AB96" i="11"/>
  <c r="AC96" i="11" s="1"/>
  <c r="X96" i="11"/>
  <c r="Y96" i="11" s="1"/>
  <c r="P96" i="11"/>
  <c r="Q96" i="11" s="1"/>
  <c r="AF95" i="11"/>
  <c r="AG95" i="11" s="1"/>
  <c r="AB95" i="11"/>
  <c r="AC95" i="11" s="1"/>
  <c r="AF94" i="11"/>
  <c r="AG94" i="11" s="1"/>
  <c r="T94" i="11"/>
  <c r="U94" i="11" s="1"/>
  <c r="P94" i="11"/>
  <c r="Q94" i="11" s="1"/>
  <c r="AF93" i="11"/>
  <c r="AG93" i="11" s="1"/>
  <c r="AF92" i="11"/>
  <c r="AG92" i="11" s="1"/>
  <c r="T92" i="11"/>
  <c r="U92" i="11" s="1"/>
  <c r="AF90" i="11"/>
  <c r="AG90" i="11" s="1"/>
  <c r="X90" i="11"/>
  <c r="Y90" i="11" s="1"/>
  <c r="H90" i="11"/>
  <c r="I90" i="11" s="1"/>
  <c r="AF89" i="11"/>
  <c r="AG89" i="11" s="1"/>
  <c r="AB89" i="11"/>
  <c r="AC89" i="11" s="1"/>
  <c r="AF88" i="11"/>
  <c r="AG88" i="11" s="1"/>
  <c r="AF87" i="11"/>
  <c r="AG87" i="11" s="1"/>
  <c r="AB87" i="11"/>
  <c r="AC87" i="11" s="1"/>
  <c r="AF86" i="11"/>
  <c r="AG86" i="11" s="1"/>
  <c r="P86" i="11"/>
  <c r="Q86" i="11" s="1"/>
  <c r="AF85" i="11"/>
  <c r="AG85" i="11" s="1"/>
  <c r="T84" i="11"/>
  <c r="U84" i="11" s="1"/>
  <c r="AB82" i="11"/>
  <c r="AC82" i="11" s="1"/>
  <c r="X82" i="11"/>
  <c r="Y82" i="11" s="1"/>
  <c r="L82" i="11"/>
  <c r="M82" i="11" s="1"/>
  <c r="AF81" i="11"/>
  <c r="AG81" i="11" s="1"/>
  <c r="AB81" i="11"/>
  <c r="AC81" i="11" s="1"/>
  <c r="AF80" i="11"/>
  <c r="AG80" i="11" s="1"/>
  <c r="AB80" i="11"/>
  <c r="AC80" i="11" s="1"/>
  <c r="AF79" i="11"/>
  <c r="AG79" i="11" s="1"/>
  <c r="AB79" i="11"/>
  <c r="AC79" i="11" s="1"/>
  <c r="AF78" i="11"/>
  <c r="AG78" i="11" s="1"/>
  <c r="AB78" i="11"/>
  <c r="AC78" i="11" s="1"/>
  <c r="X78" i="11"/>
  <c r="Y78" i="11" s="1"/>
  <c r="P78" i="11"/>
  <c r="Q78" i="11" s="1"/>
  <c r="AF77" i="11"/>
  <c r="AG77" i="11" s="1"/>
  <c r="P77" i="11"/>
  <c r="Q77" i="11" s="1"/>
  <c r="X76" i="11"/>
  <c r="Y76" i="11" s="1"/>
  <c r="T76" i="11"/>
  <c r="U76" i="11" s="1"/>
  <c r="AB74" i="11"/>
  <c r="AC74" i="11" s="1"/>
  <c r="H74" i="11"/>
  <c r="I74" i="11" s="1"/>
  <c r="AF73" i="11"/>
  <c r="AG73" i="11" s="1"/>
  <c r="AB73" i="11"/>
  <c r="AC73" i="11" s="1"/>
  <c r="AF71" i="11"/>
  <c r="AG71" i="11" s="1"/>
  <c r="AB71" i="11"/>
  <c r="AC71" i="11" s="1"/>
  <c r="AF70" i="11"/>
  <c r="AG70" i="11" s="1"/>
  <c r="AF69" i="11"/>
  <c r="AG69" i="11" s="1"/>
  <c r="T68" i="11"/>
  <c r="U68" i="11" s="1"/>
  <c r="AB67" i="11"/>
  <c r="AC67" i="11" s="1"/>
  <c r="X66" i="11"/>
  <c r="Y66" i="11" s="1"/>
  <c r="P66" i="11"/>
  <c r="Q66" i="11" s="1"/>
  <c r="AF65" i="11"/>
  <c r="AG65" i="11" s="1"/>
  <c r="AB65" i="11"/>
  <c r="AC65" i="11" s="1"/>
  <c r="AB64" i="11"/>
  <c r="AC64" i="11" s="1"/>
  <c r="T64" i="11"/>
  <c r="U64" i="11" s="1"/>
  <c r="AF63" i="11"/>
  <c r="AG63" i="11" s="1"/>
  <c r="AF62" i="11"/>
  <c r="AG62" i="11" s="1"/>
  <c r="T62" i="11"/>
  <c r="U62" i="11" s="1"/>
  <c r="AF61" i="11"/>
  <c r="AG61" i="11" s="1"/>
  <c r="X60" i="11"/>
  <c r="Y60" i="11" s="1"/>
  <c r="D60" i="11"/>
  <c r="E60" i="11" s="1"/>
  <c r="AB58" i="11"/>
  <c r="AC58" i="11" s="1"/>
  <c r="X58" i="11"/>
  <c r="Y58" i="11" s="1"/>
  <c r="AF57" i="11"/>
  <c r="AG57" i="11" s="1"/>
  <c r="AB57" i="11"/>
  <c r="AC57" i="11" s="1"/>
  <c r="AF56" i="11"/>
  <c r="AG56" i="11" s="1"/>
  <c r="AB56" i="11"/>
  <c r="AC56" i="11" s="1"/>
  <c r="P56" i="11"/>
  <c r="Q56" i="11" s="1"/>
  <c r="AF55" i="11"/>
  <c r="AG55" i="11" s="1"/>
  <c r="AB55" i="11"/>
  <c r="AC55" i="11" s="1"/>
  <c r="AF54" i="11"/>
  <c r="AG54" i="11" s="1"/>
  <c r="T54" i="11"/>
  <c r="U54" i="11" s="1"/>
  <c r="AF53" i="11"/>
  <c r="AG53" i="11" s="1"/>
  <c r="AF52" i="11"/>
  <c r="AG52" i="11" s="1"/>
  <c r="AB52" i="11"/>
  <c r="AC52" i="11" s="1"/>
  <c r="X52" i="11"/>
  <c r="Y52" i="11" s="1"/>
  <c r="T52" i="11"/>
  <c r="U52" i="11" s="1"/>
  <c r="AB50" i="11"/>
  <c r="AC50" i="11" s="1"/>
  <c r="X50" i="11"/>
  <c r="Y50" i="11" s="1"/>
  <c r="AF49" i="11"/>
  <c r="AG49" i="11" s="1"/>
  <c r="AB49" i="11"/>
  <c r="AC49" i="11" s="1"/>
  <c r="AB48" i="11"/>
  <c r="AC48" i="11" s="1"/>
  <c r="P48" i="11"/>
  <c r="Q48" i="11" s="1"/>
  <c r="L48" i="11"/>
  <c r="M48" i="11" s="1"/>
  <c r="AF47" i="11"/>
  <c r="AG47" i="11" s="1"/>
  <c r="AF46" i="11"/>
  <c r="AG46" i="11" s="1"/>
  <c r="P46" i="11"/>
  <c r="Q46" i="11" s="1"/>
  <c r="H46" i="11"/>
  <c r="I46" i="11" s="1"/>
  <c r="AF45" i="11"/>
  <c r="AG45" i="11" s="1"/>
  <c r="X45" i="11"/>
  <c r="Y45" i="11" s="1"/>
  <c r="AF44" i="11"/>
  <c r="AG44" i="11" s="1"/>
  <c r="AB44" i="11"/>
  <c r="AC44" i="11" s="1"/>
  <c r="X44" i="11"/>
  <c r="Y44" i="11" s="1"/>
  <c r="T44" i="11"/>
  <c r="U44" i="11" s="1"/>
  <c r="AF42" i="11"/>
  <c r="AG42" i="11" s="1"/>
  <c r="AB42" i="11"/>
  <c r="AC42" i="11" s="1"/>
  <c r="X42" i="11"/>
  <c r="Y42" i="11" s="1"/>
  <c r="AF41" i="11"/>
  <c r="AG41" i="11" s="1"/>
  <c r="AB41" i="11"/>
  <c r="AC41" i="11" s="1"/>
  <c r="AB40" i="11"/>
  <c r="AC40" i="11" s="1"/>
  <c r="P40" i="11"/>
  <c r="Q40" i="11" s="1"/>
  <c r="AF39" i="11"/>
  <c r="AG39" i="11" s="1"/>
  <c r="AB39" i="11"/>
  <c r="AC39" i="11" s="1"/>
  <c r="L39" i="11"/>
  <c r="M39" i="11" s="1"/>
  <c r="AF38" i="11"/>
  <c r="AG38" i="11" s="1"/>
  <c r="X38" i="11"/>
  <c r="Y38" i="11" s="1"/>
  <c r="T38" i="11"/>
  <c r="U38" i="11" s="1"/>
  <c r="P38" i="11"/>
  <c r="Q38" i="11" s="1"/>
  <c r="AF37" i="11"/>
  <c r="AG37" i="11" s="1"/>
  <c r="X36" i="11"/>
  <c r="Y36" i="11" s="1"/>
  <c r="T36" i="11"/>
  <c r="U36" i="11" s="1"/>
  <c r="AF34" i="11"/>
  <c r="AG34" i="11" s="1"/>
  <c r="AB34" i="11"/>
  <c r="AC34" i="11" s="1"/>
  <c r="X34" i="11"/>
  <c r="Y34" i="11" s="1"/>
  <c r="AF33" i="11"/>
  <c r="AG33" i="11" s="1"/>
  <c r="AB33" i="11"/>
  <c r="AC33" i="11" s="1"/>
  <c r="AF32" i="11"/>
  <c r="AG32" i="11" s="1"/>
  <c r="AB32" i="11"/>
  <c r="AC32" i="11" s="1"/>
  <c r="P32" i="11"/>
  <c r="Q32" i="11" s="1"/>
  <c r="L32" i="11"/>
  <c r="M32" i="11" s="1"/>
  <c r="AF31" i="11"/>
  <c r="AG31" i="11" s="1"/>
  <c r="AB31" i="11"/>
  <c r="AC31" i="11" s="1"/>
  <c r="AF30" i="11"/>
  <c r="AG30" i="11" s="1"/>
  <c r="P30" i="11"/>
  <c r="Q30" i="11" s="1"/>
  <c r="AF29" i="11"/>
  <c r="AG29" i="11" s="1"/>
  <c r="AF28" i="11"/>
  <c r="AG28" i="11" s="1"/>
  <c r="X28" i="11"/>
  <c r="Y28" i="11" s="1"/>
  <c r="T28" i="11"/>
  <c r="U28" i="11" s="1"/>
  <c r="L28" i="11"/>
  <c r="M28" i="11" s="1"/>
  <c r="AB26" i="11"/>
  <c r="AC26" i="11" s="1"/>
  <c r="X26" i="11"/>
  <c r="Y26" i="11" s="1"/>
  <c r="L26" i="11"/>
  <c r="M26" i="11" s="1"/>
  <c r="AF25" i="11"/>
  <c r="AG25" i="11" s="1"/>
  <c r="AB25" i="11"/>
  <c r="AC25" i="11" s="1"/>
  <c r="AF24" i="11"/>
  <c r="AG24" i="11" s="1"/>
  <c r="AB24" i="11"/>
  <c r="AC24" i="11" s="1"/>
  <c r="P24" i="11"/>
  <c r="Q24" i="11" s="1"/>
  <c r="D24" i="11"/>
  <c r="E24" i="11" s="1"/>
  <c r="AF23" i="11"/>
  <c r="AG23" i="11" s="1"/>
  <c r="AB23" i="11"/>
  <c r="AC23" i="11" s="1"/>
  <c r="P23" i="11"/>
  <c r="Q23" i="11" s="1"/>
  <c r="AF22" i="11"/>
  <c r="AG22" i="11" s="1"/>
  <c r="T22" i="11"/>
  <c r="U22" i="11" s="1"/>
  <c r="P22" i="11"/>
  <c r="Q22" i="11" s="1"/>
  <c r="AF21" i="11"/>
  <c r="AG21" i="11" s="1"/>
  <c r="X20" i="11"/>
  <c r="Y20" i="11" s="1"/>
  <c r="T20" i="11"/>
  <c r="U20" i="11" s="1"/>
  <c r="H20" i="11"/>
  <c r="I20" i="11" s="1"/>
  <c r="X18" i="11"/>
  <c r="Y18" i="11" s="1"/>
  <c r="P18" i="11"/>
  <c r="Q18" i="11" s="1"/>
  <c r="H18" i="11"/>
  <c r="I18" i="11" s="1"/>
  <c r="AB17" i="11"/>
  <c r="AC17" i="11" s="1"/>
  <c r="AF16" i="11"/>
  <c r="AG16" i="11" s="1"/>
  <c r="AB16" i="11"/>
  <c r="AC16" i="11" s="1"/>
  <c r="P16" i="11"/>
  <c r="Q16" i="11" s="1"/>
  <c r="L16" i="11"/>
  <c r="M16" i="11" s="1"/>
  <c r="AF15" i="11"/>
  <c r="AG15" i="11" s="1"/>
  <c r="AB15" i="11"/>
  <c r="AC15" i="11" s="1"/>
  <c r="AF14" i="11"/>
  <c r="AG14" i="11" s="1"/>
  <c r="T14" i="11"/>
  <c r="U14" i="11" s="1"/>
  <c r="P14" i="11"/>
  <c r="Q14" i="11" s="1"/>
  <c r="X13" i="11"/>
  <c r="Y13" i="11" s="1"/>
  <c r="T12" i="11"/>
  <c r="U12" i="11" s="1"/>
  <c r="AB10" i="11"/>
  <c r="AC10" i="11" s="1"/>
  <c r="X10" i="11"/>
  <c r="Y10" i="11" s="1"/>
  <c r="L10" i="11"/>
  <c r="M10" i="11" s="1"/>
  <c r="AB9" i="11"/>
  <c r="AC9" i="11" s="1"/>
  <c r="AF8" i="11"/>
  <c r="AG8" i="11" s="1"/>
  <c r="AB8" i="11"/>
  <c r="AC8" i="11" s="1"/>
  <c r="X8" i="11"/>
  <c r="Y8" i="11" s="1"/>
  <c r="L8" i="11"/>
  <c r="M8" i="11" s="1"/>
  <c r="AF7" i="11"/>
  <c r="AG7" i="11" s="1"/>
  <c r="AB7" i="11"/>
  <c r="AC7" i="11" s="1"/>
  <c r="L7" i="11"/>
  <c r="M7" i="11" s="1"/>
  <c r="AF6" i="11"/>
  <c r="AG6" i="11" s="1"/>
  <c r="AB6" i="11"/>
  <c r="AC6" i="11" s="1"/>
  <c r="P6" i="11"/>
  <c r="Q6" i="11" s="1"/>
  <c r="AF5" i="11"/>
  <c r="AG5" i="11" s="1"/>
  <c r="AF4" i="11"/>
  <c r="AG4" i="11" s="1"/>
  <c r="AF3" i="11"/>
  <c r="AG3" i="11" s="1"/>
  <c r="AE4" i="10"/>
  <c r="AE5" i="10"/>
  <c r="AE6" i="10"/>
  <c r="AE7" i="10"/>
  <c r="AF7" i="10" s="1"/>
  <c r="AG7" i="10" s="1"/>
  <c r="AE8" i="10"/>
  <c r="AE9" i="10"/>
  <c r="AF9" i="10" s="1"/>
  <c r="AG9" i="10" s="1"/>
  <c r="AE10" i="10"/>
  <c r="AE11" i="10"/>
  <c r="AE12" i="10"/>
  <c r="AF12" i="10" s="1"/>
  <c r="AG12" i="10" s="1"/>
  <c r="AE13" i="10"/>
  <c r="AE14" i="10"/>
  <c r="AF14" i="10" s="1"/>
  <c r="AG14" i="10" s="1"/>
  <c r="AE15" i="10"/>
  <c r="AF15" i="10" s="1"/>
  <c r="AG15" i="10" s="1"/>
  <c r="AE16" i="10"/>
  <c r="AE17" i="10"/>
  <c r="AF17" i="10" s="1"/>
  <c r="AG17" i="10" s="1"/>
  <c r="AE18" i="10"/>
  <c r="AE19" i="10"/>
  <c r="AE20" i="10"/>
  <c r="AE21" i="10"/>
  <c r="AE22" i="10"/>
  <c r="AF22" i="10" s="1"/>
  <c r="AG22" i="10" s="1"/>
  <c r="AE23" i="10"/>
  <c r="AF23" i="10" s="1"/>
  <c r="AG23" i="10" s="1"/>
  <c r="AE24" i="10"/>
  <c r="AF24" i="10" s="1"/>
  <c r="AG24" i="10" s="1"/>
  <c r="AE25" i="10"/>
  <c r="AF25" i="10" s="1"/>
  <c r="AG25" i="10" s="1"/>
  <c r="AE26" i="10"/>
  <c r="AF26" i="10" s="1"/>
  <c r="AG26" i="10" s="1"/>
  <c r="AE27" i="10"/>
  <c r="AE28" i="10"/>
  <c r="AE29" i="10"/>
  <c r="AE30" i="10"/>
  <c r="AE31" i="10"/>
  <c r="AF31" i="10" s="1"/>
  <c r="AG31" i="10" s="1"/>
  <c r="AE32" i="10"/>
  <c r="AE33" i="10"/>
  <c r="AF33" i="10" s="1"/>
  <c r="AG33" i="10" s="1"/>
  <c r="AE34" i="10"/>
  <c r="AE35" i="10"/>
  <c r="AE36" i="10"/>
  <c r="AE37" i="10"/>
  <c r="AE38" i="10"/>
  <c r="AE39" i="10"/>
  <c r="AF39" i="10" s="1"/>
  <c r="AG39" i="10" s="1"/>
  <c r="AE40" i="10"/>
  <c r="AE41" i="10"/>
  <c r="AF41" i="10" s="1"/>
  <c r="AG41" i="10" s="1"/>
  <c r="AE42" i="10"/>
  <c r="AF42" i="10" s="1"/>
  <c r="AG42" i="10" s="1"/>
  <c r="AE43" i="10"/>
  <c r="AE44" i="10"/>
  <c r="AF44" i="10" s="1"/>
  <c r="AG44" i="10" s="1"/>
  <c r="AE45" i="10"/>
  <c r="AE46" i="10"/>
  <c r="AF46" i="10" s="1"/>
  <c r="AG46" i="10" s="1"/>
  <c r="AE47" i="10"/>
  <c r="AF47" i="10" s="1"/>
  <c r="AG47" i="10" s="1"/>
  <c r="AE48" i="10"/>
  <c r="AF48" i="10" s="1"/>
  <c r="AG48" i="10" s="1"/>
  <c r="AE49" i="10"/>
  <c r="AF49" i="10" s="1"/>
  <c r="AG49" i="10" s="1"/>
  <c r="AE50" i="10"/>
  <c r="AE51" i="10"/>
  <c r="AE52" i="10"/>
  <c r="AE53" i="10"/>
  <c r="AE54" i="10"/>
  <c r="AF54" i="10" s="1"/>
  <c r="AG54" i="10" s="1"/>
  <c r="AE55" i="10"/>
  <c r="AE56" i="10"/>
  <c r="AE57" i="10"/>
  <c r="AF57" i="10" s="1"/>
  <c r="AG57" i="10" s="1"/>
  <c r="AE58" i="10"/>
  <c r="AE59" i="10"/>
  <c r="AE60" i="10"/>
  <c r="AE61" i="10"/>
  <c r="AE62" i="10"/>
  <c r="AE63" i="10"/>
  <c r="AF63" i="10" s="1"/>
  <c r="AG63" i="10" s="1"/>
  <c r="AE64" i="10"/>
  <c r="AE65" i="10"/>
  <c r="AF65" i="10" s="1"/>
  <c r="AG65" i="10" s="1"/>
  <c r="AE66" i="10"/>
  <c r="AE67" i="10"/>
  <c r="AE68" i="10"/>
  <c r="AE69" i="10"/>
  <c r="AE70" i="10"/>
  <c r="AF70" i="10" s="1"/>
  <c r="AG70" i="10" s="1"/>
  <c r="AE71" i="10"/>
  <c r="AF71" i="10" s="1"/>
  <c r="AG71" i="10" s="1"/>
  <c r="AE72" i="10"/>
  <c r="AF72" i="10" s="1"/>
  <c r="AG72" i="10" s="1"/>
  <c r="AE73" i="10"/>
  <c r="AF73" i="10" s="1"/>
  <c r="AG73" i="10" s="1"/>
  <c r="AE74" i="10"/>
  <c r="AF74" i="10" s="1"/>
  <c r="AG74" i="10" s="1"/>
  <c r="AE75" i="10"/>
  <c r="AE76" i="10"/>
  <c r="AE77" i="10"/>
  <c r="AE78" i="10"/>
  <c r="AE79" i="10"/>
  <c r="AF79" i="10" s="1"/>
  <c r="AG79" i="10" s="1"/>
  <c r="AE80" i="10"/>
  <c r="AE81" i="10"/>
  <c r="AE82" i="10"/>
  <c r="AE83" i="10"/>
  <c r="AE84" i="10"/>
  <c r="AE85" i="10"/>
  <c r="AE86" i="10"/>
  <c r="AF86" i="10" s="1"/>
  <c r="AG86" i="10" s="1"/>
  <c r="AE87" i="10"/>
  <c r="AE88" i="10"/>
  <c r="AE89" i="10"/>
  <c r="AF89" i="10" s="1"/>
  <c r="AG89" i="10" s="1"/>
  <c r="AE90" i="10"/>
  <c r="AE91" i="10"/>
  <c r="AE92" i="10"/>
  <c r="AE93" i="10"/>
  <c r="AE94" i="10"/>
  <c r="AF94" i="10" s="1"/>
  <c r="AG94" i="10" s="1"/>
  <c r="AE95" i="10"/>
  <c r="AE96" i="10"/>
  <c r="AE97" i="10"/>
  <c r="AF97" i="10" s="1"/>
  <c r="AG97" i="10" s="1"/>
  <c r="AE98" i="10"/>
  <c r="AF98" i="10" s="1"/>
  <c r="AG98" i="10" s="1"/>
  <c r="AE99" i="10"/>
  <c r="AE100" i="10"/>
  <c r="AE101" i="10"/>
  <c r="AE102" i="10"/>
  <c r="AF102" i="10" s="1"/>
  <c r="AG102" i="10" s="1"/>
  <c r="AE103" i="10"/>
  <c r="AE104" i="10"/>
  <c r="AE105" i="10"/>
  <c r="AF105" i="10" s="1"/>
  <c r="AG105" i="10" s="1"/>
  <c r="AE106" i="10"/>
  <c r="AF106" i="10" s="1"/>
  <c r="AG106" i="10" s="1"/>
  <c r="AE107" i="10"/>
  <c r="AE108" i="10"/>
  <c r="AE109" i="10"/>
  <c r="AE110" i="10"/>
  <c r="AE111" i="10"/>
  <c r="AF111" i="10" s="1"/>
  <c r="AG111" i="10" s="1"/>
  <c r="AE112" i="10"/>
  <c r="AE113" i="10"/>
  <c r="AE114" i="10"/>
  <c r="AE115" i="10"/>
  <c r="AE116" i="10"/>
  <c r="AF116" i="10" s="1"/>
  <c r="AG116" i="10" s="1"/>
  <c r="AE117" i="10"/>
  <c r="AE118" i="10"/>
  <c r="AF118" i="10" s="1"/>
  <c r="AG118" i="10" s="1"/>
  <c r="AE119" i="10"/>
  <c r="AF119" i="10" s="1"/>
  <c r="AG119" i="10" s="1"/>
  <c r="AE120" i="10"/>
  <c r="AE121" i="10"/>
  <c r="AF121" i="10" s="1"/>
  <c r="AG121" i="10" s="1"/>
  <c r="AE122" i="10"/>
  <c r="AE123" i="10"/>
  <c r="AE124" i="10"/>
  <c r="AE125" i="10"/>
  <c r="AE126" i="10"/>
  <c r="AF126" i="10" s="1"/>
  <c r="AG126" i="10" s="1"/>
  <c r="AE127" i="10"/>
  <c r="AF127" i="10" s="1"/>
  <c r="AG127" i="10" s="1"/>
  <c r="AE128" i="10"/>
  <c r="AF128" i="10" s="1"/>
  <c r="AG128" i="10" s="1"/>
  <c r="AE129" i="10"/>
  <c r="AF129" i="10" s="1"/>
  <c r="AG129" i="10" s="1"/>
  <c r="AE130" i="10"/>
  <c r="AE131" i="10"/>
  <c r="AE132" i="10"/>
  <c r="AE133" i="10"/>
  <c r="AE134" i="10"/>
  <c r="AF134" i="10" s="1"/>
  <c r="AG134" i="10" s="1"/>
  <c r="AE135" i="10"/>
  <c r="AE136" i="10"/>
  <c r="AF136" i="10" s="1"/>
  <c r="AG136" i="10" s="1"/>
  <c r="AE137" i="10"/>
  <c r="AE138" i="10"/>
  <c r="AE139" i="10"/>
  <c r="AE140" i="10"/>
  <c r="AE141" i="10"/>
  <c r="AE142" i="10"/>
  <c r="AF142" i="10" s="1"/>
  <c r="AG142" i="10" s="1"/>
  <c r="AE143" i="10"/>
  <c r="AF143" i="10" s="1"/>
  <c r="AG143" i="10" s="1"/>
  <c r="AE144" i="10"/>
  <c r="AE145" i="10"/>
  <c r="AE146" i="10"/>
  <c r="AE147" i="10"/>
  <c r="AE148" i="10"/>
  <c r="AF148" i="10" s="1"/>
  <c r="AG148" i="10" s="1"/>
  <c r="AE149" i="10"/>
  <c r="AE150" i="10"/>
  <c r="AE151" i="10"/>
  <c r="AF151" i="10" s="1"/>
  <c r="AG151" i="10" s="1"/>
  <c r="AE152" i="10"/>
  <c r="AF152" i="10" s="1"/>
  <c r="AG152" i="10" s="1"/>
  <c r="AE153" i="10"/>
  <c r="AE154" i="10"/>
  <c r="AF154" i="10" s="1"/>
  <c r="AG154" i="10" s="1"/>
  <c r="AE155" i="10"/>
  <c r="AE156" i="10"/>
  <c r="AE157" i="10"/>
  <c r="AE158" i="10"/>
  <c r="AE159" i="10"/>
  <c r="AF159" i="10" s="1"/>
  <c r="AG159" i="10" s="1"/>
  <c r="AE160" i="10"/>
  <c r="AE161" i="10"/>
  <c r="AE162" i="10"/>
  <c r="AE163" i="10"/>
  <c r="AE164" i="10"/>
  <c r="AE165" i="10"/>
  <c r="AE166" i="10"/>
  <c r="AE167" i="10"/>
  <c r="AE168" i="10"/>
  <c r="AF168" i="10" s="1"/>
  <c r="AG168" i="10" s="1"/>
  <c r="AE169" i="10"/>
  <c r="AE170" i="10"/>
  <c r="AE171" i="10"/>
  <c r="AE172" i="10"/>
  <c r="AF172" i="10" s="1"/>
  <c r="AG172" i="10" s="1"/>
  <c r="AE173" i="10"/>
  <c r="AE174" i="10"/>
  <c r="AF174" i="10" s="1"/>
  <c r="AG174" i="10" s="1"/>
  <c r="AE175" i="10"/>
  <c r="AE176" i="10"/>
  <c r="AE177" i="10"/>
  <c r="AF177" i="10" s="1"/>
  <c r="AG177" i="10" s="1"/>
  <c r="AE178" i="10"/>
  <c r="AE179" i="10"/>
  <c r="AE180" i="10"/>
  <c r="AE181" i="10"/>
  <c r="AE182" i="10"/>
  <c r="AE183" i="10"/>
  <c r="AF183" i="10" s="1"/>
  <c r="AG183" i="10" s="1"/>
  <c r="AE184" i="10"/>
  <c r="AF184" i="10" s="1"/>
  <c r="AG184" i="10" s="1"/>
  <c r="AE185" i="10"/>
  <c r="AE186" i="10"/>
  <c r="AE187" i="10"/>
  <c r="AE188" i="10"/>
  <c r="AE189" i="10"/>
  <c r="AE190" i="10"/>
  <c r="AF190" i="10" s="1"/>
  <c r="AG190" i="10" s="1"/>
  <c r="AE191" i="10"/>
  <c r="AF191" i="10" s="1"/>
  <c r="AG191" i="10" s="1"/>
  <c r="AE192" i="10"/>
  <c r="AE193" i="10"/>
  <c r="AF193" i="10" s="1"/>
  <c r="AG193" i="10" s="1"/>
  <c r="AE194" i="10"/>
  <c r="AE195" i="10"/>
  <c r="AE196" i="10"/>
  <c r="AE197" i="10"/>
  <c r="AE198" i="10"/>
  <c r="AF198" i="10" s="1"/>
  <c r="AG198" i="10" s="1"/>
  <c r="AE199" i="10"/>
  <c r="AF199" i="10" s="1"/>
  <c r="AG199" i="10" s="1"/>
  <c r="AE200" i="10"/>
  <c r="AF200" i="10" s="1"/>
  <c r="AG200" i="10" s="1"/>
  <c r="AE201" i="10"/>
  <c r="AF201" i="10" s="1"/>
  <c r="AG201" i="10" s="1"/>
  <c r="AE202" i="10"/>
  <c r="AE203" i="10"/>
  <c r="AE204" i="10"/>
  <c r="AE205" i="10"/>
  <c r="AE206" i="10"/>
  <c r="AE207" i="10"/>
  <c r="AF207" i="10" s="1"/>
  <c r="AG207" i="10" s="1"/>
  <c r="AE208" i="10"/>
  <c r="AF208" i="10" s="1"/>
  <c r="AG208" i="10" s="1"/>
  <c r="AE209" i="10"/>
  <c r="AF209" i="10" s="1"/>
  <c r="AG209" i="10" s="1"/>
  <c r="AE210" i="10"/>
  <c r="AE211" i="10"/>
  <c r="AE212" i="10"/>
  <c r="AF212" i="10" s="1"/>
  <c r="AG212" i="10" s="1"/>
  <c r="AE213" i="10"/>
  <c r="AE214" i="10"/>
  <c r="AE215" i="10"/>
  <c r="AF215" i="10" s="1"/>
  <c r="AG215" i="10" s="1"/>
  <c r="AE216" i="10"/>
  <c r="AE217" i="10"/>
  <c r="AF217" i="10" s="1"/>
  <c r="AG217" i="10" s="1"/>
  <c r="AE218" i="10"/>
  <c r="AE219" i="10"/>
  <c r="AE220" i="10"/>
  <c r="AE221" i="10"/>
  <c r="AE222" i="10"/>
  <c r="AE223" i="10"/>
  <c r="AE224" i="10"/>
  <c r="AE225" i="10"/>
  <c r="AE226" i="10"/>
  <c r="AE227" i="10"/>
  <c r="AE228" i="10"/>
  <c r="AE229" i="10"/>
  <c r="AE230" i="10"/>
  <c r="AE231" i="10"/>
  <c r="AF231" i="10" s="1"/>
  <c r="AG231" i="10" s="1"/>
  <c r="AE232" i="10"/>
  <c r="AE233" i="10"/>
  <c r="AF233" i="10" s="1"/>
  <c r="AG233" i="10" s="1"/>
  <c r="AE234" i="10"/>
  <c r="AE235" i="10"/>
  <c r="AE236" i="10"/>
  <c r="AE237" i="10"/>
  <c r="AE238" i="10"/>
  <c r="AF238" i="10" s="1"/>
  <c r="AG238" i="10" s="1"/>
  <c r="AE239" i="10"/>
  <c r="AF239" i="10" s="1"/>
  <c r="AG239" i="10" s="1"/>
  <c r="AE240" i="10"/>
  <c r="AF240" i="10" s="1"/>
  <c r="AG240" i="10" s="1"/>
  <c r="AE241" i="10"/>
  <c r="AF241" i="10" s="1"/>
  <c r="AG241" i="10" s="1"/>
  <c r="AE242" i="10"/>
  <c r="AE243" i="10"/>
  <c r="AE244" i="10"/>
  <c r="AE245" i="10"/>
  <c r="AE246" i="10"/>
  <c r="AE247" i="10"/>
  <c r="AF247" i="10" s="1"/>
  <c r="AG247" i="10" s="1"/>
  <c r="AE248" i="10"/>
  <c r="AF248" i="10" s="1"/>
  <c r="AG248" i="10" s="1"/>
  <c r="AE249" i="10"/>
  <c r="AE250" i="10"/>
  <c r="AE251" i="10"/>
  <c r="AE252" i="10"/>
  <c r="AE253" i="10"/>
  <c r="AE254" i="10"/>
  <c r="AE255" i="10"/>
  <c r="AF255" i="10" s="1"/>
  <c r="AG255" i="10" s="1"/>
  <c r="AE256" i="10"/>
  <c r="AE257" i="10"/>
  <c r="AF257" i="10" s="1"/>
  <c r="AG257" i="10" s="1"/>
  <c r="AE258" i="10"/>
  <c r="AE259" i="10"/>
  <c r="AE260" i="10"/>
  <c r="AE261" i="10"/>
  <c r="AE262" i="10"/>
  <c r="AF262" i="10" s="1"/>
  <c r="AG262" i="10" s="1"/>
  <c r="AE263" i="10"/>
  <c r="AF263" i="10" s="1"/>
  <c r="AG263" i="10" s="1"/>
  <c r="AE264" i="10"/>
  <c r="AE265" i="10"/>
  <c r="AF265" i="10" s="1"/>
  <c r="AG265" i="10" s="1"/>
  <c r="AE266" i="10"/>
  <c r="AE267" i="10"/>
  <c r="AE268" i="10"/>
  <c r="AE269" i="10"/>
  <c r="AE270" i="10"/>
  <c r="AE271" i="10"/>
  <c r="AF271" i="10" s="1"/>
  <c r="AG271" i="10" s="1"/>
  <c r="AE272" i="10"/>
  <c r="AF272" i="10" s="1"/>
  <c r="AG272" i="10" s="1"/>
  <c r="AE273" i="10"/>
  <c r="AF273" i="10" s="1"/>
  <c r="AG273" i="10" s="1"/>
  <c r="AE274" i="10"/>
  <c r="AF274" i="10" s="1"/>
  <c r="AG274" i="10" s="1"/>
  <c r="AE275" i="10"/>
  <c r="AE276" i="10"/>
  <c r="AE277" i="10"/>
  <c r="AE278" i="10"/>
  <c r="AF278" i="10" s="1"/>
  <c r="AG278" i="10" s="1"/>
  <c r="AE279" i="10"/>
  <c r="AF279" i="10" s="1"/>
  <c r="AG279" i="10" s="1"/>
  <c r="AE280" i="10"/>
  <c r="AF280" i="10" s="1"/>
  <c r="AG280" i="10" s="1"/>
  <c r="AE281" i="10"/>
  <c r="AF281" i="10" s="1"/>
  <c r="AG281" i="10" s="1"/>
  <c r="AE282" i="10"/>
  <c r="AE283" i="10"/>
  <c r="AE284" i="10"/>
  <c r="AE285" i="10"/>
  <c r="AE286" i="10"/>
  <c r="AF286" i="10" s="1"/>
  <c r="AG286" i="10" s="1"/>
  <c r="AE287" i="10"/>
  <c r="AF287" i="10" s="1"/>
  <c r="AG287" i="10" s="1"/>
  <c r="AE288" i="10"/>
  <c r="AE289" i="10"/>
  <c r="AF289" i="10" s="1"/>
  <c r="AG289" i="10" s="1"/>
  <c r="AE290" i="10"/>
  <c r="AE291" i="10"/>
  <c r="AE292" i="10"/>
  <c r="AF292" i="10" s="1"/>
  <c r="AG292" i="10" s="1"/>
  <c r="AE293" i="10"/>
  <c r="AE294" i="10"/>
  <c r="AE295" i="10"/>
  <c r="AF295" i="10" s="1"/>
  <c r="AG295" i="10" s="1"/>
  <c r="AE296" i="10"/>
  <c r="AF296" i="10" s="1"/>
  <c r="AG296" i="10" s="1"/>
  <c r="AE297" i="10"/>
  <c r="AF297" i="10" s="1"/>
  <c r="AG297" i="10" s="1"/>
  <c r="AE298" i="10"/>
  <c r="AE299" i="10"/>
  <c r="AE300" i="10"/>
  <c r="AE301" i="10"/>
  <c r="AE302" i="10"/>
  <c r="AF302" i="10" s="1"/>
  <c r="AG302" i="10" s="1"/>
  <c r="AE303" i="10"/>
  <c r="AE304" i="10"/>
  <c r="AE305" i="10"/>
  <c r="AE306" i="10"/>
  <c r="AE307" i="10"/>
  <c r="AE308" i="10"/>
  <c r="AE309" i="10"/>
  <c r="AE310" i="10"/>
  <c r="AE311" i="10"/>
  <c r="AF311" i="10" s="1"/>
  <c r="AG311" i="10" s="1"/>
  <c r="AE312" i="10"/>
  <c r="AE3" i="10"/>
  <c r="AF3" i="10" s="1"/>
  <c r="AG3" i="10" s="1"/>
  <c r="AA4" i="10"/>
  <c r="AB4" i="10" s="1"/>
  <c r="AC4" i="10" s="1"/>
  <c r="AA5" i="10"/>
  <c r="AA6" i="10"/>
  <c r="AA7" i="10"/>
  <c r="AA8" i="10"/>
  <c r="AB8" i="10" s="1"/>
  <c r="AC8" i="10" s="1"/>
  <c r="AA9" i="10"/>
  <c r="AB9" i="10" s="1"/>
  <c r="AC9" i="10" s="1"/>
  <c r="AA10" i="10"/>
  <c r="AA11" i="10"/>
  <c r="AA12" i="10"/>
  <c r="AB12" i="10" s="1"/>
  <c r="AC12" i="10" s="1"/>
  <c r="AA13" i="10"/>
  <c r="AB13" i="10" s="1"/>
  <c r="AC13" i="10" s="1"/>
  <c r="AA14" i="10"/>
  <c r="AA15" i="10"/>
  <c r="AA16" i="10"/>
  <c r="AB16" i="10" s="1"/>
  <c r="AC16" i="10" s="1"/>
  <c r="AA17" i="10"/>
  <c r="AB17" i="10" s="1"/>
  <c r="AC17" i="10" s="1"/>
  <c r="AA18" i="10"/>
  <c r="AA19" i="10"/>
  <c r="AA20" i="10"/>
  <c r="AB20" i="10" s="1"/>
  <c r="AC20" i="10" s="1"/>
  <c r="AA21" i="10"/>
  <c r="AA22" i="10"/>
  <c r="AB22" i="10" s="1"/>
  <c r="AC22" i="10" s="1"/>
  <c r="AA23" i="10"/>
  <c r="AA24" i="10"/>
  <c r="AB24" i="10" s="1"/>
  <c r="AC24" i="10" s="1"/>
  <c r="AA25" i="10"/>
  <c r="AB25" i="10" s="1"/>
  <c r="AC25" i="10" s="1"/>
  <c r="AA26" i="10"/>
  <c r="AA27" i="10"/>
  <c r="AA28" i="10"/>
  <c r="AB28" i="10" s="1"/>
  <c r="AC28" i="10" s="1"/>
  <c r="AA29" i="10"/>
  <c r="AA30" i="10"/>
  <c r="AA31" i="10"/>
  <c r="AA32" i="10"/>
  <c r="AB32" i="10" s="1"/>
  <c r="AC32" i="10" s="1"/>
  <c r="AA33" i="10"/>
  <c r="AB33" i="10" s="1"/>
  <c r="AC33" i="10" s="1"/>
  <c r="AA34" i="10"/>
  <c r="AA35" i="10"/>
  <c r="AA36" i="10"/>
  <c r="AB36" i="10" s="1"/>
  <c r="AC36" i="10" s="1"/>
  <c r="AA37" i="10"/>
  <c r="AB37" i="10" s="1"/>
  <c r="AC37" i="10" s="1"/>
  <c r="AA38" i="10"/>
  <c r="AA39" i="10"/>
  <c r="AA40" i="10"/>
  <c r="AB40" i="10" s="1"/>
  <c r="AC40" i="10" s="1"/>
  <c r="AA41" i="10"/>
  <c r="AB41" i="10" s="1"/>
  <c r="AC41" i="10" s="1"/>
  <c r="AA42" i="10"/>
  <c r="AB42" i="10" s="1"/>
  <c r="AC42" i="10" s="1"/>
  <c r="AA43" i="10"/>
  <c r="AA44" i="10"/>
  <c r="AB44" i="10" s="1"/>
  <c r="AC44" i="10" s="1"/>
  <c r="AA45" i="10"/>
  <c r="AB45" i="10" s="1"/>
  <c r="AC45" i="10" s="1"/>
  <c r="AA46" i="10"/>
  <c r="AA47" i="10"/>
  <c r="AA48" i="10"/>
  <c r="AB48" i="10" s="1"/>
  <c r="AC48" i="10" s="1"/>
  <c r="AA49" i="10"/>
  <c r="AB49" i="10" s="1"/>
  <c r="AC49" i="10" s="1"/>
  <c r="AA50" i="10"/>
  <c r="AA51" i="10"/>
  <c r="AA52" i="10"/>
  <c r="AB52" i="10" s="1"/>
  <c r="AC52" i="10" s="1"/>
  <c r="AA53" i="10"/>
  <c r="AA54" i="10"/>
  <c r="AA55" i="10"/>
  <c r="AA56" i="10"/>
  <c r="AB56" i="10" s="1"/>
  <c r="AC56" i="10" s="1"/>
  <c r="AA57" i="10"/>
  <c r="AB57" i="10" s="1"/>
  <c r="AC57" i="10" s="1"/>
  <c r="AA58" i="10"/>
  <c r="AB58" i="10" s="1"/>
  <c r="AC58" i="10" s="1"/>
  <c r="AA59" i="10"/>
  <c r="AA60" i="10"/>
  <c r="AB60" i="10" s="1"/>
  <c r="AC60" i="10" s="1"/>
  <c r="AA61" i="10"/>
  <c r="AA62" i="10"/>
  <c r="AA63" i="10"/>
  <c r="AA64" i="10"/>
  <c r="AB64" i="10" s="1"/>
  <c r="AC64" i="10" s="1"/>
  <c r="AA65" i="10"/>
  <c r="AB65" i="10" s="1"/>
  <c r="AC65" i="10" s="1"/>
  <c r="AA66" i="10"/>
  <c r="AA67" i="10"/>
  <c r="AA68" i="10"/>
  <c r="AB68" i="10" s="1"/>
  <c r="AC68" i="10" s="1"/>
  <c r="AA69" i="10"/>
  <c r="AB69" i="10" s="1"/>
  <c r="AC69" i="10" s="1"/>
  <c r="AA70" i="10"/>
  <c r="AA71" i="10"/>
  <c r="AA72" i="10"/>
  <c r="AB72" i="10" s="1"/>
  <c r="AC72" i="10" s="1"/>
  <c r="AA73" i="10"/>
  <c r="AA74" i="10"/>
  <c r="AA75" i="10"/>
  <c r="AA76" i="10"/>
  <c r="AB76" i="10" s="1"/>
  <c r="AC76" i="10" s="1"/>
  <c r="AA77" i="10"/>
  <c r="AB77" i="10" s="1"/>
  <c r="AC77" i="10" s="1"/>
  <c r="AA78" i="10"/>
  <c r="AA79" i="10"/>
  <c r="AA80" i="10"/>
  <c r="AB80" i="10" s="1"/>
  <c r="AC80" i="10" s="1"/>
  <c r="AA81" i="10"/>
  <c r="AB81" i="10" s="1"/>
  <c r="AC81" i="10" s="1"/>
  <c r="AA82" i="10"/>
  <c r="AA83" i="10"/>
  <c r="AA84" i="10"/>
  <c r="AB84" i="10" s="1"/>
  <c r="AC84" i="10" s="1"/>
  <c r="AA85" i="10"/>
  <c r="AA86" i="10"/>
  <c r="AA87" i="10"/>
  <c r="AA88" i="10"/>
  <c r="AB88" i="10" s="1"/>
  <c r="AC88" i="10" s="1"/>
  <c r="AA89" i="10"/>
  <c r="AB89" i="10" s="1"/>
  <c r="AC89" i="10" s="1"/>
  <c r="AA90" i="10"/>
  <c r="AB90" i="10" s="1"/>
  <c r="AC90" i="10" s="1"/>
  <c r="AA91" i="10"/>
  <c r="AA92" i="10"/>
  <c r="AB92" i="10" s="1"/>
  <c r="AC92" i="10" s="1"/>
  <c r="AA93" i="10"/>
  <c r="AA94" i="10"/>
  <c r="AA95" i="10"/>
  <c r="AA96" i="10"/>
  <c r="AA97" i="10"/>
  <c r="AB97" i="10" s="1"/>
  <c r="AC97" i="10" s="1"/>
  <c r="AA98" i="10"/>
  <c r="AA99" i="10"/>
  <c r="AA100" i="10"/>
  <c r="AA101" i="10"/>
  <c r="AA102" i="10"/>
  <c r="AA103" i="10"/>
  <c r="AA104" i="10"/>
  <c r="AB104" i="10" s="1"/>
  <c r="AC104" i="10" s="1"/>
  <c r="AA105" i="10"/>
  <c r="AB105" i="10" s="1"/>
  <c r="AC105" i="10" s="1"/>
  <c r="AA106" i="10"/>
  <c r="AA107" i="10"/>
  <c r="AA108" i="10"/>
  <c r="AB108" i="10" s="1"/>
  <c r="AC108" i="10" s="1"/>
  <c r="AA109" i="10"/>
  <c r="AA110" i="10"/>
  <c r="AA111" i="10"/>
  <c r="AA112" i="10"/>
  <c r="AB112" i="10" s="1"/>
  <c r="AC112" i="10" s="1"/>
  <c r="AA113" i="10"/>
  <c r="AB113" i="10" s="1"/>
  <c r="AC113" i="10" s="1"/>
  <c r="AA114" i="10"/>
  <c r="AB114" i="10" s="1"/>
  <c r="AC114" i="10" s="1"/>
  <c r="AA115" i="10"/>
  <c r="AA116" i="10"/>
  <c r="AB116" i="10" s="1"/>
  <c r="AC116" i="10" s="1"/>
  <c r="AA117" i="10"/>
  <c r="AB117" i="10" s="1"/>
  <c r="AC117" i="10" s="1"/>
  <c r="AA118" i="10"/>
  <c r="AA119" i="10"/>
  <c r="AA120" i="10"/>
  <c r="AA121" i="10"/>
  <c r="AA122" i="10"/>
  <c r="AA123" i="10"/>
  <c r="AA124" i="10"/>
  <c r="AB124" i="10" s="1"/>
  <c r="AC124" i="10" s="1"/>
  <c r="AA125" i="10"/>
  <c r="AA126" i="10"/>
  <c r="AA127" i="10"/>
  <c r="AA128" i="10"/>
  <c r="AB128" i="10" s="1"/>
  <c r="AC128" i="10" s="1"/>
  <c r="AA129" i="10"/>
  <c r="AB129" i="10" s="1"/>
  <c r="AC129" i="10" s="1"/>
  <c r="AA130" i="10"/>
  <c r="AA131" i="10"/>
  <c r="AA132" i="10"/>
  <c r="AB132" i="10" s="1"/>
  <c r="AC132" i="10" s="1"/>
  <c r="AA133" i="10"/>
  <c r="AA134" i="10"/>
  <c r="AA135" i="10"/>
  <c r="AA136" i="10"/>
  <c r="AA137" i="10"/>
  <c r="AB137" i="10" s="1"/>
  <c r="AC137" i="10" s="1"/>
  <c r="AA138" i="10"/>
  <c r="AB138" i="10" s="1"/>
  <c r="AC138" i="10" s="1"/>
  <c r="AA139" i="10"/>
  <c r="AA140" i="10"/>
  <c r="AB140" i="10" s="1"/>
  <c r="AC140" i="10" s="1"/>
  <c r="AA141" i="10"/>
  <c r="AA142" i="10"/>
  <c r="AB142" i="10" s="1"/>
  <c r="AC142" i="10" s="1"/>
  <c r="AA143" i="10"/>
  <c r="AA144" i="10"/>
  <c r="AA145" i="10"/>
  <c r="AB145" i="10" s="1"/>
  <c r="AC145" i="10" s="1"/>
  <c r="AA146" i="10"/>
  <c r="AA147" i="10"/>
  <c r="AA148" i="10"/>
  <c r="AB148" i="10" s="1"/>
  <c r="AC148" i="10" s="1"/>
  <c r="AA149" i="10"/>
  <c r="AA150" i="10"/>
  <c r="AA151" i="10"/>
  <c r="AA152" i="10"/>
  <c r="AB152" i="10" s="1"/>
  <c r="AC152" i="10" s="1"/>
  <c r="AA153" i="10"/>
  <c r="AB153" i="10" s="1"/>
  <c r="AC153" i="10" s="1"/>
  <c r="AA154" i="10"/>
  <c r="AB154" i="10" s="1"/>
  <c r="AC154" i="10" s="1"/>
  <c r="AA155" i="10"/>
  <c r="AA156" i="10"/>
  <c r="AB156" i="10" s="1"/>
  <c r="AC156" i="10" s="1"/>
  <c r="AA157" i="10"/>
  <c r="AA158" i="10"/>
  <c r="AA159" i="10"/>
  <c r="AA160" i="10"/>
  <c r="AB160" i="10" s="1"/>
  <c r="AC160" i="10" s="1"/>
  <c r="AA161" i="10"/>
  <c r="AB161" i="10" s="1"/>
  <c r="AC161" i="10" s="1"/>
  <c r="AA162" i="10"/>
  <c r="AA163" i="10"/>
  <c r="AA164" i="10"/>
  <c r="AB164" i="10" s="1"/>
  <c r="AC164" i="10" s="1"/>
  <c r="AA165" i="10"/>
  <c r="AA166" i="10"/>
  <c r="AA167" i="10"/>
  <c r="AA168" i="10"/>
  <c r="AA169" i="10"/>
  <c r="AB169" i="10" s="1"/>
  <c r="AC169" i="10" s="1"/>
  <c r="AA170" i="10"/>
  <c r="AA171" i="10"/>
  <c r="AA172" i="10"/>
  <c r="AB172" i="10" s="1"/>
  <c r="AC172" i="10" s="1"/>
  <c r="AA173" i="10"/>
  <c r="AA174" i="10"/>
  <c r="AA175" i="10"/>
  <c r="AA176" i="10"/>
  <c r="AB176" i="10" s="1"/>
  <c r="AC176" i="10" s="1"/>
  <c r="AA177" i="10"/>
  <c r="AB177" i="10" s="1"/>
  <c r="AC177" i="10" s="1"/>
  <c r="AA178" i="10"/>
  <c r="AA179" i="10"/>
  <c r="AA180" i="10"/>
  <c r="AB180" i="10" s="1"/>
  <c r="AC180" i="10" s="1"/>
  <c r="AA181" i="10"/>
  <c r="AB181" i="10" s="1"/>
  <c r="AC181" i="10" s="1"/>
  <c r="AA182" i="10"/>
  <c r="AA183" i="10"/>
  <c r="AA184" i="10"/>
  <c r="AB184" i="10" s="1"/>
  <c r="AC184" i="10" s="1"/>
  <c r="AA185" i="10"/>
  <c r="AB185" i="10" s="1"/>
  <c r="AC185" i="10" s="1"/>
  <c r="AA186" i="10"/>
  <c r="AA187" i="10"/>
  <c r="AA188" i="10"/>
  <c r="AB188" i="10" s="1"/>
  <c r="AC188" i="10" s="1"/>
  <c r="AA189" i="10"/>
  <c r="AA190" i="10"/>
  <c r="AA191" i="10"/>
  <c r="AA192" i="10"/>
  <c r="AB192" i="10" s="1"/>
  <c r="AC192" i="10" s="1"/>
  <c r="AA193" i="10"/>
  <c r="AA194" i="10"/>
  <c r="AB194" i="10" s="1"/>
  <c r="AC194" i="10" s="1"/>
  <c r="AA195" i="10"/>
  <c r="AA196" i="10"/>
  <c r="AB196" i="10" s="1"/>
  <c r="AC196" i="10" s="1"/>
  <c r="AA197" i="10"/>
  <c r="AA198" i="10"/>
  <c r="AA199" i="10"/>
  <c r="AA200" i="10"/>
  <c r="AB200" i="10" s="1"/>
  <c r="AC200" i="10" s="1"/>
  <c r="AA201" i="10"/>
  <c r="AB201" i="10" s="1"/>
  <c r="AC201" i="10" s="1"/>
  <c r="AA202" i="10"/>
  <c r="AA203" i="10"/>
  <c r="AA204" i="10"/>
  <c r="AB204" i="10" s="1"/>
  <c r="AC204" i="10" s="1"/>
  <c r="AA205" i="10"/>
  <c r="AA206" i="10"/>
  <c r="AA207" i="10"/>
  <c r="AA208" i="10"/>
  <c r="AB208" i="10" s="1"/>
  <c r="AC208" i="10" s="1"/>
  <c r="AA209" i="10"/>
  <c r="AB209" i="10" s="1"/>
  <c r="AC209" i="10" s="1"/>
  <c r="AA210" i="10"/>
  <c r="AA211" i="10"/>
  <c r="AA212" i="10"/>
  <c r="AB212" i="10" s="1"/>
  <c r="AC212" i="10" s="1"/>
  <c r="AA213" i="10"/>
  <c r="AA214" i="10"/>
  <c r="AA215" i="10"/>
  <c r="AA216" i="10"/>
  <c r="AB216" i="10" s="1"/>
  <c r="AC216" i="10" s="1"/>
  <c r="AA217" i="10"/>
  <c r="AA218" i="10"/>
  <c r="AA219" i="10"/>
  <c r="AA220" i="10"/>
  <c r="AB220" i="10" s="1"/>
  <c r="AC220" i="10" s="1"/>
  <c r="AA221" i="10"/>
  <c r="AA222" i="10"/>
  <c r="AA223" i="10"/>
  <c r="AA224" i="10"/>
  <c r="AB224" i="10" s="1"/>
  <c r="AC224" i="10" s="1"/>
  <c r="AA225" i="10"/>
  <c r="AB225" i="10" s="1"/>
  <c r="AC225" i="10" s="1"/>
  <c r="AA226" i="10"/>
  <c r="AA227" i="10"/>
  <c r="AA228" i="10"/>
  <c r="AB228" i="10" s="1"/>
  <c r="AC228" i="10" s="1"/>
  <c r="AA229" i="10"/>
  <c r="AA230" i="10"/>
  <c r="AA231" i="10"/>
  <c r="AA232" i="10"/>
  <c r="AA233" i="10"/>
  <c r="AB233" i="10" s="1"/>
  <c r="AC233" i="10" s="1"/>
  <c r="AA234" i="10"/>
  <c r="AA235" i="10"/>
  <c r="AA236" i="10"/>
  <c r="AB236" i="10" s="1"/>
  <c r="AC236" i="10" s="1"/>
  <c r="AA237" i="10"/>
  <c r="AB237" i="10" s="1"/>
  <c r="AC237" i="10" s="1"/>
  <c r="AA238" i="10"/>
  <c r="AA239" i="10"/>
  <c r="AA240" i="10"/>
  <c r="AA241" i="10"/>
  <c r="AB241" i="10" s="1"/>
  <c r="AC241" i="10" s="1"/>
  <c r="AA242" i="10"/>
  <c r="AA243" i="10"/>
  <c r="AA244" i="10"/>
  <c r="AB244" i="10" s="1"/>
  <c r="AC244" i="10" s="1"/>
  <c r="AA245" i="10"/>
  <c r="AB245" i="10" s="1"/>
  <c r="AC245" i="10" s="1"/>
  <c r="AA246" i="10"/>
  <c r="AA247" i="10"/>
  <c r="AA248" i="10"/>
  <c r="AA249" i="10"/>
  <c r="AB249" i="10" s="1"/>
  <c r="AC249" i="10" s="1"/>
  <c r="AA250" i="10"/>
  <c r="AA251" i="10"/>
  <c r="AA252" i="10"/>
  <c r="AB252" i="10" s="1"/>
  <c r="AC252" i="10" s="1"/>
  <c r="AA253" i="10"/>
  <c r="AA254" i="10"/>
  <c r="AA255" i="10"/>
  <c r="AA256" i="10"/>
  <c r="AA257" i="10"/>
  <c r="AB257" i="10" s="1"/>
  <c r="AC257" i="10" s="1"/>
  <c r="AA258" i="10"/>
  <c r="AA259" i="10"/>
  <c r="AA260" i="10"/>
  <c r="AB260" i="10" s="1"/>
  <c r="AC260" i="10" s="1"/>
  <c r="AA261" i="10"/>
  <c r="AB261" i="10" s="1"/>
  <c r="AC261" i="10" s="1"/>
  <c r="AA262" i="10"/>
  <c r="AA263" i="10"/>
  <c r="AA264" i="10"/>
  <c r="AA265" i="10"/>
  <c r="AB265" i="10" s="1"/>
  <c r="AC265" i="10" s="1"/>
  <c r="AA266" i="10"/>
  <c r="AA267" i="10"/>
  <c r="AA268" i="10"/>
  <c r="AA269" i="10"/>
  <c r="AA270" i="10"/>
  <c r="AA271" i="10"/>
  <c r="AA272" i="10"/>
  <c r="AB272" i="10" s="1"/>
  <c r="AC272" i="10" s="1"/>
  <c r="AA273" i="10"/>
  <c r="AB273" i="10" s="1"/>
  <c r="AC273" i="10" s="1"/>
  <c r="AA274" i="10"/>
  <c r="AA275" i="10"/>
  <c r="AA276" i="10"/>
  <c r="AB276" i="10" s="1"/>
  <c r="AC276" i="10" s="1"/>
  <c r="AA277" i="10"/>
  <c r="AA278" i="10"/>
  <c r="AA279" i="10"/>
  <c r="AA280" i="10"/>
  <c r="AB280" i="10" s="1"/>
  <c r="AC280" i="10" s="1"/>
  <c r="AA281" i="10"/>
  <c r="AB281" i="10" s="1"/>
  <c r="AC281" i="10" s="1"/>
  <c r="AA282" i="10"/>
  <c r="AA283" i="10"/>
  <c r="AA284" i="10"/>
  <c r="AB284" i="10" s="1"/>
  <c r="AC284" i="10" s="1"/>
  <c r="AA285" i="10"/>
  <c r="AA286" i="10"/>
  <c r="AA287" i="10"/>
  <c r="AA288" i="10"/>
  <c r="AA289" i="10"/>
  <c r="AB289" i="10" s="1"/>
  <c r="AC289" i="10" s="1"/>
  <c r="AA290" i="10"/>
  <c r="AA291" i="10"/>
  <c r="AA292" i="10"/>
  <c r="AB292" i="10" s="1"/>
  <c r="AC292" i="10" s="1"/>
  <c r="AA293" i="10"/>
  <c r="AA294" i="10"/>
  <c r="AA295" i="10"/>
  <c r="AA296" i="10"/>
  <c r="AB296" i="10" s="1"/>
  <c r="AC296" i="10" s="1"/>
  <c r="AA297" i="10"/>
  <c r="AB297" i="10" s="1"/>
  <c r="AC297" i="10" s="1"/>
  <c r="AA298" i="10"/>
  <c r="AA299" i="10"/>
  <c r="AA300" i="10"/>
  <c r="AB300" i="10" s="1"/>
  <c r="AC300" i="10" s="1"/>
  <c r="AA301" i="10"/>
  <c r="AA302" i="10"/>
  <c r="AA303" i="10"/>
  <c r="AA304" i="10"/>
  <c r="AB304" i="10" s="1"/>
  <c r="AC304" i="10" s="1"/>
  <c r="AA305" i="10"/>
  <c r="AB305" i="10" s="1"/>
  <c r="AC305" i="10" s="1"/>
  <c r="AA306" i="10"/>
  <c r="AA307" i="10"/>
  <c r="AA308" i="10"/>
  <c r="AA309" i="10"/>
  <c r="AB309" i="10" s="1"/>
  <c r="AC309" i="10" s="1"/>
  <c r="AA310" i="10"/>
  <c r="AA311" i="10"/>
  <c r="AA312" i="10"/>
  <c r="AA3" i="10"/>
  <c r="W4" i="10"/>
  <c r="W5" i="10"/>
  <c r="X5" i="10" s="1"/>
  <c r="Y5" i="10" s="1"/>
  <c r="W6" i="10"/>
  <c r="W7" i="10"/>
  <c r="W8" i="10"/>
  <c r="W9" i="10"/>
  <c r="W10" i="10"/>
  <c r="X10" i="10" s="1"/>
  <c r="Y10" i="10" s="1"/>
  <c r="W11" i="10"/>
  <c r="W12" i="10"/>
  <c r="W13" i="10"/>
  <c r="X13" i="10" s="1"/>
  <c r="Y13" i="10" s="1"/>
  <c r="W14" i="10"/>
  <c r="X14" i="10" s="1"/>
  <c r="Y14" i="10" s="1"/>
  <c r="W15" i="10"/>
  <c r="X15" i="10" s="1"/>
  <c r="Y15" i="10" s="1"/>
  <c r="W16" i="10"/>
  <c r="W17" i="10"/>
  <c r="W18" i="10"/>
  <c r="X18" i="10" s="1"/>
  <c r="Y18" i="10" s="1"/>
  <c r="W19" i="10"/>
  <c r="W20" i="10"/>
  <c r="X20" i="10" s="1"/>
  <c r="Y20" i="10" s="1"/>
  <c r="W21" i="10"/>
  <c r="X21" i="10" s="1"/>
  <c r="Y21" i="10" s="1"/>
  <c r="W22" i="10"/>
  <c r="W23" i="10"/>
  <c r="W24" i="10"/>
  <c r="W25" i="10"/>
  <c r="W26" i="10"/>
  <c r="X26" i="10" s="1"/>
  <c r="Y26" i="10" s="1"/>
  <c r="W27" i="10"/>
  <c r="W28" i="10"/>
  <c r="W29" i="10"/>
  <c r="X29" i="10" s="1"/>
  <c r="Y29" i="10" s="1"/>
  <c r="W30" i="10"/>
  <c r="W31" i="10"/>
  <c r="X31" i="10" s="1"/>
  <c r="Y31" i="10" s="1"/>
  <c r="W32" i="10"/>
  <c r="X32" i="10" s="1"/>
  <c r="Y32" i="10" s="1"/>
  <c r="W33" i="10"/>
  <c r="W34" i="10"/>
  <c r="X34" i="10" s="1"/>
  <c r="Y34" i="10" s="1"/>
  <c r="W35" i="10"/>
  <c r="X35" i="10" s="1"/>
  <c r="Y35" i="10" s="1"/>
  <c r="W36" i="10"/>
  <c r="W37" i="10"/>
  <c r="X37" i="10" s="1"/>
  <c r="Y37" i="10" s="1"/>
  <c r="W38" i="10"/>
  <c r="W39" i="10"/>
  <c r="W40" i="10"/>
  <c r="W41" i="10"/>
  <c r="W42" i="10"/>
  <c r="X42" i="10" s="1"/>
  <c r="Y42" i="10" s="1"/>
  <c r="W43" i="10"/>
  <c r="W44" i="10"/>
  <c r="W45" i="10"/>
  <c r="X45" i="10" s="1"/>
  <c r="Y45" i="10" s="1"/>
  <c r="W46" i="10"/>
  <c r="W47" i="10"/>
  <c r="W48" i="10"/>
  <c r="W49" i="10"/>
  <c r="W50" i="10"/>
  <c r="X50" i="10" s="1"/>
  <c r="Y50" i="10" s="1"/>
  <c r="W51" i="10"/>
  <c r="W52" i="10"/>
  <c r="W53" i="10"/>
  <c r="X53" i="10" s="1"/>
  <c r="Y53" i="10" s="1"/>
  <c r="W54" i="10"/>
  <c r="W55" i="10"/>
  <c r="W56" i="10"/>
  <c r="W57" i="10"/>
  <c r="W58" i="10"/>
  <c r="W59" i="10"/>
  <c r="W60" i="10"/>
  <c r="W61" i="10"/>
  <c r="X61" i="10" s="1"/>
  <c r="Y61" i="10" s="1"/>
  <c r="W62" i="10"/>
  <c r="W63" i="10"/>
  <c r="X63" i="10" s="1"/>
  <c r="Y63" i="10" s="1"/>
  <c r="W64" i="10"/>
  <c r="W65" i="10"/>
  <c r="W66" i="10"/>
  <c r="X66" i="10" s="1"/>
  <c r="Y66" i="10" s="1"/>
  <c r="W67" i="10"/>
  <c r="W68" i="10"/>
  <c r="W69" i="10"/>
  <c r="W70" i="10"/>
  <c r="W71" i="10"/>
  <c r="W72" i="10"/>
  <c r="W73" i="10"/>
  <c r="W74" i="10"/>
  <c r="X74" i="10" s="1"/>
  <c r="Y74" i="10" s="1"/>
  <c r="W75" i="10"/>
  <c r="W76" i="10"/>
  <c r="W77" i="10"/>
  <c r="X77" i="10" s="1"/>
  <c r="Y77" i="10" s="1"/>
  <c r="W78" i="10"/>
  <c r="W79" i="10"/>
  <c r="X79" i="10" s="1"/>
  <c r="Y79" i="10" s="1"/>
  <c r="W80" i="10"/>
  <c r="X80" i="10" s="1"/>
  <c r="Y80" i="10" s="1"/>
  <c r="W81" i="10"/>
  <c r="W82" i="10"/>
  <c r="X82" i="10" s="1"/>
  <c r="Y82" i="10" s="1"/>
  <c r="W83" i="10"/>
  <c r="W84" i="10"/>
  <c r="W85" i="10"/>
  <c r="X85" i="10" s="1"/>
  <c r="Y85" i="10" s="1"/>
  <c r="W86" i="10"/>
  <c r="W87" i="10"/>
  <c r="W88" i="10"/>
  <c r="W89" i="10"/>
  <c r="W90" i="10"/>
  <c r="X90" i="10" s="1"/>
  <c r="Y90" i="10" s="1"/>
  <c r="W91" i="10"/>
  <c r="W92" i="10"/>
  <c r="W93" i="10"/>
  <c r="X93" i="10" s="1"/>
  <c r="Y93" i="10" s="1"/>
  <c r="W94" i="10"/>
  <c r="W95" i="10"/>
  <c r="W96" i="10"/>
  <c r="W97" i="10"/>
  <c r="W98" i="10"/>
  <c r="X98" i="10" s="1"/>
  <c r="Y98" i="10" s="1"/>
  <c r="W99" i="10"/>
  <c r="W100" i="10"/>
  <c r="W101" i="10"/>
  <c r="X101" i="10" s="1"/>
  <c r="Y101" i="10" s="1"/>
  <c r="W102" i="10"/>
  <c r="W103" i="10"/>
  <c r="W104" i="10"/>
  <c r="X104" i="10" s="1"/>
  <c r="Y104" i="10" s="1"/>
  <c r="W105" i="10"/>
  <c r="W106" i="10"/>
  <c r="X106" i="10" s="1"/>
  <c r="Y106" i="10" s="1"/>
  <c r="W107" i="10"/>
  <c r="W108" i="10"/>
  <c r="W109" i="10"/>
  <c r="W110" i="10"/>
  <c r="X110" i="10" s="1"/>
  <c r="Y110" i="10" s="1"/>
  <c r="W111" i="10"/>
  <c r="X111" i="10" s="1"/>
  <c r="Y111" i="10" s="1"/>
  <c r="W112" i="10"/>
  <c r="W113" i="10"/>
  <c r="W114" i="10"/>
  <c r="X114" i="10" s="1"/>
  <c r="Y114" i="10" s="1"/>
  <c r="W115" i="10"/>
  <c r="W116" i="10"/>
  <c r="W117" i="10"/>
  <c r="X117" i="10" s="1"/>
  <c r="Y117" i="10" s="1"/>
  <c r="W118" i="10"/>
  <c r="W119" i="10"/>
  <c r="X119" i="10" s="1"/>
  <c r="Y119" i="10" s="1"/>
  <c r="W120" i="10"/>
  <c r="W121" i="10"/>
  <c r="W122" i="10"/>
  <c r="X122" i="10" s="1"/>
  <c r="Y122" i="10" s="1"/>
  <c r="W123" i="10"/>
  <c r="W124" i="10"/>
  <c r="W125" i="10"/>
  <c r="X125" i="10" s="1"/>
  <c r="Y125" i="10" s="1"/>
  <c r="W126" i="10"/>
  <c r="W127" i="10"/>
  <c r="W128" i="10"/>
  <c r="X128" i="10" s="1"/>
  <c r="Y128" i="10" s="1"/>
  <c r="W129" i="10"/>
  <c r="W130" i="10"/>
  <c r="X130" i="10" s="1"/>
  <c r="Y130" i="10" s="1"/>
  <c r="W131" i="10"/>
  <c r="W132" i="10"/>
  <c r="W133" i="10"/>
  <c r="X133" i="10" s="1"/>
  <c r="Y133" i="10" s="1"/>
  <c r="W134" i="10"/>
  <c r="W135" i="10"/>
  <c r="W136" i="10"/>
  <c r="W137" i="10"/>
  <c r="W138" i="10"/>
  <c r="W139" i="10"/>
  <c r="W140" i="10"/>
  <c r="X140" i="10" s="1"/>
  <c r="Y140" i="10" s="1"/>
  <c r="W141" i="10"/>
  <c r="X141" i="10" s="1"/>
  <c r="Y141" i="10" s="1"/>
  <c r="W142" i="10"/>
  <c r="W143" i="10"/>
  <c r="X143" i="10" s="1"/>
  <c r="Y143" i="10" s="1"/>
  <c r="W144" i="10"/>
  <c r="W145" i="10"/>
  <c r="W146" i="10"/>
  <c r="W147" i="10"/>
  <c r="W148" i="10"/>
  <c r="W149" i="10"/>
  <c r="X149" i="10" s="1"/>
  <c r="Y149" i="10" s="1"/>
  <c r="W150" i="10"/>
  <c r="X150" i="10" s="1"/>
  <c r="Y150" i="10" s="1"/>
  <c r="W151" i="10"/>
  <c r="X151" i="10" s="1"/>
  <c r="Y151" i="10" s="1"/>
  <c r="W152" i="10"/>
  <c r="W153" i="10"/>
  <c r="W154" i="10"/>
  <c r="W155" i="10"/>
  <c r="W156" i="10"/>
  <c r="W157" i="10"/>
  <c r="W158" i="10"/>
  <c r="X158" i="10" s="1"/>
  <c r="Y158" i="10" s="1"/>
  <c r="W159" i="10"/>
  <c r="W160" i="10"/>
  <c r="W161" i="10"/>
  <c r="W162" i="10"/>
  <c r="X162" i="10" s="1"/>
  <c r="Y162" i="10" s="1"/>
  <c r="W163" i="10"/>
  <c r="W164" i="10"/>
  <c r="W165" i="10"/>
  <c r="X165" i="10" s="1"/>
  <c r="Y165" i="10" s="1"/>
  <c r="W166" i="10"/>
  <c r="W167" i="10"/>
  <c r="W168" i="10"/>
  <c r="W169" i="10"/>
  <c r="W170" i="10"/>
  <c r="W171" i="10"/>
  <c r="W172" i="10"/>
  <c r="W173" i="10"/>
  <c r="X173" i="10" s="1"/>
  <c r="Y173" i="10" s="1"/>
  <c r="W174" i="10"/>
  <c r="W175" i="10"/>
  <c r="W176" i="10"/>
  <c r="W177" i="10"/>
  <c r="W178" i="10"/>
  <c r="X178" i="10" s="1"/>
  <c r="Y178" i="10" s="1"/>
  <c r="W179" i="10"/>
  <c r="W180" i="10"/>
  <c r="X180" i="10" s="1"/>
  <c r="Y180" i="10" s="1"/>
  <c r="W181" i="10"/>
  <c r="X181" i="10" s="1"/>
  <c r="Y181" i="10" s="1"/>
  <c r="W182" i="10"/>
  <c r="W183" i="10"/>
  <c r="W184" i="10"/>
  <c r="W185" i="10"/>
  <c r="W186" i="10"/>
  <c r="X186" i="10" s="1"/>
  <c r="Y186" i="10" s="1"/>
  <c r="W187" i="10"/>
  <c r="W188" i="10"/>
  <c r="W189" i="10"/>
  <c r="X189" i="10" s="1"/>
  <c r="Y189" i="10" s="1"/>
  <c r="W190" i="10"/>
  <c r="X190" i="10" s="1"/>
  <c r="Y190" i="10" s="1"/>
  <c r="W191" i="10"/>
  <c r="W192" i="10"/>
  <c r="W193" i="10"/>
  <c r="W194" i="10"/>
  <c r="W195" i="10"/>
  <c r="W196" i="10"/>
  <c r="W197" i="10"/>
  <c r="X197" i="10" s="1"/>
  <c r="Y197" i="10" s="1"/>
  <c r="W198" i="10"/>
  <c r="W199" i="10"/>
  <c r="W200" i="10"/>
  <c r="W201" i="10"/>
  <c r="W202" i="10"/>
  <c r="W203" i="10"/>
  <c r="W204" i="10"/>
  <c r="W205" i="10"/>
  <c r="W206" i="10"/>
  <c r="X206" i="10" s="1"/>
  <c r="Y206" i="10" s="1"/>
  <c r="W207" i="10"/>
  <c r="W208" i="10"/>
  <c r="W209" i="10"/>
  <c r="W210" i="10"/>
  <c r="W211" i="10"/>
  <c r="W212" i="10"/>
  <c r="W213" i="10"/>
  <c r="X213" i="10" s="1"/>
  <c r="Y213" i="10" s="1"/>
  <c r="W214" i="10"/>
  <c r="W215" i="10"/>
  <c r="X215" i="10" s="1"/>
  <c r="Y215" i="10" s="1"/>
  <c r="W216" i="10"/>
  <c r="W217" i="10"/>
  <c r="W218" i="10"/>
  <c r="W219" i="10"/>
  <c r="W220" i="10"/>
  <c r="W221" i="10"/>
  <c r="X221" i="10" s="1"/>
  <c r="Y221" i="10" s="1"/>
  <c r="W222" i="10"/>
  <c r="X222" i="10" s="1"/>
  <c r="Y222" i="10" s="1"/>
  <c r="W223" i="10"/>
  <c r="W224" i="10"/>
  <c r="W225" i="10"/>
  <c r="W226" i="10"/>
  <c r="W227" i="10"/>
  <c r="W228" i="10"/>
  <c r="W229" i="10"/>
  <c r="X229" i="10" s="1"/>
  <c r="Y229" i="10" s="1"/>
  <c r="W230" i="10"/>
  <c r="W231" i="10"/>
  <c r="W232" i="10"/>
  <c r="W233" i="10"/>
  <c r="W234" i="10"/>
  <c r="X234" i="10" s="1"/>
  <c r="Y234" i="10" s="1"/>
  <c r="W235" i="10"/>
  <c r="W236" i="10"/>
  <c r="W237" i="10"/>
  <c r="X237" i="10" s="1"/>
  <c r="Y237" i="10" s="1"/>
  <c r="W238" i="10"/>
  <c r="W239" i="10"/>
  <c r="X239" i="10" s="1"/>
  <c r="Y239" i="10" s="1"/>
  <c r="W240" i="10"/>
  <c r="W241" i="10"/>
  <c r="W242" i="10"/>
  <c r="W243" i="10"/>
  <c r="W244" i="10"/>
  <c r="W245" i="10"/>
  <c r="X245" i="10" s="1"/>
  <c r="Y245" i="10" s="1"/>
  <c r="W246" i="10"/>
  <c r="W247" i="10"/>
  <c r="W248" i="10"/>
  <c r="W249" i="10"/>
  <c r="W250" i="10"/>
  <c r="X250" i="10" s="1"/>
  <c r="Y250" i="10" s="1"/>
  <c r="W251" i="10"/>
  <c r="W252" i="10"/>
  <c r="W253" i="10"/>
  <c r="X253" i="10" s="1"/>
  <c r="Y253" i="10" s="1"/>
  <c r="W254" i="10"/>
  <c r="W255" i="10"/>
  <c r="W256" i="10"/>
  <c r="W257" i="10"/>
  <c r="W258" i="10"/>
  <c r="W259" i="10"/>
  <c r="W260" i="10"/>
  <c r="W261" i="10"/>
  <c r="X261" i="10" s="1"/>
  <c r="Y261" i="10" s="1"/>
  <c r="W262" i="10"/>
  <c r="W263" i="10"/>
  <c r="X263" i="10" s="1"/>
  <c r="Y263" i="10" s="1"/>
  <c r="W264" i="10"/>
  <c r="W265" i="10"/>
  <c r="W266" i="10"/>
  <c r="X266" i="10" s="1"/>
  <c r="Y266" i="10" s="1"/>
  <c r="W267" i="10"/>
  <c r="W268" i="10"/>
  <c r="W269" i="10"/>
  <c r="X269" i="10" s="1"/>
  <c r="Y269" i="10" s="1"/>
  <c r="W270" i="10"/>
  <c r="W271" i="10"/>
  <c r="W272" i="10"/>
  <c r="W273" i="10"/>
  <c r="W274" i="10"/>
  <c r="W275" i="10"/>
  <c r="W276" i="10"/>
  <c r="W277" i="10"/>
  <c r="X277" i="10" s="1"/>
  <c r="Y277" i="10" s="1"/>
  <c r="W278" i="10"/>
  <c r="W279" i="10"/>
  <c r="W280" i="10"/>
  <c r="W281" i="10"/>
  <c r="W282" i="10"/>
  <c r="W283" i="10"/>
  <c r="X283" i="10" s="1"/>
  <c r="Y283" i="10" s="1"/>
  <c r="W284" i="10"/>
  <c r="W285" i="10"/>
  <c r="X285" i="10" s="1"/>
  <c r="Y285" i="10" s="1"/>
  <c r="W286" i="10"/>
  <c r="W287" i="10"/>
  <c r="W288" i="10"/>
  <c r="W289" i="10"/>
  <c r="W290" i="10"/>
  <c r="X290" i="10" s="1"/>
  <c r="Y290" i="10" s="1"/>
  <c r="W291" i="10"/>
  <c r="W292" i="10"/>
  <c r="W293" i="10"/>
  <c r="X293" i="10" s="1"/>
  <c r="Y293" i="10" s="1"/>
  <c r="W294" i="10"/>
  <c r="W295" i="10"/>
  <c r="W296" i="10"/>
  <c r="W297" i="10"/>
  <c r="W298" i="10"/>
  <c r="X298" i="10" s="1"/>
  <c r="Y298" i="10" s="1"/>
  <c r="W299" i="10"/>
  <c r="X299" i="10" s="1"/>
  <c r="Y299" i="10" s="1"/>
  <c r="W300" i="10"/>
  <c r="W301" i="10"/>
  <c r="W302" i="10"/>
  <c r="W303" i="10"/>
  <c r="W304" i="10"/>
  <c r="W305" i="10"/>
  <c r="W306" i="10"/>
  <c r="W307" i="10"/>
  <c r="W308" i="10"/>
  <c r="W309" i="10"/>
  <c r="W310" i="10"/>
  <c r="W311" i="10"/>
  <c r="W312" i="10"/>
  <c r="W3" i="10"/>
  <c r="S4" i="10"/>
  <c r="T4" i="10" s="1"/>
  <c r="U4" i="10" s="1"/>
  <c r="S5" i="10"/>
  <c r="T5" i="10" s="1"/>
  <c r="U5" i="10" s="1"/>
  <c r="S6" i="10"/>
  <c r="S7" i="10"/>
  <c r="T7" i="10" s="1"/>
  <c r="U7" i="10" s="1"/>
  <c r="S8" i="10"/>
  <c r="T8" i="10" s="1"/>
  <c r="U8" i="10" s="1"/>
  <c r="S9" i="10"/>
  <c r="T9" i="10" s="1"/>
  <c r="U9" i="10" s="1"/>
  <c r="S10" i="10"/>
  <c r="S11" i="10"/>
  <c r="S12" i="10"/>
  <c r="S13" i="10"/>
  <c r="T13" i="10" s="1"/>
  <c r="U13" i="10" s="1"/>
  <c r="S14" i="10"/>
  <c r="S15" i="10"/>
  <c r="T15" i="10" s="1"/>
  <c r="U15" i="10" s="1"/>
  <c r="S16" i="10"/>
  <c r="S17" i="10"/>
  <c r="S18" i="10"/>
  <c r="S19" i="10"/>
  <c r="S20" i="10"/>
  <c r="T20" i="10" s="1"/>
  <c r="U20" i="10" s="1"/>
  <c r="S21" i="10"/>
  <c r="T21" i="10" s="1"/>
  <c r="U21" i="10" s="1"/>
  <c r="S22" i="10"/>
  <c r="S23" i="10"/>
  <c r="S24" i="10"/>
  <c r="T24" i="10" s="1"/>
  <c r="U24" i="10" s="1"/>
  <c r="S25" i="10"/>
  <c r="T25" i="10" s="1"/>
  <c r="U25" i="10" s="1"/>
  <c r="S26" i="10"/>
  <c r="T26" i="10" s="1"/>
  <c r="U26" i="10" s="1"/>
  <c r="S27" i="10"/>
  <c r="S28" i="10"/>
  <c r="S29" i="10"/>
  <c r="S30" i="10"/>
  <c r="S31" i="10"/>
  <c r="T31" i="10" s="1"/>
  <c r="U31" i="10" s="1"/>
  <c r="S32" i="10"/>
  <c r="T32" i="10" s="1"/>
  <c r="U32" i="10" s="1"/>
  <c r="S33" i="10"/>
  <c r="S34" i="10"/>
  <c r="S35" i="10"/>
  <c r="S36" i="10"/>
  <c r="S37" i="10"/>
  <c r="T37" i="10" s="1"/>
  <c r="U37" i="10" s="1"/>
  <c r="S38" i="10"/>
  <c r="S39" i="10"/>
  <c r="T39" i="10" s="1"/>
  <c r="U39" i="10" s="1"/>
  <c r="S40" i="10"/>
  <c r="T40" i="10" s="1"/>
  <c r="U40" i="10" s="1"/>
  <c r="S41" i="10"/>
  <c r="S42" i="10"/>
  <c r="S43" i="10"/>
  <c r="S44" i="10"/>
  <c r="S45" i="10"/>
  <c r="T45" i="10" s="1"/>
  <c r="U45" i="10" s="1"/>
  <c r="S46" i="10"/>
  <c r="S47" i="10"/>
  <c r="T47" i="10" s="1"/>
  <c r="U47" i="10" s="1"/>
  <c r="S48" i="10"/>
  <c r="T48" i="10" s="1"/>
  <c r="U48" i="10" s="1"/>
  <c r="S49" i="10"/>
  <c r="S50" i="10"/>
  <c r="S51" i="10"/>
  <c r="S52" i="10"/>
  <c r="T52" i="10" s="1"/>
  <c r="U52" i="10" s="1"/>
  <c r="S53" i="10"/>
  <c r="T53" i="10" s="1"/>
  <c r="U53" i="10" s="1"/>
  <c r="S54" i="10"/>
  <c r="S55" i="10"/>
  <c r="T55" i="10" s="1"/>
  <c r="U55" i="10" s="1"/>
  <c r="S56" i="10"/>
  <c r="T56" i="10" s="1"/>
  <c r="U56" i="10" s="1"/>
  <c r="S57" i="10"/>
  <c r="S58" i="10"/>
  <c r="S59" i="10"/>
  <c r="S60" i="10"/>
  <c r="S61" i="10"/>
  <c r="T61" i="10" s="1"/>
  <c r="U61" i="10" s="1"/>
  <c r="S62" i="10"/>
  <c r="S63" i="10"/>
  <c r="T63" i="10" s="1"/>
  <c r="U63" i="10" s="1"/>
  <c r="S64" i="10"/>
  <c r="T64" i="10" s="1"/>
  <c r="U64" i="10" s="1"/>
  <c r="S65" i="10"/>
  <c r="S66" i="10"/>
  <c r="S67" i="10"/>
  <c r="S68" i="10"/>
  <c r="T68" i="10" s="1"/>
  <c r="U68" i="10" s="1"/>
  <c r="S69" i="10"/>
  <c r="T69" i="10" s="1"/>
  <c r="U69" i="10" s="1"/>
  <c r="S70" i="10"/>
  <c r="S71" i="10"/>
  <c r="T71" i="10" s="1"/>
  <c r="U71" i="10" s="1"/>
  <c r="S72" i="10"/>
  <c r="S73" i="10"/>
  <c r="S74" i="10"/>
  <c r="S75" i="10"/>
  <c r="S76" i="10"/>
  <c r="T76" i="10" s="1"/>
  <c r="U76" i="10" s="1"/>
  <c r="S77" i="10"/>
  <c r="T77" i="10" s="1"/>
  <c r="U77" i="10" s="1"/>
  <c r="S78" i="10"/>
  <c r="S79" i="10"/>
  <c r="T79" i="10" s="1"/>
  <c r="U79" i="10" s="1"/>
  <c r="S80" i="10"/>
  <c r="T80" i="10" s="1"/>
  <c r="U80" i="10" s="1"/>
  <c r="S81" i="10"/>
  <c r="S82" i="10"/>
  <c r="S83" i="10"/>
  <c r="S84" i="10"/>
  <c r="T84" i="10" s="1"/>
  <c r="U84" i="10" s="1"/>
  <c r="S85" i="10"/>
  <c r="T85" i="10" s="1"/>
  <c r="U85" i="10" s="1"/>
  <c r="S86" i="10"/>
  <c r="S87" i="10"/>
  <c r="T87" i="10" s="1"/>
  <c r="U87" i="10" s="1"/>
  <c r="S88" i="10"/>
  <c r="T88" i="10" s="1"/>
  <c r="U88" i="10" s="1"/>
  <c r="S89" i="10"/>
  <c r="T89" i="10" s="1"/>
  <c r="U89" i="10" s="1"/>
  <c r="S90" i="10"/>
  <c r="S91" i="10"/>
  <c r="S92" i="10"/>
  <c r="S93" i="10"/>
  <c r="T93" i="10" s="1"/>
  <c r="U93" i="10" s="1"/>
  <c r="S94" i="10"/>
  <c r="S95" i="10"/>
  <c r="T95" i="10" s="1"/>
  <c r="U95" i="10" s="1"/>
  <c r="S96" i="10"/>
  <c r="T96" i="10" s="1"/>
  <c r="U96" i="10" s="1"/>
  <c r="S97" i="10"/>
  <c r="S98" i="10"/>
  <c r="S99" i="10"/>
  <c r="S100" i="10"/>
  <c r="S101" i="10"/>
  <c r="T101" i="10" s="1"/>
  <c r="U101" i="10" s="1"/>
  <c r="S102" i="10"/>
  <c r="S103" i="10"/>
  <c r="T103" i="10" s="1"/>
  <c r="U103" i="10" s="1"/>
  <c r="S104" i="10"/>
  <c r="T104" i="10" s="1"/>
  <c r="U104" i="10" s="1"/>
  <c r="S105" i="10"/>
  <c r="S106" i="10"/>
  <c r="S107" i="10"/>
  <c r="S108" i="10"/>
  <c r="T108" i="10" s="1"/>
  <c r="U108" i="10" s="1"/>
  <c r="S109" i="10"/>
  <c r="S110" i="10"/>
  <c r="S111" i="10"/>
  <c r="T111" i="10" s="1"/>
  <c r="U111" i="10" s="1"/>
  <c r="S112" i="10"/>
  <c r="T112" i="10" s="1"/>
  <c r="U112" i="10" s="1"/>
  <c r="S113" i="10"/>
  <c r="T113" i="10" s="1"/>
  <c r="U113" i="10" s="1"/>
  <c r="S114" i="10"/>
  <c r="S115" i="10"/>
  <c r="S116" i="10"/>
  <c r="S117" i="10"/>
  <c r="T117" i="10" s="1"/>
  <c r="U117" i="10" s="1"/>
  <c r="S118" i="10"/>
  <c r="S119" i="10"/>
  <c r="T119" i="10" s="1"/>
  <c r="U119" i="10" s="1"/>
  <c r="S120" i="10"/>
  <c r="T120" i="10" s="1"/>
  <c r="U120" i="10" s="1"/>
  <c r="S121" i="10"/>
  <c r="S122" i="10"/>
  <c r="S123" i="10"/>
  <c r="S124" i="10"/>
  <c r="T124" i="10" s="1"/>
  <c r="U124" i="10" s="1"/>
  <c r="S125" i="10"/>
  <c r="T125" i="10" s="1"/>
  <c r="U125" i="10" s="1"/>
  <c r="S126" i="10"/>
  <c r="S127" i="10"/>
  <c r="S128" i="10"/>
  <c r="S129" i="10"/>
  <c r="S130" i="10"/>
  <c r="S131" i="10"/>
  <c r="S132" i="10"/>
  <c r="T132" i="10" s="1"/>
  <c r="U132" i="10" s="1"/>
  <c r="S133" i="10"/>
  <c r="T133" i="10" s="1"/>
  <c r="U133" i="10" s="1"/>
  <c r="S134" i="10"/>
  <c r="S135" i="10"/>
  <c r="T135" i="10" s="1"/>
  <c r="U135" i="10" s="1"/>
  <c r="S136" i="10"/>
  <c r="S137" i="10"/>
  <c r="S138" i="10"/>
  <c r="S139" i="10"/>
  <c r="S140" i="10"/>
  <c r="S141" i="10"/>
  <c r="S142" i="10"/>
  <c r="S143" i="10"/>
  <c r="T143" i="10" s="1"/>
  <c r="U143" i="10" s="1"/>
  <c r="S144" i="10"/>
  <c r="T144" i="10" s="1"/>
  <c r="U144" i="10" s="1"/>
  <c r="S145" i="10"/>
  <c r="S146" i="10"/>
  <c r="T146" i="10" s="1"/>
  <c r="U146" i="10" s="1"/>
  <c r="S147" i="10"/>
  <c r="S148" i="10"/>
  <c r="S149" i="10"/>
  <c r="S150" i="10"/>
  <c r="S151" i="10"/>
  <c r="T151" i="10" s="1"/>
  <c r="U151" i="10" s="1"/>
  <c r="S152" i="10"/>
  <c r="S153" i="10"/>
  <c r="S154" i="10"/>
  <c r="S155" i="10"/>
  <c r="S156" i="10"/>
  <c r="T156" i="10" s="1"/>
  <c r="U156" i="10" s="1"/>
  <c r="S157" i="10"/>
  <c r="T157" i="10" s="1"/>
  <c r="U157" i="10" s="1"/>
  <c r="S158" i="10"/>
  <c r="S159" i="10"/>
  <c r="T159" i="10" s="1"/>
  <c r="U159" i="10" s="1"/>
  <c r="S160" i="10"/>
  <c r="S161" i="10"/>
  <c r="S162" i="10"/>
  <c r="S163" i="10"/>
  <c r="S164" i="10"/>
  <c r="S165" i="10"/>
  <c r="S166" i="10"/>
  <c r="S167" i="10"/>
  <c r="S168" i="10"/>
  <c r="S169" i="10"/>
  <c r="S170" i="10"/>
  <c r="S171" i="10"/>
  <c r="S172" i="10"/>
  <c r="T172" i="10" s="1"/>
  <c r="U172" i="10" s="1"/>
  <c r="S173" i="10"/>
  <c r="S174" i="10"/>
  <c r="S175" i="10"/>
  <c r="T175" i="10" s="1"/>
  <c r="U175" i="10" s="1"/>
  <c r="S176" i="10"/>
  <c r="S177" i="10"/>
  <c r="S178" i="10"/>
  <c r="S179" i="10"/>
  <c r="S180" i="10"/>
  <c r="S181" i="10"/>
  <c r="T181" i="10" s="1"/>
  <c r="U181" i="10" s="1"/>
  <c r="S182" i="10"/>
  <c r="S183" i="10"/>
  <c r="T183" i="10" s="1"/>
  <c r="U183" i="10" s="1"/>
  <c r="S184" i="10"/>
  <c r="S185" i="10"/>
  <c r="S186" i="10"/>
  <c r="T186" i="10" s="1"/>
  <c r="U186" i="10" s="1"/>
  <c r="S187" i="10"/>
  <c r="S188" i="10"/>
  <c r="T188" i="10" s="1"/>
  <c r="U188" i="10" s="1"/>
  <c r="S189" i="10"/>
  <c r="T189" i="10" s="1"/>
  <c r="U189" i="10" s="1"/>
  <c r="S190" i="10"/>
  <c r="S191" i="10"/>
  <c r="T191" i="10" s="1"/>
  <c r="U191" i="10" s="1"/>
  <c r="S192" i="10"/>
  <c r="S193" i="10"/>
  <c r="T193" i="10" s="1"/>
  <c r="U193" i="10" s="1"/>
  <c r="S194" i="10"/>
  <c r="S195" i="10"/>
  <c r="S196" i="10"/>
  <c r="S197" i="10"/>
  <c r="T197" i="10" s="1"/>
  <c r="U197" i="10" s="1"/>
  <c r="S198" i="10"/>
  <c r="S199" i="10"/>
  <c r="T199" i="10" s="1"/>
  <c r="U199" i="10" s="1"/>
  <c r="S200" i="10"/>
  <c r="S201" i="10"/>
  <c r="S202" i="10"/>
  <c r="S203" i="10"/>
  <c r="S204" i="10"/>
  <c r="T204" i="10" s="1"/>
  <c r="U204" i="10" s="1"/>
  <c r="S205" i="10"/>
  <c r="S206" i="10"/>
  <c r="S207" i="10"/>
  <c r="T207" i="10" s="1"/>
  <c r="U207" i="10" s="1"/>
  <c r="S208" i="10"/>
  <c r="S209" i="10"/>
  <c r="S210" i="10"/>
  <c r="S211" i="10"/>
  <c r="S212" i="10"/>
  <c r="S213" i="10"/>
  <c r="S214" i="10"/>
  <c r="S215" i="10"/>
  <c r="T215" i="10" s="1"/>
  <c r="U215" i="10" s="1"/>
  <c r="S216" i="10"/>
  <c r="S217" i="10"/>
  <c r="T217" i="10" s="1"/>
  <c r="U217" i="10" s="1"/>
  <c r="S218" i="10"/>
  <c r="S219" i="10"/>
  <c r="S220" i="10"/>
  <c r="S221" i="10"/>
  <c r="S222" i="10"/>
  <c r="S223" i="10"/>
  <c r="T223" i="10" s="1"/>
  <c r="U223" i="10" s="1"/>
  <c r="S224" i="10"/>
  <c r="S225" i="10"/>
  <c r="S226" i="10"/>
  <c r="S227" i="10"/>
  <c r="S228" i="10"/>
  <c r="S229" i="10"/>
  <c r="T229" i="10" s="1"/>
  <c r="U229" i="10" s="1"/>
  <c r="S230" i="10"/>
  <c r="S231" i="10"/>
  <c r="T231" i="10" s="1"/>
  <c r="U231" i="10" s="1"/>
  <c r="S232" i="10"/>
  <c r="T232" i="10" s="1"/>
  <c r="U232" i="10" s="1"/>
  <c r="S233" i="10"/>
  <c r="S234" i="10"/>
  <c r="S235" i="10"/>
  <c r="S236" i="10"/>
  <c r="S237" i="10"/>
  <c r="T237" i="10" s="1"/>
  <c r="U237" i="10" s="1"/>
  <c r="S238" i="10"/>
  <c r="S239" i="10"/>
  <c r="S240" i="10"/>
  <c r="T240" i="10" s="1"/>
  <c r="U240" i="10" s="1"/>
  <c r="S241" i="10"/>
  <c r="T241" i="10" s="1"/>
  <c r="U241" i="10" s="1"/>
  <c r="S242" i="10"/>
  <c r="S243" i="10"/>
  <c r="S244" i="10"/>
  <c r="S245" i="10"/>
  <c r="T245" i="10" s="1"/>
  <c r="U245" i="10" s="1"/>
  <c r="S246" i="10"/>
  <c r="S247" i="10"/>
  <c r="T247" i="10" s="1"/>
  <c r="U247" i="10" s="1"/>
  <c r="S248" i="10"/>
  <c r="T248" i="10" s="1"/>
  <c r="U248" i="10" s="1"/>
  <c r="S249" i="10"/>
  <c r="S250" i="10"/>
  <c r="T250" i="10" s="1"/>
  <c r="U250" i="10" s="1"/>
  <c r="S251" i="10"/>
  <c r="S252" i="10"/>
  <c r="S253" i="10"/>
  <c r="S254" i="10"/>
  <c r="S255" i="10"/>
  <c r="T255" i="10" s="1"/>
  <c r="U255" i="10" s="1"/>
  <c r="S256" i="10"/>
  <c r="S257" i="10"/>
  <c r="S258" i="10"/>
  <c r="S259" i="10"/>
  <c r="S260" i="10"/>
  <c r="S261" i="10"/>
  <c r="S262" i="10"/>
  <c r="S263" i="10"/>
  <c r="S264" i="10"/>
  <c r="S265" i="10"/>
  <c r="S266" i="10"/>
  <c r="S267" i="10"/>
  <c r="S268" i="10"/>
  <c r="T268" i="10" s="1"/>
  <c r="U268" i="10" s="1"/>
  <c r="S269" i="10"/>
  <c r="T269" i="10" s="1"/>
  <c r="U269" i="10" s="1"/>
  <c r="S270" i="10"/>
  <c r="S271" i="10"/>
  <c r="T271" i="10" s="1"/>
  <c r="U271" i="10" s="1"/>
  <c r="S272" i="10"/>
  <c r="S273" i="10"/>
  <c r="S274" i="10"/>
  <c r="S275" i="10"/>
  <c r="S276" i="10"/>
  <c r="S277" i="10"/>
  <c r="S278" i="10"/>
  <c r="S279" i="10"/>
  <c r="T279" i="10" s="1"/>
  <c r="U279" i="10" s="1"/>
  <c r="S280" i="10"/>
  <c r="S281" i="10"/>
  <c r="S282" i="10"/>
  <c r="S283" i="10"/>
  <c r="S284" i="10"/>
  <c r="S285" i="10"/>
  <c r="T285" i="10" s="1"/>
  <c r="U285" i="10" s="1"/>
  <c r="S286" i="10"/>
  <c r="S287" i="10"/>
  <c r="T287" i="10" s="1"/>
  <c r="U287" i="10" s="1"/>
  <c r="S288" i="10"/>
  <c r="T288" i="10" s="1"/>
  <c r="U288" i="10" s="1"/>
  <c r="S289" i="10"/>
  <c r="T289" i="10" s="1"/>
  <c r="U289" i="10" s="1"/>
  <c r="S290" i="10"/>
  <c r="S291" i="10"/>
  <c r="S292" i="10"/>
  <c r="S293" i="10"/>
  <c r="T293" i="10" s="1"/>
  <c r="U293" i="10" s="1"/>
  <c r="S294" i="10"/>
  <c r="S295" i="10"/>
  <c r="T295" i="10" s="1"/>
  <c r="U295" i="10" s="1"/>
  <c r="S296" i="10"/>
  <c r="S297" i="10"/>
  <c r="S298" i="10"/>
  <c r="S299" i="10"/>
  <c r="S300" i="10"/>
  <c r="T300" i="10" s="1"/>
  <c r="U300" i="10" s="1"/>
  <c r="S301" i="10"/>
  <c r="S302" i="10"/>
  <c r="S303" i="10"/>
  <c r="T303" i="10" s="1"/>
  <c r="U303" i="10" s="1"/>
  <c r="S304" i="10"/>
  <c r="S305" i="10"/>
  <c r="T305" i="10" s="1"/>
  <c r="U305" i="10" s="1"/>
  <c r="S306" i="10"/>
  <c r="S307" i="10"/>
  <c r="S308" i="10"/>
  <c r="S309" i="10"/>
  <c r="T309" i="10" s="1"/>
  <c r="U309" i="10" s="1"/>
  <c r="S310" i="10"/>
  <c r="S311" i="10"/>
  <c r="T311" i="10" s="1"/>
  <c r="U311" i="10" s="1"/>
  <c r="S312" i="10"/>
  <c r="S3" i="10"/>
  <c r="O4" i="10"/>
  <c r="O5" i="10"/>
  <c r="O6" i="10"/>
  <c r="O7" i="10"/>
  <c r="O8" i="10"/>
  <c r="O9" i="10"/>
  <c r="P9" i="10" s="1"/>
  <c r="Q9" i="10" s="1"/>
  <c r="O10" i="10"/>
  <c r="O11" i="10"/>
  <c r="O12" i="10"/>
  <c r="O13" i="10"/>
  <c r="O14" i="10"/>
  <c r="O15" i="10"/>
  <c r="P15" i="10" s="1"/>
  <c r="Q15" i="10" s="1"/>
  <c r="O16" i="10"/>
  <c r="O17" i="10"/>
  <c r="P17" i="10" s="1"/>
  <c r="Q17" i="10" s="1"/>
  <c r="O18" i="10"/>
  <c r="O19" i="10"/>
  <c r="O20" i="10"/>
  <c r="O21" i="10"/>
  <c r="O22" i="10"/>
  <c r="O23" i="10"/>
  <c r="O24" i="10"/>
  <c r="O25" i="10"/>
  <c r="P25" i="10" s="1"/>
  <c r="Q25" i="10" s="1"/>
  <c r="O26" i="10"/>
  <c r="O27" i="10"/>
  <c r="O28" i="10"/>
  <c r="P28" i="10" s="1"/>
  <c r="Q28" i="10" s="1"/>
  <c r="O29" i="10"/>
  <c r="O30" i="10"/>
  <c r="O31" i="10"/>
  <c r="O32" i="10"/>
  <c r="O33" i="10"/>
  <c r="P33" i="10" s="1"/>
  <c r="Q33" i="10" s="1"/>
  <c r="O34" i="10"/>
  <c r="O35" i="10"/>
  <c r="O36" i="10"/>
  <c r="O37" i="10"/>
  <c r="O38" i="10"/>
  <c r="O39" i="10"/>
  <c r="O40" i="10"/>
  <c r="O41" i="10"/>
  <c r="P41" i="10" s="1"/>
  <c r="Q41" i="10" s="1"/>
  <c r="O42" i="10"/>
  <c r="O43" i="10"/>
  <c r="O44" i="10"/>
  <c r="O45" i="10"/>
  <c r="O46" i="10"/>
  <c r="P46" i="10" s="1"/>
  <c r="Q46" i="10" s="1"/>
  <c r="O47" i="10"/>
  <c r="O48" i="10"/>
  <c r="O49" i="10"/>
  <c r="P49" i="10" s="1"/>
  <c r="Q49" i="10" s="1"/>
  <c r="O50" i="10"/>
  <c r="O51" i="10"/>
  <c r="O52" i="10"/>
  <c r="O53" i="10"/>
  <c r="O54" i="10"/>
  <c r="P54" i="10" s="1"/>
  <c r="Q54" i="10" s="1"/>
  <c r="O55" i="10"/>
  <c r="P55" i="10" s="1"/>
  <c r="Q55" i="10" s="1"/>
  <c r="O56" i="10"/>
  <c r="O57" i="10"/>
  <c r="P57" i="10" s="1"/>
  <c r="Q57" i="10" s="1"/>
  <c r="O58" i="10"/>
  <c r="P58" i="10" s="1"/>
  <c r="Q58" i="10" s="1"/>
  <c r="O59" i="10"/>
  <c r="O60" i="10"/>
  <c r="O61" i="10"/>
  <c r="O62" i="10"/>
  <c r="P62" i="10" s="1"/>
  <c r="Q62" i="10" s="1"/>
  <c r="O63" i="10"/>
  <c r="O64" i="10"/>
  <c r="O65" i="10"/>
  <c r="P65" i="10" s="1"/>
  <c r="Q65" i="10" s="1"/>
  <c r="O66" i="10"/>
  <c r="O67" i="10"/>
  <c r="O68" i="10"/>
  <c r="O69" i="10"/>
  <c r="O70" i="10"/>
  <c r="O71" i="10"/>
  <c r="P71" i="10" s="1"/>
  <c r="Q71" i="10" s="1"/>
  <c r="O72" i="10"/>
  <c r="O73" i="10"/>
  <c r="P73" i="10" s="1"/>
  <c r="Q73" i="10" s="1"/>
  <c r="O74" i="10"/>
  <c r="O75" i="10"/>
  <c r="O76" i="10"/>
  <c r="O77" i="10"/>
  <c r="O78" i="10"/>
  <c r="O79" i="10"/>
  <c r="P79" i="10" s="1"/>
  <c r="Q79" i="10" s="1"/>
  <c r="O80" i="10"/>
  <c r="O81" i="10"/>
  <c r="P81" i="10" s="1"/>
  <c r="Q81" i="10" s="1"/>
  <c r="O82" i="10"/>
  <c r="O83" i="10"/>
  <c r="O84" i="10"/>
  <c r="O85" i="10"/>
  <c r="O86" i="10"/>
  <c r="P86" i="10" s="1"/>
  <c r="Q86" i="10" s="1"/>
  <c r="O87" i="10"/>
  <c r="O88" i="10"/>
  <c r="O89" i="10"/>
  <c r="P89" i="10" s="1"/>
  <c r="Q89" i="10" s="1"/>
  <c r="O90" i="10"/>
  <c r="O91" i="10"/>
  <c r="O92" i="10"/>
  <c r="O93" i="10"/>
  <c r="O94" i="10"/>
  <c r="O95" i="10"/>
  <c r="O96" i="10"/>
  <c r="O97" i="10"/>
  <c r="P97" i="10" s="1"/>
  <c r="Q97" i="10" s="1"/>
  <c r="O98" i="10"/>
  <c r="O99" i="10"/>
  <c r="O100" i="10"/>
  <c r="O101" i="10"/>
  <c r="O102" i="10"/>
  <c r="O103" i="10"/>
  <c r="P103" i="10" s="1"/>
  <c r="Q103" i="10" s="1"/>
  <c r="O104" i="10"/>
  <c r="O105" i="10"/>
  <c r="P105" i="10" s="1"/>
  <c r="Q105" i="10" s="1"/>
  <c r="O106" i="10"/>
  <c r="O107" i="10"/>
  <c r="O108" i="10"/>
  <c r="O109" i="10"/>
  <c r="O110" i="10"/>
  <c r="P110" i="10" s="1"/>
  <c r="Q110" i="10" s="1"/>
  <c r="O111" i="10"/>
  <c r="O112" i="10"/>
  <c r="O113" i="10"/>
  <c r="P113" i="10" s="1"/>
  <c r="Q113" i="10" s="1"/>
  <c r="O114" i="10"/>
  <c r="O115" i="10"/>
  <c r="O116" i="10"/>
  <c r="P116" i="10" s="1"/>
  <c r="Q116" i="10" s="1"/>
  <c r="O117" i="10"/>
  <c r="O118" i="10"/>
  <c r="P118" i="10" s="1"/>
  <c r="Q118" i="10" s="1"/>
  <c r="O119" i="10"/>
  <c r="P119" i="10" s="1"/>
  <c r="Q119" i="10" s="1"/>
  <c r="O120" i="10"/>
  <c r="O121" i="10"/>
  <c r="O122" i="10"/>
  <c r="O123" i="10"/>
  <c r="O124" i="10"/>
  <c r="O125" i="10"/>
  <c r="O126" i="10"/>
  <c r="O127" i="10"/>
  <c r="O128" i="10"/>
  <c r="P128" i="10" s="1"/>
  <c r="Q128" i="10" s="1"/>
  <c r="O129" i="10"/>
  <c r="P129" i="10" s="1"/>
  <c r="Q129" i="10" s="1"/>
  <c r="O130" i="10"/>
  <c r="O131" i="10"/>
  <c r="O132" i="10"/>
  <c r="O133" i="10"/>
  <c r="O134" i="10"/>
  <c r="O135" i="10"/>
  <c r="P135" i="10" s="1"/>
  <c r="Q135" i="10" s="1"/>
  <c r="O136" i="10"/>
  <c r="O137" i="10"/>
  <c r="P137" i="10" s="1"/>
  <c r="Q137" i="10" s="1"/>
  <c r="O138" i="10"/>
  <c r="O139" i="10"/>
  <c r="O140" i="10"/>
  <c r="O141" i="10"/>
  <c r="O142" i="10"/>
  <c r="P142" i="10" s="1"/>
  <c r="Q142" i="10" s="1"/>
  <c r="O143" i="10"/>
  <c r="O144" i="10"/>
  <c r="O145" i="10"/>
  <c r="P145" i="10" s="1"/>
  <c r="Q145" i="10" s="1"/>
  <c r="O146" i="10"/>
  <c r="O147" i="10"/>
  <c r="O148" i="10"/>
  <c r="O149" i="10"/>
  <c r="O150" i="10"/>
  <c r="O151" i="10"/>
  <c r="P151" i="10" s="1"/>
  <c r="Q151" i="10" s="1"/>
  <c r="O152" i="10"/>
  <c r="O153" i="10"/>
  <c r="O154" i="10"/>
  <c r="O155" i="10"/>
  <c r="O156" i="10"/>
  <c r="O157" i="10"/>
  <c r="O158" i="10"/>
  <c r="O159" i="10"/>
  <c r="O160" i="10"/>
  <c r="O161" i="10"/>
  <c r="O162" i="10"/>
  <c r="O163" i="10"/>
  <c r="O164" i="10"/>
  <c r="P164" i="10" s="1"/>
  <c r="Q164" i="10" s="1"/>
  <c r="O165" i="10"/>
  <c r="O166" i="10"/>
  <c r="P166" i="10" s="1"/>
  <c r="Q166" i="10" s="1"/>
  <c r="O167" i="10"/>
  <c r="P167" i="10" s="1"/>
  <c r="Q167" i="10" s="1"/>
  <c r="O168" i="10"/>
  <c r="O169" i="10"/>
  <c r="O170" i="10"/>
  <c r="O171" i="10"/>
  <c r="O172" i="10"/>
  <c r="O173" i="10"/>
  <c r="O174" i="10"/>
  <c r="P174" i="10" s="1"/>
  <c r="Q174" i="10" s="1"/>
  <c r="O175" i="10"/>
  <c r="O176" i="10"/>
  <c r="O177" i="10"/>
  <c r="P177" i="10" s="1"/>
  <c r="Q177" i="10" s="1"/>
  <c r="O178" i="10"/>
  <c r="O179" i="10"/>
  <c r="O180" i="10"/>
  <c r="O181" i="10"/>
  <c r="O182" i="10"/>
  <c r="P182" i="10" s="1"/>
  <c r="Q182" i="10" s="1"/>
  <c r="O183" i="10"/>
  <c r="O184" i="10"/>
  <c r="O185" i="10"/>
  <c r="P185" i="10" s="1"/>
  <c r="Q185" i="10" s="1"/>
  <c r="O186" i="10"/>
  <c r="O187" i="10"/>
  <c r="O188" i="10"/>
  <c r="O189" i="10"/>
  <c r="O190" i="10"/>
  <c r="P190" i="10" s="1"/>
  <c r="Q190" i="10" s="1"/>
  <c r="O191" i="10"/>
  <c r="P191" i="10" s="1"/>
  <c r="Q191" i="10" s="1"/>
  <c r="O192" i="10"/>
  <c r="O193" i="10"/>
  <c r="O194" i="10"/>
  <c r="O195" i="10"/>
  <c r="O196" i="10"/>
  <c r="O197" i="10"/>
  <c r="O198" i="10"/>
  <c r="O199" i="10"/>
  <c r="O200" i="10"/>
  <c r="O201" i="10"/>
  <c r="P201" i="10" s="1"/>
  <c r="Q201" i="10" s="1"/>
  <c r="O202" i="10"/>
  <c r="O203" i="10"/>
  <c r="O204" i="10"/>
  <c r="O205" i="10"/>
  <c r="O206" i="10"/>
  <c r="O207" i="10"/>
  <c r="O208" i="10"/>
  <c r="O209" i="10"/>
  <c r="P209" i="10" s="1"/>
  <c r="Q209" i="10" s="1"/>
  <c r="O210" i="10"/>
  <c r="O211" i="10"/>
  <c r="O212" i="10"/>
  <c r="O213" i="10"/>
  <c r="O214" i="10"/>
  <c r="O215" i="10"/>
  <c r="O216" i="10"/>
  <c r="O217" i="10"/>
  <c r="P217" i="10" s="1"/>
  <c r="Q217" i="10" s="1"/>
  <c r="O218" i="10"/>
  <c r="O219" i="10"/>
  <c r="O220" i="10"/>
  <c r="O221" i="10"/>
  <c r="O222" i="10"/>
  <c r="P222" i="10" s="1"/>
  <c r="Q222" i="10" s="1"/>
  <c r="O223" i="10"/>
  <c r="P223" i="10" s="1"/>
  <c r="Q223" i="10" s="1"/>
  <c r="O224" i="10"/>
  <c r="O225" i="10"/>
  <c r="P225" i="10" s="1"/>
  <c r="Q225" i="10" s="1"/>
  <c r="O226" i="10"/>
  <c r="O227" i="10"/>
  <c r="O228" i="10"/>
  <c r="O229" i="10"/>
  <c r="O230" i="10"/>
  <c r="O231" i="10"/>
  <c r="P231" i="10" s="1"/>
  <c r="Q231" i="10" s="1"/>
  <c r="O232" i="10"/>
  <c r="O233" i="10"/>
  <c r="O234" i="10"/>
  <c r="O235" i="10"/>
  <c r="O236" i="10"/>
  <c r="O237" i="10"/>
  <c r="O238" i="10"/>
  <c r="P238" i="10" s="1"/>
  <c r="Q238" i="10" s="1"/>
  <c r="O239" i="10"/>
  <c r="O240" i="10"/>
  <c r="O241" i="10"/>
  <c r="P241" i="10" s="1"/>
  <c r="Q241" i="10" s="1"/>
  <c r="O242" i="10"/>
  <c r="P242" i="10" s="1"/>
  <c r="Q242" i="10" s="1"/>
  <c r="O243" i="10"/>
  <c r="O244" i="10"/>
  <c r="O245" i="10"/>
  <c r="O246" i="10"/>
  <c r="P246" i="10" s="1"/>
  <c r="Q246" i="10" s="1"/>
  <c r="O247" i="10"/>
  <c r="P247" i="10" s="1"/>
  <c r="Q247" i="10" s="1"/>
  <c r="O248" i="10"/>
  <c r="O249" i="10"/>
  <c r="P249" i="10" s="1"/>
  <c r="Q249" i="10" s="1"/>
  <c r="O250" i="10"/>
  <c r="O251" i="10"/>
  <c r="O252" i="10"/>
  <c r="O253" i="10"/>
  <c r="O254" i="10"/>
  <c r="O255" i="10"/>
  <c r="O256" i="10"/>
  <c r="O257" i="10"/>
  <c r="P257" i="10" s="1"/>
  <c r="Q257" i="10" s="1"/>
  <c r="O258" i="10"/>
  <c r="O259" i="10"/>
  <c r="O260" i="10"/>
  <c r="O261" i="10"/>
  <c r="O262" i="10"/>
  <c r="O263" i="10"/>
  <c r="O264" i="10"/>
  <c r="O265" i="10"/>
  <c r="P265" i="10" s="1"/>
  <c r="Q265" i="10" s="1"/>
  <c r="O266" i="10"/>
  <c r="O267" i="10"/>
  <c r="O268" i="10"/>
  <c r="O269" i="10"/>
  <c r="O270" i="10"/>
  <c r="O271" i="10"/>
  <c r="O272" i="10"/>
  <c r="O273" i="10"/>
  <c r="P273" i="10" s="1"/>
  <c r="Q273" i="10" s="1"/>
  <c r="O274" i="10"/>
  <c r="O275" i="10"/>
  <c r="O276" i="10"/>
  <c r="O277" i="10"/>
  <c r="O278" i="10"/>
  <c r="O279" i="10"/>
  <c r="O280" i="10"/>
  <c r="O281" i="10"/>
  <c r="P281" i="10" s="1"/>
  <c r="Q281" i="10" s="1"/>
  <c r="O282" i="10"/>
  <c r="O283" i="10"/>
  <c r="O284" i="10"/>
  <c r="O285" i="10"/>
  <c r="O286" i="10"/>
  <c r="O287" i="10"/>
  <c r="P287" i="10" s="1"/>
  <c r="Q287" i="10" s="1"/>
  <c r="O288" i="10"/>
  <c r="O289" i="10"/>
  <c r="P289" i="10" s="1"/>
  <c r="Q289" i="10" s="1"/>
  <c r="O290" i="10"/>
  <c r="O291" i="10"/>
  <c r="O292" i="10"/>
  <c r="O293" i="10"/>
  <c r="O294" i="10"/>
  <c r="O295" i="10"/>
  <c r="O296" i="10"/>
  <c r="O297" i="10"/>
  <c r="P297" i="10" s="1"/>
  <c r="Q297" i="10" s="1"/>
  <c r="O298" i="10"/>
  <c r="O299" i="10"/>
  <c r="O300" i="10"/>
  <c r="O301" i="10"/>
  <c r="O302" i="10"/>
  <c r="O303" i="10"/>
  <c r="O304" i="10"/>
  <c r="O305" i="10"/>
  <c r="P305" i="10" s="1"/>
  <c r="Q305" i="10" s="1"/>
  <c r="O306" i="10"/>
  <c r="O307" i="10"/>
  <c r="O308" i="10"/>
  <c r="O309" i="10"/>
  <c r="O310" i="10"/>
  <c r="O311" i="10"/>
  <c r="O312" i="10"/>
  <c r="O3" i="10"/>
  <c r="P3" i="10" s="1"/>
  <c r="Q3" i="10" s="1"/>
  <c r="K4" i="10"/>
  <c r="K5" i="10"/>
  <c r="K6" i="10"/>
  <c r="K7" i="10"/>
  <c r="K8" i="10"/>
  <c r="K9" i="10"/>
  <c r="K10" i="10"/>
  <c r="K11" i="10"/>
  <c r="K12" i="10"/>
  <c r="L12" i="10" s="1"/>
  <c r="M12" i="10" s="1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L33" i="10" s="1"/>
  <c r="M33" i="10" s="1"/>
  <c r="K34" i="10"/>
  <c r="K35" i="10"/>
  <c r="K36" i="10"/>
  <c r="K37" i="10"/>
  <c r="K38" i="10"/>
  <c r="K39" i="10"/>
  <c r="K40" i="10"/>
  <c r="K41" i="10"/>
  <c r="L41" i="10" s="1"/>
  <c r="M41" i="10" s="1"/>
  <c r="K42" i="10"/>
  <c r="K43" i="10"/>
  <c r="K44" i="10"/>
  <c r="K45" i="10"/>
  <c r="K46" i="10"/>
  <c r="K47" i="10"/>
  <c r="K48" i="10"/>
  <c r="K49" i="10"/>
  <c r="L49" i="10" s="1"/>
  <c r="M49" i="10" s="1"/>
  <c r="K50" i="10"/>
  <c r="K51" i="10"/>
  <c r="K52" i="10"/>
  <c r="K53" i="10"/>
  <c r="K54" i="10"/>
  <c r="K55" i="10"/>
  <c r="K56" i="10"/>
  <c r="K57" i="10"/>
  <c r="L57" i="10" s="1"/>
  <c r="M57" i="10" s="1"/>
  <c r="K58" i="10"/>
  <c r="K59" i="10"/>
  <c r="K60" i="10"/>
  <c r="L60" i="10" s="1"/>
  <c r="M60" i="10" s="1"/>
  <c r="K61" i="10"/>
  <c r="K62" i="10"/>
  <c r="K63" i="10"/>
  <c r="K64" i="10"/>
  <c r="K65" i="10"/>
  <c r="L65" i="10" s="1"/>
  <c r="M65" i="10" s="1"/>
  <c r="K66" i="10"/>
  <c r="K67" i="10"/>
  <c r="K68" i="10"/>
  <c r="K69" i="10"/>
  <c r="K70" i="10"/>
  <c r="K71" i="10"/>
  <c r="K72" i="10"/>
  <c r="K73" i="10"/>
  <c r="L73" i="10" s="1"/>
  <c r="M73" i="10" s="1"/>
  <c r="K74" i="10"/>
  <c r="K75" i="10"/>
  <c r="K76" i="10"/>
  <c r="K77" i="10"/>
  <c r="K78" i="10"/>
  <c r="K79" i="10"/>
  <c r="K80" i="10"/>
  <c r="K81" i="10"/>
  <c r="L81" i="10" s="1"/>
  <c r="M81" i="10" s="1"/>
  <c r="K82" i="10"/>
  <c r="K83" i="10"/>
  <c r="K84" i="10"/>
  <c r="K85" i="10"/>
  <c r="K86" i="10"/>
  <c r="K87" i="10"/>
  <c r="K88" i="10"/>
  <c r="K89" i="10"/>
  <c r="L89" i="10" s="1"/>
  <c r="M89" i="10" s="1"/>
  <c r="K90" i="10"/>
  <c r="K91" i="10"/>
  <c r="K92" i="10"/>
  <c r="K93" i="10"/>
  <c r="K94" i="10"/>
  <c r="K95" i="10"/>
  <c r="K96" i="10"/>
  <c r="K97" i="10"/>
  <c r="L97" i="10" s="1"/>
  <c r="M97" i="10" s="1"/>
  <c r="K98" i="10"/>
  <c r="K99" i="10"/>
  <c r="K100" i="10"/>
  <c r="K101" i="10"/>
  <c r="L101" i="10" s="1"/>
  <c r="M101" i="10" s="1"/>
  <c r="K102" i="10"/>
  <c r="K103" i="10"/>
  <c r="K104" i="10"/>
  <c r="K105" i="10"/>
  <c r="L105" i="10" s="1"/>
  <c r="M105" i="10" s="1"/>
  <c r="K106" i="10"/>
  <c r="K107" i="10"/>
  <c r="K108" i="10"/>
  <c r="K109" i="10"/>
  <c r="L109" i="10" s="1"/>
  <c r="M109" i="10" s="1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L121" i="10" s="1"/>
  <c r="M121" i="10" s="1"/>
  <c r="K122" i="10"/>
  <c r="K123" i="10"/>
  <c r="K124" i="10"/>
  <c r="K125" i="10"/>
  <c r="K126" i="10"/>
  <c r="L126" i="10" s="1"/>
  <c r="M126" i="10" s="1"/>
  <c r="K127" i="10"/>
  <c r="K128" i="10"/>
  <c r="K129" i="10"/>
  <c r="L129" i="10" s="1"/>
  <c r="M129" i="10" s="1"/>
  <c r="K130" i="10"/>
  <c r="K131" i="10"/>
  <c r="K132" i="10"/>
  <c r="K133" i="10"/>
  <c r="K134" i="10"/>
  <c r="K135" i="10"/>
  <c r="K136" i="10"/>
  <c r="K137" i="10"/>
  <c r="L137" i="10" s="1"/>
  <c r="M137" i="10" s="1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L153" i="10" s="1"/>
  <c r="M153" i="10" s="1"/>
  <c r="K154" i="10"/>
  <c r="K155" i="10"/>
  <c r="K156" i="10"/>
  <c r="K157" i="10"/>
  <c r="K158" i="10"/>
  <c r="K159" i="10"/>
  <c r="K160" i="10"/>
  <c r="K161" i="10"/>
  <c r="L161" i="10" s="1"/>
  <c r="M161" i="10" s="1"/>
  <c r="K162" i="10"/>
  <c r="K163" i="10"/>
  <c r="K164" i="10"/>
  <c r="K165" i="10"/>
  <c r="K166" i="10"/>
  <c r="K167" i="10"/>
  <c r="K168" i="10"/>
  <c r="K169" i="10"/>
  <c r="L169" i="10" s="1"/>
  <c r="M169" i="10" s="1"/>
  <c r="K170" i="10"/>
  <c r="K171" i="10"/>
  <c r="K172" i="10"/>
  <c r="K173" i="10"/>
  <c r="K174" i="10"/>
  <c r="K175" i="10"/>
  <c r="K176" i="10"/>
  <c r="K177" i="10"/>
  <c r="L177" i="10" s="1"/>
  <c r="M177" i="10" s="1"/>
  <c r="K178" i="10"/>
  <c r="K179" i="10"/>
  <c r="K180" i="10"/>
  <c r="L180" i="10" s="1"/>
  <c r="M180" i="10" s="1"/>
  <c r="K181" i="10"/>
  <c r="K182" i="10"/>
  <c r="K183" i="10"/>
  <c r="K184" i="10"/>
  <c r="K185" i="10"/>
  <c r="K186" i="10"/>
  <c r="K187" i="10"/>
  <c r="K188" i="10"/>
  <c r="K189" i="10"/>
  <c r="L189" i="10" s="1"/>
  <c r="M189" i="10" s="1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L201" i="10" s="1"/>
  <c r="M201" i="10" s="1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L225" i="10" s="1"/>
  <c r="M225" i="10" s="1"/>
  <c r="K226" i="10"/>
  <c r="K227" i="10"/>
  <c r="K228" i="10"/>
  <c r="L228" i="10" s="1"/>
  <c r="M228" i="10" s="1"/>
  <c r="K229" i="10"/>
  <c r="L229" i="10" s="1"/>
  <c r="M229" i="10" s="1"/>
  <c r="K230" i="10"/>
  <c r="K231" i="10"/>
  <c r="K232" i="10"/>
  <c r="K233" i="10"/>
  <c r="L233" i="10" s="1"/>
  <c r="M233" i="10" s="1"/>
  <c r="K234" i="10"/>
  <c r="K235" i="10"/>
  <c r="K236" i="10"/>
  <c r="K237" i="10"/>
  <c r="K238" i="10"/>
  <c r="K239" i="10"/>
  <c r="K240" i="10"/>
  <c r="K241" i="10"/>
  <c r="L241" i="10" s="1"/>
  <c r="M241" i="10" s="1"/>
  <c r="K242" i="10"/>
  <c r="K243" i="10"/>
  <c r="K244" i="10"/>
  <c r="K245" i="10"/>
  <c r="K246" i="10"/>
  <c r="K247" i="10"/>
  <c r="K248" i="10"/>
  <c r="K249" i="10"/>
  <c r="L249" i="10" s="1"/>
  <c r="M249" i="10" s="1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L273" i="10" s="1"/>
  <c r="M273" i="10" s="1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L289" i="10" s="1"/>
  <c r="M289" i="10" s="1"/>
  <c r="K290" i="10"/>
  <c r="K291" i="10"/>
  <c r="K292" i="10"/>
  <c r="K293" i="10"/>
  <c r="K294" i="10"/>
  <c r="K295" i="10"/>
  <c r="K296" i="10"/>
  <c r="K297" i="10"/>
  <c r="L297" i="10" s="1"/>
  <c r="M297" i="10" s="1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" i="10"/>
  <c r="L3" i="10" s="1"/>
  <c r="M3" i="10" s="1"/>
  <c r="G4" i="10"/>
  <c r="G5" i="10"/>
  <c r="H5" i="10" s="1"/>
  <c r="I5" i="10" s="1"/>
  <c r="G6" i="10"/>
  <c r="G7" i="10"/>
  <c r="G8" i="10"/>
  <c r="G9" i="10"/>
  <c r="G10" i="10"/>
  <c r="G11" i="10"/>
  <c r="G12" i="10"/>
  <c r="G13" i="10"/>
  <c r="H13" i="10" s="1"/>
  <c r="I13" i="10" s="1"/>
  <c r="G14" i="10"/>
  <c r="G15" i="10"/>
  <c r="G16" i="10"/>
  <c r="G17" i="10"/>
  <c r="G18" i="10"/>
  <c r="G19" i="10"/>
  <c r="G20" i="10"/>
  <c r="G21" i="10"/>
  <c r="H21" i="10" s="1"/>
  <c r="I21" i="10" s="1"/>
  <c r="G22" i="10"/>
  <c r="H22" i="10" s="1"/>
  <c r="I22" i="10" s="1"/>
  <c r="G23" i="10"/>
  <c r="G24" i="10"/>
  <c r="G25" i="10"/>
  <c r="G26" i="10"/>
  <c r="G27" i="10"/>
  <c r="G28" i="10"/>
  <c r="G29" i="10"/>
  <c r="H29" i="10" s="1"/>
  <c r="I29" i="10" s="1"/>
  <c r="G30" i="10"/>
  <c r="G31" i="10"/>
  <c r="H31" i="10" s="1"/>
  <c r="I31" i="10" s="1"/>
  <c r="G32" i="10"/>
  <c r="G33" i="10"/>
  <c r="G34" i="10"/>
  <c r="G35" i="10"/>
  <c r="G36" i="10"/>
  <c r="G37" i="10"/>
  <c r="H37" i="10" s="1"/>
  <c r="I37" i="10" s="1"/>
  <c r="G38" i="10"/>
  <c r="G39" i="10"/>
  <c r="G40" i="10"/>
  <c r="G41" i="10"/>
  <c r="G42" i="10"/>
  <c r="G43" i="10"/>
  <c r="G44" i="10"/>
  <c r="G45" i="10"/>
  <c r="H45" i="10" s="1"/>
  <c r="I45" i="10" s="1"/>
  <c r="G46" i="10"/>
  <c r="G47" i="10"/>
  <c r="G48" i="10"/>
  <c r="G49" i="10"/>
  <c r="G50" i="10"/>
  <c r="G51" i="10"/>
  <c r="G52" i="10"/>
  <c r="G53" i="10"/>
  <c r="H53" i="10" s="1"/>
  <c r="I53" i="10" s="1"/>
  <c r="G54" i="10"/>
  <c r="G55" i="10"/>
  <c r="G56" i="10"/>
  <c r="G57" i="10"/>
  <c r="G58" i="10"/>
  <c r="G59" i="10"/>
  <c r="G60" i="10"/>
  <c r="G61" i="10"/>
  <c r="H61" i="10" s="1"/>
  <c r="I61" i="10" s="1"/>
  <c r="G62" i="10"/>
  <c r="G63" i="10"/>
  <c r="G64" i="10"/>
  <c r="G65" i="10"/>
  <c r="G66" i="10"/>
  <c r="G67" i="10"/>
  <c r="G68" i="10"/>
  <c r="G69" i="10"/>
  <c r="G70" i="10"/>
  <c r="G71" i="10"/>
  <c r="H71" i="10" s="1"/>
  <c r="I71" i="10" s="1"/>
  <c r="G72" i="10"/>
  <c r="G73" i="10"/>
  <c r="G74" i="10"/>
  <c r="G75" i="10"/>
  <c r="G76" i="10"/>
  <c r="G77" i="10"/>
  <c r="H77" i="10" s="1"/>
  <c r="I77" i="10" s="1"/>
  <c r="G78" i="10"/>
  <c r="G79" i="10"/>
  <c r="G80" i="10"/>
  <c r="G81" i="10"/>
  <c r="G82" i="10"/>
  <c r="G83" i="10"/>
  <c r="G84" i="10"/>
  <c r="G85" i="10"/>
  <c r="H85" i="10" s="1"/>
  <c r="I85" i="10" s="1"/>
  <c r="G86" i="10"/>
  <c r="G87" i="10"/>
  <c r="G88" i="10"/>
  <c r="G89" i="10"/>
  <c r="G90" i="10"/>
  <c r="G91" i="10"/>
  <c r="G92" i="10"/>
  <c r="G93" i="10"/>
  <c r="H93" i="10" s="1"/>
  <c r="I93" i="10" s="1"/>
  <c r="G94" i="10"/>
  <c r="G95" i="10"/>
  <c r="H95" i="10" s="1"/>
  <c r="I95" i="10" s="1"/>
  <c r="G96" i="10"/>
  <c r="G97" i="10"/>
  <c r="G98" i="10"/>
  <c r="G99" i="10"/>
  <c r="G100" i="10"/>
  <c r="G101" i="10"/>
  <c r="H101" i="10" s="1"/>
  <c r="I101" i="10" s="1"/>
  <c r="G102" i="10"/>
  <c r="G103" i="10"/>
  <c r="G104" i="10"/>
  <c r="G105" i="10"/>
  <c r="G106" i="10"/>
  <c r="G107" i="10"/>
  <c r="G108" i="10"/>
  <c r="G109" i="10"/>
  <c r="H109" i="10" s="1"/>
  <c r="I109" i="10" s="1"/>
  <c r="G110" i="10"/>
  <c r="G111" i="10"/>
  <c r="G112" i="10"/>
  <c r="G113" i="10"/>
  <c r="G114" i="10"/>
  <c r="G115" i="10"/>
  <c r="G116" i="10"/>
  <c r="G117" i="10"/>
  <c r="H117" i="10" s="1"/>
  <c r="I117" i="10" s="1"/>
  <c r="G118" i="10"/>
  <c r="G119" i="10"/>
  <c r="G120" i="10"/>
  <c r="G121" i="10"/>
  <c r="G122" i="10"/>
  <c r="G123" i="10"/>
  <c r="G124" i="10"/>
  <c r="G125" i="10"/>
  <c r="H125" i="10" s="1"/>
  <c r="I125" i="10" s="1"/>
  <c r="G126" i="10"/>
  <c r="G127" i="10"/>
  <c r="G128" i="10"/>
  <c r="G129" i="10"/>
  <c r="G130" i="10"/>
  <c r="G131" i="10"/>
  <c r="G132" i="10"/>
  <c r="G133" i="10"/>
  <c r="H133" i="10" s="1"/>
  <c r="I133" i="10" s="1"/>
  <c r="G134" i="10"/>
  <c r="G135" i="10"/>
  <c r="G136" i="10"/>
  <c r="G137" i="10"/>
  <c r="G138" i="10"/>
  <c r="G139" i="10"/>
  <c r="G140" i="10"/>
  <c r="G141" i="10"/>
  <c r="H141" i="10" s="1"/>
  <c r="I141" i="10" s="1"/>
  <c r="G142" i="10"/>
  <c r="G143" i="10"/>
  <c r="G144" i="10"/>
  <c r="G145" i="10"/>
  <c r="G146" i="10"/>
  <c r="G147" i="10"/>
  <c r="G148" i="10"/>
  <c r="G149" i="10"/>
  <c r="H149" i="10" s="1"/>
  <c r="I149" i="10" s="1"/>
  <c r="G150" i="10"/>
  <c r="G151" i="10"/>
  <c r="G152" i="10"/>
  <c r="G153" i="10"/>
  <c r="G154" i="10"/>
  <c r="G155" i="10"/>
  <c r="G156" i="10"/>
  <c r="G157" i="10"/>
  <c r="H157" i="10" s="1"/>
  <c r="I157" i="10" s="1"/>
  <c r="G158" i="10"/>
  <c r="G159" i="10"/>
  <c r="H159" i="10" s="1"/>
  <c r="I159" i="10" s="1"/>
  <c r="G160" i="10"/>
  <c r="G161" i="10"/>
  <c r="G162" i="10"/>
  <c r="G163" i="10"/>
  <c r="G164" i="10"/>
  <c r="G165" i="10"/>
  <c r="H165" i="10" s="1"/>
  <c r="I165" i="10" s="1"/>
  <c r="G166" i="10"/>
  <c r="G167" i="10"/>
  <c r="G168" i="10"/>
  <c r="G169" i="10"/>
  <c r="G170" i="10"/>
  <c r="G171" i="10"/>
  <c r="G172" i="10"/>
  <c r="G173" i="10"/>
  <c r="H173" i="10" s="1"/>
  <c r="I173" i="10" s="1"/>
  <c r="G174" i="10"/>
  <c r="G175" i="10"/>
  <c r="H175" i="10" s="1"/>
  <c r="I175" i="10" s="1"/>
  <c r="G176" i="10"/>
  <c r="G177" i="10"/>
  <c r="G178" i="10"/>
  <c r="G179" i="10"/>
  <c r="G180" i="10"/>
  <c r="G181" i="10"/>
  <c r="H181" i="10" s="1"/>
  <c r="I181" i="10" s="1"/>
  <c r="G182" i="10"/>
  <c r="H182" i="10" s="1"/>
  <c r="I182" i="10" s="1"/>
  <c r="G183" i="10"/>
  <c r="G184" i="10"/>
  <c r="G185" i="10"/>
  <c r="G186" i="10"/>
  <c r="G187" i="10"/>
  <c r="G188" i="10"/>
  <c r="G189" i="10"/>
  <c r="H189" i="10" s="1"/>
  <c r="I189" i="10" s="1"/>
  <c r="G190" i="10"/>
  <c r="G191" i="10"/>
  <c r="G192" i="10"/>
  <c r="G193" i="10"/>
  <c r="G194" i="10"/>
  <c r="G195" i="10"/>
  <c r="G196" i="10"/>
  <c r="G197" i="10"/>
  <c r="H197" i="10" s="1"/>
  <c r="I197" i="10" s="1"/>
  <c r="G198" i="10"/>
  <c r="G199" i="10"/>
  <c r="G200" i="10"/>
  <c r="G201" i="10"/>
  <c r="G202" i="10"/>
  <c r="G203" i="10"/>
  <c r="G204" i="10"/>
  <c r="G205" i="10"/>
  <c r="H205" i="10" s="1"/>
  <c r="I205" i="10" s="1"/>
  <c r="G206" i="10"/>
  <c r="G207" i="10"/>
  <c r="G208" i="10"/>
  <c r="G209" i="10"/>
  <c r="G210" i="10"/>
  <c r="G211" i="10"/>
  <c r="H211" i="10" s="1"/>
  <c r="I211" i="10" s="1"/>
  <c r="G212" i="10"/>
  <c r="G213" i="10"/>
  <c r="H213" i="10" s="1"/>
  <c r="I213" i="10" s="1"/>
  <c r="G214" i="10"/>
  <c r="G215" i="10"/>
  <c r="G216" i="10"/>
  <c r="G217" i="10"/>
  <c r="G218" i="10"/>
  <c r="G219" i="10"/>
  <c r="G220" i="10"/>
  <c r="G221" i="10"/>
  <c r="H221" i="10" s="1"/>
  <c r="I221" i="10" s="1"/>
  <c r="G222" i="10"/>
  <c r="G223" i="10"/>
  <c r="G224" i="10"/>
  <c r="G225" i="10"/>
  <c r="G226" i="10"/>
  <c r="G227" i="10"/>
  <c r="G228" i="10"/>
  <c r="G229" i="10"/>
  <c r="H229" i="10" s="1"/>
  <c r="I229" i="10" s="1"/>
  <c r="G230" i="10"/>
  <c r="G231" i="10"/>
  <c r="G232" i="10"/>
  <c r="G233" i="10"/>
  <c r="G234" i="10"/>
  <c r="G235" i="10"/>
  <c r="G236" i="10"/>
  <c r="G237" i="10"/>
  <c r="H237" i="10" s="1"/>
  <c r="I237" i="10" s="1"/>
  <c r="G238" i="10"/>
  <c r="G239" i="10"/>
  <c r="G240" i="10"/>
  <c r="G241" i="10"/>
  <c r="G242" i="10"/>
  <c r="G243" i="10"/>
  <c r="G244" i="10"/>
  <c r="G245" i="10"/>
  <c r="H245" i="10" s="1"/>
  <c r="I245" i="10" s="1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H261" i="10" s="1"/>
  <c r="I261" i="10" s="1"/>
  <c r="G262" i="10"/>
  <c r="G263" i="10"/>
  <c r="G264" i="10"/>
  <c r="G265" i="10"/>
  <c r="G266" i="10"/>
  <c r="G267" i="10"/>
  <c r="G268" i="10"/>
  <c r="G269" i="10"/>
  <c r="G270" i="10"/>
  <c r="H270" i="10" s="1"/>
  <c r="I270" i="10" s="1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H311" i="10" s="1"/>
  <c r="I311" i="10" s="1"/>
  <c r="G312" i="10"/>
  <c r="G3" i="10"/>
  <c r="C4" i="10"/>
  <c r="C5" i="10"/>
  <c r="C6" i="10"/>
  <c r="C7" i="10"/>
  <c r="C8" i="10"/>
  <c r="C9" i="10"/>
  <c r="D9" i="10" s="1"/>
  <c r="E9" i="10" s="1"/>
  <c r="C10" i="10"/>
  <c r="C11" i="10"/>
  <c r="C12" i="10"/>
  <c r="C13" i="10"/>
  <c r="C14" i="10"/>
  <c r="C15" i="10"/>
  <c r="D15" i="10" s="1"/>
  <c r="E15" i="10" s="1"/>
  <c r="C16" i="10"/>
  <c r="C17" i="10"/>
  <c r="D17" i="10" s="1"/>
  <c r="E17" i="10" s="1"/>
  <c r="C18" i="10"/>
  <c r="C19" i="10"/>
  <c r="C20" i="10"/>
  <c r="C21" i="10"/>
  <c r="D21" i="10" s="1"/>
  <c r="E21" i="10" s="1"/>
  <c r="C22" i="10"/>
  <c r="C23" i="10"/>
  <c r="C24" i="10"/>
  <c r="C25" i="10"/>
  <c r="C26" i="10"/>
  <c r="C27" i="10"/>
  <c r="C28" i="10"/>
  <c r="C29" i="10"/>
  <c r="C30" i="10"/>
  <c r="C31" i="10"/>
  <c r="D31" i="10" s="1"/>
  <c r="E31" i="10" s="1"/>
  <c r="C32" i="10"/>
  <c r="C33" i="10"/>
  <c r="C34" i="10"/>
  <c r="C35" i="10"/>
  <c r="C36" i="10"/>
  <c r="C37" i="10"/>
  <c r="D37" i="10" s="1"/>
  <c r="E37" i="10" s="1"/>
  <c r="C38" i="10"/>
  <c r="C39" i="10"/>
  <c r="D39" i="10" s="1"/>
  <c r="E39" i="10" s="1"/>
  <c r="C40" i="10"/>
  <c r="C41" i="10"/>
  <c r="C42" i="10"/>
  <c r="C43" i="10"/>
  <c r="C44" i="10"/>
  <c r="C45" i="10"/>
  <c r="C46" i="10"/>
  <c r="C47" i="10"/>
  <c r="D47" i="10" s="1"/>
  <c r="E47" i="10" s="1"/>
  <c r="C48" i="10"/>
  <c r="C49" i="10"/>
  <c r="C50" i="10"/>
  <c r="C51" i="10"/>
  <c r="C52" i="10"/>
  <c r="C53" i="10"/>
  <c r="C54" i="10"/>
  <c r="C55" i="10"/>
  <c r="D55" i="10" s="1"/>
  <c r="E55" i="10" s="1"/>
  <c r="C56" i="10"/>
  <c r="C57" i="10"/>
  <c r="C58" i="10"/>
  <c r="C59" i="10"/>
  <c r="C60" i="10"/>
  <c r="C61" i="10"/>
  <c r="C62" i="10"/>
  <c r="C63" i="10"/>
  <c r="D63" i="10" s="1"/>
  <c r="E63" i="10" s="1"/>
  <c r="C64" i="10"/>
  <c r="C65" i="10"/>
  <c r="C66" i="10"/>
  <c r="C67" i="10"/>
  <c r="C68" i="10"/>
  <c r="C69" i="10"/>
  <c r="C70" i="10"/>
  <c r="C71" i="10"/>
  <c r="D71" i="10" s="1"/>
  <c r="E71" i="10" s="1"/>
  <c r="C72" i="10"/>
  <c r="C73" i="10"/>
  <c r="C74" i="10"/>
  <c r="C75" i="10"/>
  <c r="C76" i="10"/>
  <c r="C77" i="10"/>
  <c r="D77" i="10" s="1"/>
  <c r="E77" i="10" s="1"/>
  <c r="C78" i="10"/>
  <c r="C79" i="10"/>
  <c r="C80" i="10"/>
  <c r="C81" i="10"/>
  <c r="C82" i="10"/>
  <c r="C83" i="10"/>
  <c r="C84" i="10"/>
  <c r="C85" i="10"/>
  <c r="D85" i="10" s="1"/>
  <c r="E85" i="10" s="1"/>
  <c r="C86" i="10"/>
  <c r="C87" i="10"/>
  <c r="D87" i="10" s="1"/>
  <c r="E87" i="10" s="1"/>
  <c r="C88" i="10"/>
  <c r="C89" i="10"/>
  <c r="C90" i="10"/>
  <c r="C91" i="10"/>
  <c r="C92" i="10"/>
  <c r="C93" i="10"/>
  <c r="C94" i="10"/>
  <c r="C95" i="10"/>
  <c r="D95" i="10" s="1"/>
  <c r="E95" i="10" s="1"/>
  <c r="C96" i="10"/>
  <c r="C97" i="10"/>
  <c r="C98" i="10"/>
  <c r="C99" i="10"/>
  <c r="C100" i="10"/>
  <c r="C101" i="10"/>
  <c r="C102" i="10"/>
  <c r="C103" i="10"/>
  <c r="D103" i="10" s="1"/>
  <c r="E103" i="10" s="1"/>
  <c r="C104" i="10"/>
  <c r="C105" i="10"/>
  <c r="C106" i="10"/>
  <c r="C107" i="10"/>
  <c r="C108" i="10"/>
  <c r="C109" i="10"/>
  <c r="D109" i="10" s="1"/>
  <c r="E109" i="10" s="1"/>
  <c r="C110" i="10"/>
  <c r="C111" i="10"/>
  <c r="D111" i="10" s="1"/>
  <c r="E111" i="10" s="1"/>
  <c r="C112" i="10"/>
  <c r="C113" i="10"/>
  <c r="C114" i="10"/>
  <c r="C115" i="10"/>
  <c r="C116" i="10"/>
  <c r="C117" i="10"/>
  <c r="D117" i="10" s="1"/>
  <c r="E117" i="10" s="1"/>
  <c r="C118" i="10"/>
  <c r="C119" i="10"/>
  <c r="D119" i="10" s="1"/>
  <c r="E119" i="10" s="1"/>
  <c r="C120" i="10"/>
  <c r="C121" i="10"/>
  <c r="C122" i="10"/>
  <c r="C123" i="10"/>
  <c r="C124" i="10"/>
  <c r="C125" i="10"/>
  <c r="C126" i="10"/>
  <c r="C127" i="10"/>
  <c r="D127" i="10" s="1"/>
  <c r="E127" i="10" s="1"/>
  <c r="C128" i="10"/>
  <c r="C129" i="10"/>
  <c r="C130" i="10"/>
  <c r="C131" i="10"/>
  <c r="C132" i="10"/>
  <c r="C133" i="10"/>
  <c r="C134" i="10"/>
  <c r="C135" i="10"/>
  <c r="D135" i="10" s="1"/>
  <c r="E135" i="10" s="1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D151" i="10" s="1"/>
  <c r="E151" i="10" s="1"/>
  <c r="C152" i="10"/>
  <c r="C153" i="10"/>
  <c r="C154" i="10"/>
  <c r="C155" i="10"/>
  <c r="C156" i="10"/>
  <c r="C157" i="10"/>
  <c r="C158" i="10"/>
  <c r="C159" i="10"/>
  <c r="D159" i="10" s="1"/>
  <c r="E159" i="10" s="1"/>
  <c r="C160" i="10"/>
  <c r="C161" i="10"/>
  <c r="D161" i="10" s="1"/>
  <c r="E161" i="10" s="1"/>
  <c r="C162" i="10"/>
  <c r="C163" i="10"/>
  <c r="C164" i="10"/>
  <c r="C165" i="10"/>
  <c r="C166" i="10"/>
  <c r="C167" i="10"/>
  <c r="D167" i="10" s="1"/>
  <c r="E167" i="10" s="1"/>
  <c r="C168" i="10"/>
  <c r="C169" i="10"/>
  <c r="C170" i="10"/>
  <c r="C171" i="10"/>
  <c r="C172" i="10"/>
  <c r="C173" i="10"/>
  <c r="C174" i="10"/>
  <c r="C175" i="10"/>
  <c r="D175" i="10" s="1"/>
  <c r="E175" i="10" s="1"/>
  <c r="C176" i="10"/>
  <c r="C177" i="10"/>
  <c r="C178" i="10"/>
  <c r="C179" i="10"/>
  <c r="C180" i="10"/>
  <c r="C181" i="10"/>
  <c r="C182" i="10"/>
  <c r="C183" i="10"/>
  <c r="D183" i="10" s="1"/>
  <c r="E183" i="10" s="1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D199" i="10" s="1"/>
  <c r="E199" i="10" s="1"/>
  <c r="C200" i="10"/>
  <c r="C201" i="10"/>
  <c r="C202" i="10"/>
  <c r="C203" i="10"/>
  <c r="C204" i="10"/>
  <c r="C205" i="10"/>
  <c r="D205" i="10" s="1"/>
  <c r="E205" i="10" s="1"/>
  <c r="C206" i="10"/>
  <c r="C207" i="10"/>
  <c r="D207" i="10" s="1"/>
  <c r="E207" i="10" s="1"/>
  <c r="C208" i="10"/>
  <c r="C209" i="10"/>
  <c r="C210" i="10"/>
  <c r="C211" i="10"/>
  <c r="C212" i="10"/>
  <c r="C213" i="10"/>
  <c r="C214" i="10"/>
  <c r="C215" i="10"/>
  <c r="D215" i="10" s="1"/>
  <c r="E215" i="10" s="1"/>
  <c r="C216" i="10"/>
  <c r="C217" i="10"/>
  <c r="C218" i="10"/>
  <c r="C219" i="10"/>
  <c r="C220" i="10"/>
  <c r="C221" i="10"/>
  <c r="C222" i="10"/>
  <c r="C223" i="10"/>
  <c r="D223" i="10" s="1"/>
  <c r="E223" i="10" s="1"/>
  <c r="C224" i="10"/>
  <c r="C225" i="10"/>
  <c r="C226" i="10"/>
  <c r="C227" i="10"/>
  <c r="C228" i="10"/>
  <c r="C229" i="10"/>
  <c r="D229" i="10" s="1"/>
  <c r="E229" i="10" s="1"/>
  <c r="C230" i="10"/>
  <c r="C231" i="10"/>
  <c r="C232" i="10"/>
  <c r="C233" i="10"/>
  <c r="C234" i="10"/>
  <c r="C235" i="10"/>
  <c r="C236" i="10"/>
  <c r="C237" i="10"/>
  <c r="C238" i="10"/>
  <c r="C239" i="10"/>
  <c r="D239" i="10" s="1"/>
  <c r="E239" i="10" s="1"/>
  <c r="C240" i="10"/>
  <c r="C241" i="10"/>
  <c r="C242" i="10"/>
  <c r="C243" i="10"/>
  <c r="C244" i="10"/>
  <c r="C245" i="10"/>
  <c r="D245" i="10" s="1"/>
  <c r="E245" i="10" s="1"/>
  <c r="C246" i="10"/>
  <c r="C247" i="10"/>
  <c r="D247" i="10" s="1"/>
  <c r="E247" i="10" s="1"/>
  <c r="C248" i="10"/>
  <c r="C249" i="10"/>
  <c r="C250" i="10"/>
  <c r="C251" i="10"/>
  <c r="C252" i="10"/>
  <c r="C253" i="10"/>
  <c r="C254" i="10"/>
  <c r="C255" i="10"/>
  <c r="D255" i="10" s="1"/>
  <c r="E255" i="10" s="1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D271" i="10" s="1"/>
  <c r="E271" i="10" s="1"/>
  <c r="C272" i="10"/>
  <c r="C273" i="10"/>
  <c r="C274" i="10"/>
  <c r="C275" i="10"/>
  <c r="C276" i="10"/>
  <c r="C277" i="10"/>
  <c r="C278" i="10"/>
  <c r="C279" i="10"/>
  <c r="D279" i="10" s="1"/>
  <c r="E279" i="10" s="1"/>
  <c r="C280" i="10"/>
  <c r="C281" i="10"/>
  <c r="C282" i="10"/>
  <c r="C283" i="10"/>
  <c r="C284" i="10"/>
  <c r="C285" i="10"/>
  <c r="C286" i="10"/>
  <c r="C287" i="10"/>
  <c r="D287" i="10" s="1"/>
  <c r="E287" i="10" s="1"/>
  <c r="C288" i="10"/>
  <c r="C289" i="10"/>
  <c r="C290" i="10"/>
  <c r="C291" i="10"/>
  <c r="C292" i="10"/>
  <c r="C293" i="10"/>
  <c r="D293" i="10" s="1"/>
  <c r="E293" i="10" s="1"/>
  <c r="C294" i="10"/>
  <c r="C295" i="10"/>
  <c r="D295" i="10" s="1"/>
  <c r="E295" i="10" s="1"/>
  <c r="C296" i="10"/>
  <c r="C297" i="10"/>
  <c r="C298" i="10"/>
  <c r="C299" i="10"/>
  <c r="C300" i="10"/>
  <c r="C301" i="10"/>
  <c r="C302" i="10"/>
  <c r="C303" i="10"/>
  <c r="D303" i="10" s="1"/>
  <c r="E303" i="10" s="1"/>
  <c r="C304" i="10"/>
  <c r="C305" i="10"/>
  <c r="C306" i="10"/>
  <c r="C307" i="10"/>
  <c r="C308" i="10"/>
  <c r="C309" i="10"/>
  <c r="C310" i="10"/>
  <c r="C311" i="10"/>
  <c r="D311" i="10" s="1"/>
  <c r="E311" i="10" s="1"/>
  <c r="C312" i="10"/>
  <c r="C3" i="10"/>
  <c r="AD4" i="10"/>
  <c r="AF4" i="10" s="1"/>
  <c r="AG4" i="10" s="1"/>
  <c r="AD5" i="10"/>
  <c r="AD6" i="10"/>
  <c r="AD7" i="10"/>
  <c r="AD8" i="10"/>
  <c r="AF8" i="10" s="1"/>
  <c r="AG8" i="10" s="1"/>
  <c r="AD9" i="10"/>
  <c r="AD10" i="10"/>
  <c r="AD11" i="10"/>
  <c r="AD12" i="10"/>
  <c r="AD13" i="10"/>
  <c r="AD14" i="10"/>
  <c r="AD15" i="10"/>
  <c r="AD16" i="10"/>
  <c r="AF16" i="10" s="1"/>
  <c r="AG16" i="10" s="1"/>
  <c r="AD17" i="10"/>
  <c r="AD18" i="10"/>
  <c r="AD19" i="10"/>
  <c r="AD20" i="10"/>
  <c r="AF20" i="10" s="1"/>
  <c r="AG20" i="10" s="1"/>
  <c r="AD21" i="10"/>
  <c r="AD22" i="10"/>
  <c r="AD23" i="10"/>
  <c r="AD24" i="10"/>
  <c r="AD25" i="10"/>
  <c r="AD26" i="10"/>
  <c r="AD27" i="10"/>
  <c r="AF27" i="10" s="1"/>
  <c r="AG27" i="10" s="1"/>
  <c r="AD28" i="10"/>
  <c r="AF28" i="10" s="1"/>
  <c r="AG28" i="10" s="1"/>
  <c r="AD29" i="10"/>
  <c r="AD30" i="10"/>
  <c r="AD31" i="10"/>
  <c r="AD32" i="10"/>
  <c r="AF32" i="10" s="1"/>
  <c r="AG32" i="10" s="1"/>
  <c r="AD33" i="10"/>
  <c r="AD34" i="10"/>
  <c r="AD35" i="10"/>
  <c r="AF35" i="10" s="1"/>
  <c r="AG35" i="10" s="1"/>
  <c r="AD36" i="10"/>
  <c r="AF36" i="10" s="1"/>
  <c r="AG36" i="10" s="1"/>
  <c r="AD37" i="10"/>
  <c r="AD38" i="10"/>
  <c r="AD39" i="10"/>
  <c r="AD40" i="10"/>
  <c r="AF40" i="10" s="1"/>
  <c r="AG40" i="10" s="1"/>
  <c r="AD41" i="10"/>
  <c r="AD42" i="10"/>
  <c r="AD43" i="10"/>
  <c r="AD44" i="10"/>
  <c r="AD45" i="10"/>
  <c r="AD46" i="10"/>
  <c r="AD47" i="10"/>
  <c r="AD48" i="10"/>
  <c r="AD49" i="10"/>
  <c r="AD50" i="10"/>
  <c r="AD51" i="10"/>
  <c r="AF51" i="10" s="1"/>
  <c r="AG51" i="10" s="1"/>
  <c r="AD52" i="10"/>
  <c r="AF52" i="10" s="1"/>
  <c r="AG52" i="10" s="1"/>
  <c r="AD53" i="10"/>
  <c r="AD54" i="10"/>
  <c r="AD55" i="10"/>
  <c r="AD56" i="10"/>
  <c r="AF56" i="10" s="1"/>
  <c r="AG56" i="10" s="1"/>
  <c r="AD57" i="10"/>
  <c r="AD58" i="10"/>
  <c r="AD59" i="10"/>
  <c r="AF59" i="10" s="1"/>
  <c r="AG59" i="10" s="1"/>
  <c r="AD60" i="10"/>
  <c r="AF60" i="10" s="1"/>
  <c r="AG60" i="10" s="1"/>
  <c r="AD61" i="10"/>
  <c r="AD62" i="10"/>
  <c r="AD63" i="10"/>
  <c r="AD64" i="10"/>
  <c r="AF64" i="10" s="1"/>
  <c r="AG64" i="10" s="1"/>
  <c r="AD65" i="10"/>
  <c r="AD66" i="10"/>
  <c r="AD67" i="10"/>
  <c r="AF67" i="10" s="1"/>
  <c r="AG67" i="10" s="1"/>
  <c r="AD68" i="10"/>
  <c r="AF68" i="10" s="1"/>
  <c r="AG68" i="10" s="1"/>
  <c r="AD69" i="10"/>
  <c r="AD70" i="10"/>
  <c r="AD71" i="10"/>
  <c r="AD72" i="10"/>
  <c r="AD73" i="10"/>
  <c r="AD74" i="10"/>
  <c r="AD75" i="10"/>
  <c r="AD76" i="10"/>
  <c r="AF76" i="10" s="1"/>
  <c r="AG76" i="10" s="1"/>
  <c r="AD77" i="10"/>
  <c r="AD78" i="10"/>
  <c r="AD79" i="10"/>
  <c r="AD80" i="10"/>
  <c r="AF80" i="10" s="1"/>
  <c r="AG80" i="10" s="1"/>
  <c r="AD81" i="10"/>
  <c r="AD82" i="10"/>
  <c r="AD83" i="10"/>
  <c r="AD84" i="10"/>
  <c r="AF84" i="10" s="1"/>
  <c r="AG84" i="10" s="1"/>
  <c r="AD85" i="10"/>
  <c r="AD86" i="10"/>
  <c r="AD87" i="10"/>
  <c r="AD88" i="10"/>
  <c r="AD89" i="10"/>
  <c r="AD90" i="10"/>
  <c r="AD91" i="10"/>
  <c r="AD92" i="10"/>
  <c r="AF92" i="10" s="1"/>
  <c r="AG92" i="10" s="1"/>
  <c r="AD93" i="10"/>
  <c r="AD94" i="10"/>
  <c r="AD95" i="10"/>
  <c r="AD96" i="10"/>
  <c r="AD97" i="10"/>
  <c r="AD98" i="10"/>
  <c r="AD99" i="10"/>
  <c r="AD100" i="10"/>
  <c r="AF100" i="10" s="1"/>
  <c r="AG100" i="10" s="1"/>
  <c r="AD101" i="10"/>
  <c r="AD102" i="10"/>
  <c r="AD103" i="10"/>
  <c r="AD104" i="10"/>
  <c r="AF104" i="10" s="1"/>
  <c r="AG104" i="10" s="1"/>
  <c r="AD105" i="10"/>
  <c r="AD106" i="10"/>
  <c r="AD107" i="10"/>
  <c r="AF107" i="10" s="1"/>
  <c r="AG107" i="10" s="1"/>
  <c r="AD108" i="10"/>
  <c r="AF108" i="10" s="1"/>
  <c r="AG108" i="10" s="1"/>
  <c r="AD109" i="10"/>
  <c r="AD110" i="10"/>
  <c r="AD111" i="10"/>
  <c r="AD112" i="10"/>
  <c r="AF112" i="10" s="1"/>
  <c r="AG112" i="10" s="1"/>
  <c r="AD113" i="10"/>
  <c r="AD114" i="10"/>
  <c r="AD115" i="10"/>
  <c r="AF115" i="10" s="1"/>
  <c r="AG115" i="10" s="1"/>
  <c r="AD116" i="10"/>
  <c r="AD117" i="10"/>
  <c r="AD118" i="10"/>
  <c r="AD119" i="10"/>
  <c r="AD120" i="10"/>
  <c r="AF120" i="10" s="1"/>
  <c r="AG120" i="10" s="1"/>
  <c r="AD121" i="10"/>
  <c r="AD122" i="10"/>
  <c r="AD123" i="10"/>
  <c r="AF123" i="10" s="1"/>
  <c r="AG123" i="10" s="1"/>
  <c r="AD124" i="10"/>
  <c r="AF124" i="10" s="1"/>
  <c r="AG124" i="10" s="1"/>
  <c r="AD125" i="10"/>
  <c r="AD126" i="10"/>
  <c r="AD127" i="10"/>
  <c r="AD128" i="10"/>
  <c r="AD129" i="10"/>
  <c r="AD130" i="10"/>
  <c r="AD131" i="10"/>
  <c r="AF131" i="10" s="1"/>
  <c r="AG131" i="10" s="1"/>
  <c r="AD132" i="10"/>
  <c r="AF132" i="10" s="1"/>
  <c r="AG132" i="10" s="1"/>
  <c r="AD133" i="10"/>
  <c r="AD134" i="10"/>
  <c r="AD135" i="10"/>
  <c r="AD136" i="10"/>
  <c r="AD137" i="10"/>
  <c r="AD138" i="10"/>
  <c r="AD139" i="10"/>
  <c r="AF139" i="10" s="1"/>
  <c r="AG139" i="10" s="1"/>
  <c r="AD140" i="10"/>
  <c r="AF140" i="10" s="1"/>
  <c r="AG140" i="10" s="1"/>
  <c r="AD141" i="10"/>
  <c r="AD142" i="10"/>
  <c r="AD143" i="10"/>
  <c r="AD144" i="10"/>
  <c r="AF144" i="10" s="1"/>
  <c r="AG144" i="10" s="1"/>
  <c r="AD145" i="10"/>
  <c r="AD146" i="10"/>
  <c r="AD147" i="10"/>
  <c r="AF147" i="10" s="1"/>
  <c r="AG147" i="10" s="1"/>
  <c r="AD148" i="10"/>
  <c r="AD149" i="10"/>
  <c r="AD150" i="10"/>
  <c r="AD151" i="10"/>
  <c r="AD152" i="10"/>
  <c r="AD153" i="10"/>
  <c r="AD154" i="10"/>
  <c r="AD155" i="10"/>
  <c r="AF155" i="10" s="1"/>
  <c r="AG155" i="10" s="1"/>
  <c r="AD156" i="10"/>
  <c r="AF156" i="10" s="1"/>
  <c r="AG156" i="10" s="1"/>
  <c r="AD157" i="10"/>
  <c r="AD158" i="10"/>
  <c r="AD159" i="10"/>
  <c r="AD160" i="10"/>
  <c r="AF160" i="10" s="1"/>
  <c r="AG160" i="10" s="1"/>
  <c r="AD161" i="10"/>
  <c r="AD162" i="10"/>
  <c r="AD163" i="10"/>
  <c r="AF163" i="10" s="1"/>
  <c r="AG163" i="10" s="1"/>
  <c r="AD164" i="10"/>
  <c r="AF164" i="10" s="1"/>
  <c r="AG164" i="10" s="1"/>
  <c r="AD165" i="10"/>
  <c r="AD166" i="10"/>
  <c r="AD167" i="10"/>
  <c r="AD168" i="10"/>
  <c r="AD169" i="10"/>
  <c r="AD170" i="10"/>
  <c r="AD171" i="10"/>
  <c r="AF171" i="10" s="1"/>
  <c r="AG171" i="10" s="1"/>
  <c r="AD172" i="10"/>
  <c r="AD173" i="10"/>
  <c r="AD174" i="10"/>
  <c r="AD175" i="10"/>
  <c r="AD176" i="10"/>
  <c r="AF176" i="10" s="1"/>
  <c r="AG176" i="10" s="1"/>
  <c r="AD177" i="10"/>
  <c r="AD178" i="10"/>
  <c r="AD179" i="10"/>
  <c r="AD180" i="10"/>
  <c r="AF180" i="10" s="1"/>
  <c r="AG180" i="10" s="1"/>
  <c r="AD181" i="10"/>
  <c r="AD182" i="10"/>
  <c r="AD183" i="10"/>
  <c r="AD184" i="10"/>
  <c r="AD185" i="10"/>
  <c r="AD186" i="10"/>
  <c r="AD187" i="10"/>
  <c r="AF187" i="10" s="1"/>
  <c r="AG187" i="10" s="1"/>
  <c r="AD188" i="10"/>
  <c r="AF188" i="10" s="1"/>
  <c r="AG188" i="10" s="1"/>
  <c r="AD189" i="10"/>
  <c r="AD190" i="10"/>
  <c r="AD191" i="10"/>
  <c r="AD192" i="10"/>
  <c r="AF192" i="10" s="1"/>
  <c r="AG192" i="10" s="1"/>
  <c r="AD193" i="10"/>
  <c r="AD194" i="10"/>
  <c r="AD195" i="10"/>
  <c r="AF195" i="10" s="1"/>
  <c r="AG195" i="10" s="1"/>
  <c r="AD196" i="10"/>
  <c r="AF196" i="10" s="1"/>
  <c r="AG196" i="10" s="1"/>
  <c r="AD197" i="10"/>
  <c r="AD198" i="10"/>
  <c r="AD199" i="10"/>
  <c r="AD200" i="10"/>
  <c r="AD201" i="10"/>
  <c r="AD202" i="10"/>
  <c r="AD203" i="10"/>
  <c r="AF203" i="10" s="1"/>
  <c r="AG203" i="10" s="1"/>
  <c r="AD204" i="10"/>
  <c r="AF204" i="10" s="1"/>
  <c r="AG204" i="10" s="1"/>
  <c r="AD205" i="10"/>
  <c r="AD206" i="10"/>
  <c r="AD207" i="10"/>
  <c r="AD208" i="10"/>
  <c r="AD209" i="10"/>
  <c r="AD210" i="10"/>
  <c r="AD211" i="10"/>
  <c r="AF211" i="10" s="1"/>
  <c r="AG211" i="10" s="1"/>
  <c r="AD212" i="10"/>
  <c r="AD213" i="10"/>
  <c r="AD214" i="10"/>
  <c r="AD215" i="10"/>
  <c r="AD216" i="10"/>
  <c r="AF216" i="10" s="1"/>
  <c r="AG216" i="10" s="1"/>
  <c r="AD217" i="10"/>
  <c r="AD218" i="10"/>
  <c r="AD219" i="10"/>
  <c r="AF219" i="10" s="1"/>
  <c r="AG219" i="10" s="1"/>
  <c r="AD220" i="10"/>
  <c r="AF220" i="10" s="1"/>
  <c r="AG220" i="10" s="1"/>
  <c r="AD221" i="10"/>
  <c r="AD222" i="10"/>
  <c r="AF222" i="10" s="1"/>
  <c r="AG222" i="10" s="1"/>
  <c r="AD223" i="10"/>
  <c r="AD224" i="10"/>
  <c r="AF224" i="10" s="1"/>
  <c r="AG224" i="10" s="1"/>
  <c r="AD225" i="10"/>
  <c r="AD226" i="10"/>
  <c r="AD227" i="10"/>
  <c r="AF227" i="10" s="1"/>
  <c r="AG227" i="10" s="1"/>
  <c r="AD228" i="10"/>
  <c r="AF228" i="10" s="1"/>
  <c r="AG228" i="10" s="1"/>
  <c r="AD229" i="10"/>
  <c r="AD230" i="10"/>
  <c r="AD231" i="10"/>
  <c r="AD232" i="10"/>
  <c r="AF232" i="10" s="1"/>
  <c r="AG232" i="10" s="1"/>
  <c r="AD233" i="10"/>
  <c r="AD234" i="10"/>
  <c r="AD235" i="10"/>
  <c r="AF235" i="10" s="1"/>
  <c r="AG235" i="10" s="1"/>
  <c r="AD236" i="10"/>
  <c r="AF236" i="10" s="1"/>
  <c r="AG236" i="10" s="1"/>
  <c r="AD237" i="10"/>
  <c r="AD238" i="10"/>
  <c r="AD239" i="10"/>
  <c r="AD240" i="10"/>
  <c r="AD241" i="10"/>
  <c r="AD242" i="10"/>
  <c r="AD243" i="10"/>
  <c r="AF243" i="10" s="1"/>
  <c r="AG243" i="10" s="1"/>
  <c r="AD244" i="10"/>
  <c r="AF244" i="10" s="1"/>
  <c r="AG244" i="10" s="1"/>
  <c r="AD245" i="10"/>
  <c r="AD246" i="10"/>
  <c r="AD247" i="10"/>
  <c r="AD248" i="10"/>
  <c r="AD249" i="10"/>
  <c r="AD250" i="10"/>
  <c r="AD251" i="10"/>
  <c r="AF251" i="10" s="1"/>
  <c r="AG251" i="10" s="1"/>
  <c r="AD252" i="10"/>
  <c r="AF252" i="10" s="1"/>
  <c r="AG252" i="10" s="1"/>
  <c r="AD253" i="10"/>
  <c r="AD254" i="10"/>
  <c r="AD255" i="10"/>
  <c r="AD256" i="10"/>
  <c r="AF256" i="10" s="1"/>
  <c r="AG256" i="10" s="1"/>
  <c r="AD257" i="10"/>
  <c r="AD258" i="10"/>
  <c r="AD259" i="10"/>
  <c r="AF259" i="10" s="1"/>
  <c r="AG259" i="10" s="1"/>
  <c r="AD260" i="10"/>
  <c r="AF260" i="10" s="1"/>
  <c r="AG260" i="10" s="1"/>
  <c r="AD261" i="10"/>
  <c r="AD262" i="10"/>
  <c r="AD263" i="10"/>
  <c r="AD264" i="10"/>
  <c r="AF264" i="10" s="1"/>
  <c r="AG264" i="10" s="1"/>
  <c r="AD265" i="10"/>
  <c r="AD266" i="10"/>
  <c r="AD267" i="10"/>
  <c r="AF267" i="10" s="1"/>
  <c r="AG267" i="10" s="1"/>
  <c r="AD268" i="10"/>
  <c r="AF268" i="10" s="1"/>
  <c r="AG268" i="10" s="1"/>
  <c r="AD269" i="10"/>
  <c r="AD270" i="10"/>
  <c r="AD271" i="10"/>
  <c r="AD272" i="10"/>
  <c r="AD273" i="10"/>
  <c r="AD274" i="10"/>
  <c r="AD275" i="10"/>
  <c r="AD276" i="10"/>
  <c r="AD277" i="10"/>
  <c r="AD278" i="10"/>
  <c r="AD279" i="10"/>
  <c r="AD280" i="10"/>
  <c r="AD281" i="10"/>
  <c r="AD282" i="10"/>
  <c r="AD283" i="10"/>
  <c r="AD284" i="10"/>
  <c r="AF284" i="10" s="1"/>
  <c r="AG284" i="10" s="1"/>
  <c r="AD285" i="10"/>
  <c r="AD286" i="10"/>
  <c r="AD287" i="10"/>
  <c r="AD288" i="10"/>
  <c r="AF288" i="10" s="1"/>
  <c r="AG288" i="10" s="1"/>
  <c r="AD289" i="10"/>
  <c r="AD290" i="10"/>
  <c r="AD291" i="10"/>
  <c r="AD292" i="10"/>
  <c r="AD293" i="10"/>
  <c r="AD294" i="10"/>
  <c r="AD295" i="10"/>
  <c r="AD296" i="10"/>
  <c r="AD297" i="10"/>
  <c r="AD298" i="10"/>
  <c r="AD299" i="10"/>
  <c r="AD300" i="10"/>
  <c r="AF300" i="10" s="1"/>
  <c r="AG300" i="10" s="1"/>
  <c r="AD301" i="10"/>
  <c r="AD302" i="10"/>
  <c r="AD303" i="10"/>
  <c r="AD304" i="10"/>
  <c r="AF304" i="10" s="1"/>
  <c r="AG304" i="10" s="1"/>
  <c r="AD305" i="10"/>
  <c r="AD306" i="10"/>
  <c r="AD307" i="10"/>
  <c r="AD308" i="10"/>
  <c r="AF308" i="10" s="1"/>
  <c r="AG308" i="10" s="1"/>
  <c r="AD309" i="10"/>
  <c r="AD310" i="10"/>
  <c r="AD311" i="10"/>
  <c r="AD312" i="10"/>
  <c r="AD3" i="10"/>
  <c r="Z4" i="10"/>
  <c r="Z5" i="10"/>
  <c r="AB5" i="10" s="1"/>
  <c r="AC5" i="10" s="1"/>
  <c r="Z6" i="10"/>
  <c r="AB6" i="10" s="1"/>
  <c r="AC6" i="10" s="1"/>
  <c r="Z7" i="10"/>
  <c r="Z8" i="10"/>
  <c r="Z9" i="10"/>
  <c r="Z10" i="10"/>
  <c r="AB10" i="10" s="1"/>
  <c r="AC10" i="10" s="1"/>
  <c r="Z11" i="10"/>
  <c r="Z12" i="10"/>
  <c r="Z13" i="10"/>
  <c r="Z14" i="10"/>
  <c r="AB14" i="10" s="1"/>
  <c r="AC14" i="10" s="1"/>
  <c r="Z15" i="10"/>
  <c r="Z16" i="10"/>
  <c r="Z17" i="10"/>
  <c r="Z18" i="10"/>
  <c r="AB18" i="10" s="1"/>
  <c r="AC18" i="10" s="1"/>
  <c r="Z19" i="10"/>
  <c r="AB19" i="10" s="1"/>
  <c r="AC19" i="10" s="1"/>
  <c r="Z20" i="10"/>
  <c r="Z21" i="10"/>
  <c r="AB21" i="10" s="1"/>
  <c r="AC21" i="10" s="1"/>
  <c r="Z22" i="10"/>
  <c r="Z23" i="10"/>
  <c r="Z24" i="10"/>
  <c r="Z25" i="10"/>
  <c r="Z26" i="10"/>
  <c r="AB26" i="10" s="1"/>
  <c r="AC26" i="10" s="1"/>
  <c r="Z27" i="10"/>
  <c r="AB27" i="10" s="1"/>
  <c r="AC27" i="10" s="1"/>
  <c r="Z28" i="10"/>
  <c r="Z29" i="10"/>
  <c r="Z30" i="10"/>
  <c r="AB30" i="10" s="1"/>
  <c r="AC30" i="10" s="1"/>
  <c r="Z31" i="10"/>
  <c r="Z32" i="10"/>
  <c r="Z33" i="10"/>
  <c r="Z34" i="10"/>
  <c r="Z35" i="10"/>
  <c r="AB35" i="10" s="1"/>
  <c r="AC35" i="10" s="1"/>
  <c r="Z36" i="10"/>
  <c r="Z37" i="10"/>
  <c r="Z38" i="10"/>
  <c r="AB38" i="10" s="1"/>
  <c r="AC38" i="10" s="1"/>
  <c r="Z39" i="10"/>
  <c r="Z40" i="10"/>
  <c r="Z41" i="10"/>
  <c r="Z42" i="10"/>
  <c r="Z43" i="10"/>
  <c r="AB43" i="10" s="1"/>
  <c r="AC43" i="10" s="1"/>
  <c r="Z44" i="10"/>
  <c r="Z45" i="10"/>
  <c r="Z46" i="10"/>
  <c r="AB46" i="10" s="1"/>
  <c r="AC46" i="10" s="1"/>
  <c r="Z47" i="10"/>
  <c r="Z48" i="10"/>
  <c r="Z49" i="10"/>
  <c r="Z50" i="10"/>
  <c r="AB50" i="10" s="1"/>
  <c r="AC50" i="10" s="1"/>
  <c r="Z51" i="10"/>
  <c r="AB51" i="10" s="1"/>
  <c r="AC51" i="10" s="1"/>
  <c r="Z52" i="10"/>
  <c r="Z53" i="10"/>
  <c r="AB53" i="10" s="1"/>
  <c r="AC53" i="10" s="1"/>
  <c r="Z54" i="10"/>
  <c r="AB54" i="10" s="1"/>
  <c r="AC54" i="10" s="1"/>
  <c r="Z55" i="10"/>
  <c r="Z56" i="10"/>
  <c r="Z57" i="10"/>
  <c r="Z58" i="10"/>
  <c r="Z59" i="10"/>
  <c r="AB59" i="10" s="1"/>
  <c r="AC59" i="10" s="1"/>
  <c r="Z60" i="10"/>
  <c r="Z61" i="10"/>
  <c r="AB61" i="10" s="1"/>
  <c r="AC61" i="10" s="1"/>
  <c r="Z62" i="10"/>
  <c r="AB62" i="10" s="1"/>
  <c r="AC62" i="10" s="1"/>
  <c r="Z63" i="10"/>
  <c r="Z64" i="10"/>
  <c r="Z65" i="10"/>
  <c r="Z66" i="10"/>
  <c r="AB66" i="10" s="1"/>
  <c r="AC66" i="10" s="1"/>
  <c r="Z67" i="10"/>
  <c r="AB67" i="10" s="1"/>
  <c r="AC67" i="10" s="1"/>
  <c r="Z68" i="10"/>
  <c r="Z69" i="10"/>
  <c r="Z70" i="10"/>
  <c r="AB70" i="10" s="1"/>
  <c r="AC70" i="10" s="1"/>
  <c r="Z71" i="10"/>
  <c r="Z72" i="10"/>
  <c r="Z73" i="10"/>
  <c r="Z74" i="10"/>
  <c r="AB74" i="10" s="1"/>
  <c r="AC74" i="10" s="1"/>
  <c r="Z75" i="10"/>
  <c r="AB75" i="10" s="1"/>
  <c r="AC75" i="10" s="1"/>
  <c r="Z76" i="10"/>
  <c r="Z77" i="10"/>
  <c r="Z78" i="10"/>
  <c r="AB78" i="10" s="1"/>
  <c r="AC78" i="10" s="1"/>
  <c r="Z79" i="10"/>
  <c r="Z80" i="10"/>
  <c r="Z81" i="10"/>
  <c r="Z82" i="10"/>
  <c r="AB82" i="10" s="1"/>
  <c r="AC82" i="10" s="1"/>
  <c r="Z83" i="10"/>
  <c r="AB83" i="10" s="1"/>
  <c r="AC83" i="10" s="1"/>
  <c r="Z84" i="10"/>
  <c r="Z85" i="10"/>
  <c r="AB85" i="10" s="1"/>
  <c r="AC85" i="10" s="1"/>
  <c r="Z86" i="10"/>
  <c r="AB86" i="10" s="1"/>
  <c r="AC86" i="10" s="1"/>
  <c r="Z87" i="10"/>
  <c r="Z88" i="10"/>
  <c r="Z89" i="10"/>
  <c r="Z90" i="10"/>
  <c r="Z91" i="10"/>
  <c r="AB91" i="10" s="1"/>
  <c r="AC91" i="10" s="1"/>
  <c r="Z92" i="10"/>
  <c r="Z93" i="10"/>
  <c r="AB93" i="10" s="1"/>
  <c r="AC93" i="10" s="1"/>
  <c r="Z94" i="10"/>
  <c r="AB94" i="10" s="1"/>
  <c r="AC94" i="10" s="1"/>
  <c r="Z95" i="10"/>
  <c r="Z96" i="10"/>
  <c r="AB96" i="10" s="1"/>
  <c r="AC96" i="10" s="1"/>
  <c r="Z97" i="10"/>
  <c r="Z98" i="10"/>
  <c r="AB98" i="10" s="1"/>
  <c r="AC98" i="10" s="1"/>
  <c r="Z99" i="10"/>
  <c r="AB99" i="10" s="1"/>
  <c r="AC99" i="10" s="1"/>
  <c r="Z100" i="10"/>
  <c r="Z101" i="10"/>
  <c r="AB101" i="10" s="1"/>
  <c r="AC101" i="10" s="1"/>
  <c r="Z102" i="10"/>
  <c r="AB102" i="10" s="1"/>
  <c r="AC102" i="10" s="1"/>
  <c r="Z103" i="10"/>
  <c r="Z104" i="10"/>
  <c r="Z105" i="10"/>
  <c r="Z106" i="10"/>
  <c r="AB106" i="10" s="1"/>
  <c r="AC106" i="10" s="1"/>
  <c r="Z107" i="10"/>
  <c r="AB107" i="10" s="1"/>
  <c r="AC107" i="10" s="1"/>
  <c r="Z108" i="10"/>
  <c r="Z109" i="10"/>
  <c r="AB109" i="10" s="1"/>
  <c r="AC109" i="10" s="1"/>
  <c r="Z110" i="10"/>
  <c r="AB110" i="10" s="1"/>
  <c r="AC110" i="10" s="1"/>
  <c r="Z111" i="10"/>
  <c r="Z112" i="10"/>
  <c r="Z113" i="10"/>
  <c r="Z114" i="10"/>
  <c r="Z115" i="10"/>
  <c r="AB115" i="10" s="1"/>
  <c r="AC115" i="10" s="1"/>
  <c r="Z116" i="10"/>
  <c r="Z117" i="10"/>
  <c r="Z118" i="10"/>
  <c r="AB118" i="10" s="1"/>
  <c r="AC118" i="10" s="1"/>
  <c r="Z119" i="10"/>
  <c r="Z120" i="10"/>
  <c r="AB120" i="10" s="1"/>
  <c r="AC120" i="10" s="1"/>
  <c r="Z121" i="10"/>
  <c r="Z122" i="10"/>
  <c r="AB122" i="10" s="1"/>
  <c r="AC122" i="10" s="1"/>
  <c r="Z123" i="10"/>
  <c r="Z124" i="10"/>
  <c r="Z125" i="10"/>
  <c r="AB125" i="10" s="1"/>
  <c r="AC125" i="10" s="1"/>
  <c r="Z126" i="10"/>
  <c r="AB126" i="10" s="1"/>
  <c r="AC126" i="10" s="1"/>
  <c r="Z127" i="10"/>
  <c r="Z128" i="10"/>
  <c r="Z129" i="10"/>
  <c r="Z130" i="10"/>
  <c r="AB130" i="10" s="1"/>
  <c r="AC130" i="10" s="1"/>
  <c r="Z131" i="10"/>
  <c r="AB131" i="10" s="1"/>
  <c r="AC131" i="10" s="1"/>
  <c r="Z132" i="10"/>
  <c r="Z133" i="10"/>
  <c r="AB133" i="10" s="1"/>
  <c r="AC133" i="10" s="1"/>
  <c r="Z134" i="10"/>
  <c r="AB134" i="10" s="1"/>
  <c r="AC134" i="10" s="1"/>
  <c r="Z135" i="10"/>
  <c r="Z136" i="10"/>
  <c r="Z137" i="10"/>
  <c r="Z138" i="10"/>
  <c r="Z139" i="10"/>
  <c r="AB139" i="10" s="1"/>
  <c r="AC139" i="10" s="1"/>
  <c r="Z140" i="10"/>
  <c r="Z141" i="10"/>
  <c r="Z142" i="10"/>
  <c r="Z143" i="10"/>
  <c r="Z144" i="10"/>
  <c r="AB144" i="10" s="1"/>
  <c r="AC144" i="10" s="1"/>
  <c r="Z145" i="10"/>
  <c r="Z146" i="10"/>
  <c r="AB146" i="10" s="1"/>
  <c r="AC146" i="10" s="1"/>
  <c r="Z147" i="10"/>
  <c r="Z148" i="10"/>
  <c r="Z149" i="10"/>
  <c r="Z150" i="10"/>
  <c r="AB150" i="10" s="1"/>
  <c r="AC150" i="10" s="1"/>
  <c r="Z151" i="10"/>
  <c r="Z152" i="10"/>
  <c r="Z153" i="10"/>
  <c r="Z154" i="10"/>
  <c r="Z155" i="10"/>
  <c r="AB155" i="10" s="1"/>
  <c r="AC155" i="10" s="1"/>
  <c r="Z156" i="10"/>
  <c r="Z157" i="10"/>
  <c r="Z158" i="10"/>
  <c r="AB158" i="10" s="1"/>
  <c r="AC158" i="10" s="1"/>
  <c r="Z159" i="10"/>
  <c r="Z160" i="10"/>
  <c r="Z161" i="10"/>
  <c r="Z162" i="10"/>
  <c r="AB162" i="10" s="1"/>
  <c r="AC162" i="10" s="1"/>
  <c r="Z163" i="10"/>
  <c r="Z164" i="10"/>
  <c r="Z165" i="10"/>
  <c r="AB165" i="10" s="1"/>
  <c r="AC165" i="10" s="1"/>
  <c r="Z166" i="10"/>
  <c r="Z167" i="10"/>
  <c r="Z168" i="10"/>
  <c r="Z169" i="10"/>
  <c r="Z170" i="10"/>
  <c r="AB170" i="10" s="1"/>
  <c r="AC170" i="10" s="1"/>
  <c r="Z171" i="10"/>
  <c r="Z172" i="10"/>
  <c r="Z173" i="10"/>
  <c r="AB173" i="10" s="1"/>
  <c r="AC173" i="10" s="1"/>
  <c r="Z174" i="10"/>
  <c r="AB174" i="10" s="1"/>
  <c r="AC174" i="10" s="1"/>
  <c r="Z175" i="10"/>
  <c r="Z176" i="10"/>
  <c r="Z177" i="10"/>
  <c r="Z178" i="10"/>
  <c r="AB178" i="10" s="1"/>
  <c r="AC178" i="10" s="1"/>
  <c r="Z179" i="10"/>
  <c r="Z180" i="10"/>
  <c r="Z181" i="10"/>
  <c r="Z182" i="10"/>
  <c r="AB182" i="10" s="1"/>
  <c r="AC182" i="10" s="1"/>
  <c r="Z183" i="10"/>
  <c r="Z184" i="10"/>
  <c r="Z185" i="10"/>
  <c r="Z186" i="10"/>
  <c r="AB186" i="10" s="1"/>
  <c r="AC186" i="10" s="1"/>
  <c r="Z187" i="10"/>
  <c r="Z188" i="10"/>
  <c r="Z189" i="10"/>
  <c r="AB189" i="10" s="1"/>
  <c r="AC189" i="10" s="1"/>
  <c r="Z190" i="10"/>
  <c r="AB190" i="10" s="1"/>
  <c r="AC190" i="10" s="1"/>
  <c r="Z191" i="10"/>
  <c r="Z192" i="10"/>
  <c r="Z193" i="10"/>
  <c r="Z194" i="10"/>
  <c r="Z195" i="10"/>
  <c r="Z196" i="10"/>
  <c r="Z197" i="10"/>
  <c r="AB197" i="10" s="1"/>
  <c r="AC197" i="10" s="1"/>
  <c r="Z198" i="10"/>
  <c r="AB198" i="10" s="1"/>
  <c r="AC198" i="10" s="1"/>
  <c r="Z199" i="10"/>
  <c r="Z200" i="10"/>
  <c r="Z201" i="10"/>
  <c r="Z202" i="10"/>
  <c r="AB202" i="10" s="1"/>
  <c r="AC202" i="10" s="1"/>
  <c r="Z203" i="10"/>
  <c r="AB203" i="10" s="1"/>
  <c r="AC203" i="10" s="1"/>
  <c r="Z204" i="10"/>
  <c r="Z205" i="10"/>
  <c r="AB205" i="10" s="1"/>
  <c r="AC205" i="10" s="1"/>
  <c r="Z206" i="10"/>
  <c r="Z207" i="10"/>
  <c r="Z208" i="10"/>
  <c r="Z209" i="10"/>
  <c r="Z210" i="10"/>
  <c r="AB210" i="10" s="1"/>
  <c r="AC210" i="10" s="1"/>
  <c r="Z211" i="10"/>
  <c r="AB211" i="10" s="1"/>
  <c r="AC211" i="10" s="1"/>
  <c r="Z212" i="10"/>
  <c r="Z213" i="10"/>
  <c r="AB213" i="10" s="1"/>
  <c r="AC213" i="10" s="1"/>
  <c r="Z214" i="10"/>
  <c r="Z215" i="10"/>
  <c r="Z216" i="10"/>
  <c r="Z217" i="10"/>
  <c r="Z218" i="10"/>
  <c r="AB218" i="10" s="1"/>
  <c r="AC218" i="10" s="1"/>
  <c r="Z219" i="10"/>
  <c r="AB219" i="10" s="1"/>
  <c r="AC219" i="10" s="1"/>
  <c r="Z220" i="10"/>
  <c r="Z221" i="10"/>
  <c r="AB221" i="10" s="1"/>
  <c r="AC221" i="10" s="1"/>
  <c r="Z222" i="10"/>
  <c r="AB222" i="10" s="1"/>
  <c r="AC222" i="10" s="1"/>
  <c r="Z223" i="10"/>
  <c r="Z224" i="10"/>
  <c r="Z225" i="10"/>
  <c r="Z226" i="10"/>
  <c r="AB226" i="10" s="1"/>
  <c r="AC226" i="10" s="1"/>
  <c r="Z227" i="10"/>
  <c r="AB227" i="10" s="1"/>
  <c r="AC227" i="10" s="1"/>
  <c r="Z228" i="10"/>
  <c r="Z229" i="10"/>
  <c r="AB229" i="10" s="1"/>
  <c r="AC229" i="10" s="1"/>
  <c r="Z230" i="10"/>
  <c r="AB230" i="10" s="1"/>
  <c r="AC230" i="10" s="1"/>
  <c r="Z231" i="10"/>
  <c r="Z232" i="10"/>
  <c r="AB232" i="10" s="1"/>
  <c r="AC232" i="10" s="1"/>
  <c r="Z233" i="10"/>
  <c r="Z234" i="10"/>
  <c r="AB234" i="10" s="1"/>
  <c r="AC234" i="10" s="1"/>
  <c r="Z235" i="10"/>
  <c r="AB235" i="10" s="1"/>
  <c r="AC235" i="10" s="1"/>
  <c r="Z236" i="10"/>
  <c r="Z237" i="10"/>
  <c r="Z238" i="10"/>
  <c r="AB238" i="10" s="1"/>
  <c r="AC238" i="10" s="1"/>
  <c r="Z239" i="10"/>
  <c r="Z240" i="10"/>
  <c r="AB240" i="10" s="1"/>
  <c r="AC240" i="10" s="1"/>
  <c r="Z241" i="10"/>
  <c r="Z242" i="10"/>
  <c r="AB242" i="10" s="1"/>
  <c r="AC242" i="10" s="1"/>
  <c r="Z243" i="10"/>
  <c r="AB243" i="10" s="1"/>
  <c r="AC243" i="10" s="1"/>
  <c r="Z244" i="10"/>
  <c r="Z245" i="10"/>
  <c r="Z246" i="10"/>
  <c r="AB246" i="10" s="1"/>
  <c r="AC246" i="10" s="1"/>
  <c r="Z247" i="10"/>
  <c r="Z248" i="10"/>
  <c r="AB248" i="10" s="1"/>
  <c r="AC248" i="10" s="1"/>
  <c r="Z249" i="10"/>
  <c r="Z250" i="10"/>
  <c r="AB250" i="10" s="1"/>
  <c r="AC250" i="10" s="1"/>
  <c r="Z251" i="10"/>
  <c r="AB251" i="10" s="1"/>
  <c r="AC251" i="10" s="1"/>
  <c r="Z252" i="10"/>
  <c r="Z253" i="10"/>
  <c r="AB253" i="10" s="1"/>
  <c r="AC253" i="10" s="1"/>
  <c r="Z254" i="10"/>
  <c r="AB254" i="10" s="1"/>
  <c r="AC254" i="10" s="1"/>
  <c r="Z255" i="10"/>
  <c r="Z256" i="10"/>
  <c r="AB256" i="10" s="1"/>
  <c r="AC256" i="10" s="1"/>
  <c r="Z257" i="10"/>
  <c r="Z258" i="10"/>
  <c r="AB258" i="10" s="1"/>
  <c r="AC258" i="10" s="1"/>
  <c r="Z259" i="10"/>
  <c r="AB259" i="10" s="1"/>
  <c r="AC259" i="10" s="1"/>
  <c r="Z260" i="10"/>
  <c r="Z261" i="10"/>
  <c r="Z262" i="10"/>
  <c r="AB262" i="10" s="1"/>
  <c r="AC262" i="10" s="1"/>
  <c r="Z263" i="10"/>
  <c r="Z264" i="10"/>
  <c r="AB264" i="10" s="1"/>
  <c r="AC264" i="10" s="1"/>
  <c r="Z265" i="10"/>
  <c r="Z266" i="10"/>
  <c r="AB266" i="10" s="1"/>
  <c r="AC266" i="10" s="1"/>
  <c r="Z267" i="10"/>
  <c r="AB267" i="10" s="1"/>
  <c r="AC267" i="10" s="1"/>
  <c r="Z268" i="10"/>
  <c r="AB268" i="10" s="1"/>
  <c r="AC268" i="10" s="1"/>
  <c r="Z269" i="10"/>
  <c r="AB269" i="10" s="1"/>
  <c r="AC269" i="10" s="1"/>
  <c r="Z270" i="10"/>
  <c r="AB270" i="10" s="1"/>
  <c r="AC270" i="10" s="1"/>
  <c r="Z271" i="10"/>
  <c r="Z272" i="10"/>
  <c r="Z273" i="10"/>
  <c r="Z274" i="10"/>
  <c r="AB274" i="10" s="1"/>
  <c r="AC274" i="10" s="1"/>
  <c r="Z275" i="10"/>
  <c r="AB275" i="10" s="1"/>
  <c r="AC275" i="10" s="1"/>
  <c r="Z276" i="10"/>
  <c r="Z277" i="10"/>
  <c r="AB277" i="10" s="1"/>
  <c r="AC277" i="10" s="1"/>
  <c r="Z278" i="10"/>
  <c r="AB278" i="10" s="1"/>
  <c r="AC278" i="10" s="1"/>
  <c r="Z279" i="10"/>
  <c r="Z280" i="10"/>
  <c r="Z281" i="10"/>
  <c r="Z282" i="10"/>
  <c r="Z283" i="10"/>
  <c r="AB283" i="10" s="1"/>
  <c r="AC283" i="10" s="1"/>
  <c r="Z284" i="10"/>
  <c r="Z285" i="10"/>
  <c r="AB285" i="10" s="1"/>
  <c r="AC285" i="10" s="1"/>
  <c r="Z286" i="10"/>
  <c r="AB286" i="10" s="1"/>
  <c r="AC286" i="10" s="1"/>
  <c r="Z287" i="10"/>
  <c r="Z288" i="10"/>
  <c r="AB288" i="10" s="1"/>
  <c r="AC288" i="10" s="1"/>
  <c r="Z289" i="10"/>
  <c r="Z290" i="10"/>
  <c r="Z291" i="10"/>
  <c r="Z292" i="10"/>
  <c r="Z293" i="10"/>
  <c r="AB293" i="10" s="1"/>
  <c r="AC293" i="10" s="1"/>
  <c r="Z294" i="10"/>
  <c r="AB294" i="10" s="1"/>
  <c r="AC294" i="10" s="1"/>
  <c r="Z295" i="10"/>
  <c r="Z296" i="10"/>
  <c r="Z297" i="10"/>
  <c r="Z298" i="10"/>
  <c r="Z299" i="10"/>
  <c r="AB299" i="10" s="1"/>
  <c r="AC299" i="10" s="1"/>
  <c r="Z300" i="10"/>
  <c r="Z301" i="10"/>
  <c r="AB301" i="10" s="1"/>
  <c r="AC301" i="10" s="1"/>
  <c r="Z302" i="10"/>
  <c r="AB302" i="10" s="1"/>
  <c r="AC302" i="10" s="1"/>
  <c r="Z303" i="10"/>
  <c r="Z304" i="10"/>
  <c r="Z305" i="10"/>
  <c r="Z306" i="10"/>
  <c r="Z307" i="10"/>
  <c r="AB307" i="10" s="1"/>
  <c r="AC307" i="10" s="1"/>
  <c r="Z308" i="10"/>
  <c r="AB308" i="10" s="1"/>
  <c r="AC308" i="10" s="1"/>
  <c r="Z309" i="10"/>
  <c r="Z310" i="10"/>
  <c r="AB310" i="10" s="1"/>
  <c r="AC310" i="10" s="1"/>
  <c r="Z311" i="10"/>
  <c r="Z312" i="10"/>
  <c r="AB312" i="10" s="1"/>
  <c r="AC312" i="10" s="1"/>
  <c r="Z3" i="10"/>
  <c r="V4" i="10"/>
  <c r="X4" i="10" s="1"/>
  <c r="Y4" i="10" s="1"/>
  <c r="V5" i="10"/>
  <c r="V6" i="10"/>
  <c r="V7" i="10"/>
  <c r="X7" i="10" s="1"/>
  <c r="Y7" i="10" s="1"/>
  <c r="V8" i="10"/>
  <c r="X8" i="10" s="1"/>
  <c r="Y8" i="10" s="1"/>
  <c r="V9" i="10"/>
  <c r="V10" i="10"/>
  <c r="V11" i="10"/>
  <c r="V12" i="10"/>
  <c r="X12" i="10" s="1"/>
  <c r="Y12" i="10" s="1"/>
  <c r="V13" i="10"/>
  <c r="V14" i="10"/>
  <c r="V15" i="10"/>
  <c r="V16" i="10"/>
  <c r="X16" i="10" s="1"/>
  <c r="Y16" i="10" s="1"/>
  <c r="V17" i="10"/>
  <c r="V18" i="10"/>
  <c r="V19" i="10"/>
  <c r="V20" i="10"/>
  <c r="V21" i="10"/>
  <c r="V22" i="10"/>
  <c r="V23" i="10"/>
  <c r="X23" i="10" s="1"/>
  <c r="Y23" i="10" s="1"/>
  <c r="V24" i="10"/>
  <c r="X24" i="10" s="1"/>
  <c r="Y24" i="10" s="1"/>
  <c r="V25" i="10"/>
  <c r="V26" i="10"/>
  <c r="V27" i="10"/>
  <c r="V28" i="10"/>
  <c r="X28" i="10" s="1"/>
  <c r="Y28" i="10" s="1"/>
  <c r="V29" i="10"/>
  <c r="V30" i="10"/>
  <c r="V31" i="10"/>
  <c r="V32" i="10"/>
  <c r="V33" i="10"/>
  <c r="V34" i="10"/>
  <c r="V35" i="10"/>
  <c r="V36" i="10"/>
  <c r="X36" i="10" s="1"/>
  <c r="Y36" i="10" s="1"/>
  <c r="V37" i="10"/>
  <c r="V38" i="10"/>
  <c r="V39" i="10"/>
  <c r="X39" i="10" s="1"/>
  <c r="Y39" i="10" s="1"/>
  <c r="V40" i="10"/>
  <c r="X40" i="10" s="1"/>
  <c r="Y40" i="10" s="1"/>
  <c r="V41" i="10"/>
  <c r="V42" i="10"/>
  <c r="V43" i="10"/>
  <c r="X43" i="10" s="1"/>
  <c r="Y43" i="10" s="1"/>
  <c r="V44" i="10"/>
  <c r="X44" i="10" s="1"/>
  <c r="Y44" i="10" s="1"/>
  <c r="V45" i="10"/>
  <c r="V46" i="10"/>
  <c r="X46" i="10" s="1"/>
  <c r="Y46" i="10" s="1"/>
  <c r="V47" i="10"/>
  <c r="X47" i="10" s="1"/>
  <c r="Y47" i="10" s="1"/>
  <c r="V48" i="10"/>
  <c r="X48" i="10" s="1"/>
  <c r="Y48" i="10" s="1"/>
  <c r="V49" i="10"/>
  <c r="V50" i="10"/>
  <c r="V51" i="10"/>
  <c r="X51" i="10" s="1"/>
  <c r="Y51" i="10" s="1"/>
  <c r="V52" i="10"/>
  <c r="X52" i="10" s="1"/>
  <c r="Y52" i="10" s="1"/>
  <c r="V53" i="10"/>
  <c r="V54" i="10"/>
  <c r="X54" i="10" s="1"/>
  <c r="Y54" i="10" s="1"/>
  <c r="V55" i="10"/>
  <c r="X55" i="10" s="1"/>
  <c r="Y55" i="10" s="1"/>
  <c r="V56" i="10"/>
  <c r="X56" i="10" s="1"/>
  <c r="Y56" i="10" s="1"/>
  <c r="V57" i="10"/>
  <c r="V58" i="10"/>
  <c r="X58" i="10" s="1"/>
  <c r="Y58" i="10" s="1"/>
  <c r="V59" i="10"/>
  <c r="X59" i="10" s="1"/>
  <c r="Y59" i="10" s="1"/>
  <c r="V60" i="10"/>
  <c r="X60" i="10" s="1"/>
  <c r="Y60" i="10" s="1"/>
  <c r="V61" i="10"/>
  <c r="V62" i="10"/>
  <c r="X62" i="10" s="1"/>
  <c r="Y62" i="10" s="1"/>
  <c r="V63" i="10"/>
  <c r="V64" i="10"/>
  <c r="X64" i="10" s="1"/>
  <c r="Y64" i="10" s="1"/>
  <c r="V65" i="10"/>
  <c r="V66" i="10"/>
  <c r="V67" i="10"/>
  <c r="X67" i="10" s="1"/>
  <c r="Y67" i="10" s="1"/>
  <c r="V68" i="10"/>
  <c r="X68" i="10" s="1"/>
  <c r="Y68" i="10" s="1"/>
  <c r="V69" i="10"/>
  <c r="V70" i="10"/>
  <c r="X70" i="10" s="1"/>
  <c r="Y70" i="10" s="1"/>
  <c r="V71" i="10"/>
  <c r="X71" i="10" s="1"/>
  <c r="Y71" i="10" s="1"/>
  <c r="V72" i="10"/>
  <c r="X72" i="10" s="1"/>
  <c r="Y72" i="10" s="1"/>
  <c r="V73" i="10"/>
  <c r="V74" i="10"/>
  <c r="V75" i="10"/>
  <c r="X75" i="10" s="1"/>
  <c r="Y75" i="10" s="1"/>
  <c r="V76" i="10"/>
  <c r="X76" i="10" s="1"/>
  <c r="Y76" i="10" s="1"/>
  <c r="V77" i="10"/>
  <c r="V78" i="10"/>
  <c r="X78" i="10" s="1"/>
  <c r="Y78" i="10" s="1"/>
  <c r="V79" i="10"/>
  <c r="V80" i="10"/>
  <c r="V81" i="10"/>
  <c r="V82" i="10"/>
  <c r="V83" i="10"/>
  <c r="V84" i="10"/>
  <c r="X84" i="10" s="1"/>
  <c r="Y84" i="10" s="1"/>
  <c r="V85" i="10"/>
  <c r="V86" i="10"/>
  <c r="X86" i="10" s="1"/>
  <c r="Y86" i="10" s="1"/>
  <c r="V87" i="10"/>
  <c r="X87" i="10" s="1"/>
  <c r="Y87" i="10" s="1"/>
  <c r="V88" i="10"/>
  <c r="X88" i="10" s="1"/>
  <c r="Y88" i="10" s="1"/>
  <c r="V89" i="10"/>
  <c r="V90" i="10"/>
  <c r="V91" i="10"/>
  <c r="V92" i="10"/>
  <c r="X92" i="10" s="1"/>
  <c r="Y92" i="10" s="1"/>
  <c r="V93" i="10"/>
  <c r="V94" i="10"/>
  <c r="X94" i="10" s="1"/>
  <c r="Y94" i="10" s="1"/>
  <c r="V95" i="10"/>
  <c r="X95" i="10" s="1"/>
  <c r="Y95" i="10" s="1"/>
  <c r="V96" i="10"/>
  <c r="X96" i="10" s="1"/>
  <c r="Y96" i="10" s="1"/>
  <c r="V97" i="10"/>
  <c r="V98" i="10"/>
  <c r="V99" i="10"/>
  <c r="V100" i="10"/>
  <c r="X100" i="10" s="1"/>
  <c r="Y100" i="10" s="1"/>
  <c r="V101" i="10"/>
  <c r="V102" i="10"/>
  <c r="V103" i="10"/>
  <c r="X103" i="10" s="1"/>
  <c r="Y103" i="10" s="1"/>
  <c r="V104" i="10"/>
  <c r="V105" i="10"/>
  <c r="V106" i="10"/>
  <c r="V107" i="10"/>
  <c r="V108" i="10"/>
  <c r="X108" i="10" s="1"/>
  <c r="Y108" i="10" s="1"/>
  <c r="V109" i="10"/>
  <c r="V110" i="10"/>
  <c r="V111" i="10"/>
  <c r="V112" i="10"/>
  <c r="X112" i="10" s="1"/>
  <c r="Y112" i="10" s="1"/>
  <c r="V113" i="10"/>
  <c r="V114" i="10"/>
  <c r="V115" i="10"/>
  <c r="X115" i="10" s="1"/>
  <c r="Y115" i="10" s="1"/>
  <c r="V116" i="10"/>
  <c r="X116" i="10" s="1"/>
  <c r="Y116" i="10" s="1"/>
  <c r="V117" i="10"/>
  <c r="V118" i="10"/>
  <c r="V119" i="10"/>
  <c r="V120" i="10"/>
  <c r="X120" i="10" s="1"/>
  <c r="Y120" i="10" s="1"/>
  <c r="V121" i="10"/>
  <c r="V122" i="10"/>
  <c r="V123" i="10"/>
  <c r="X123" i="10" s="1"/>
  <c r="Y123" i="10" s="1"/>
  <c r="V124" i="10"/>
  <c r="X124" i="10" s="1"/>
  <c r="Y124" i="10" s="1"/>
  <c r="V125" i="10"/>
  <c r="V126" i="10"/>
  <c r="V127" i="10"/>
  <c r="X127" i="10" s="1"/>
  <c r="Y127" i="10" s="1"/>
  <c r="V128" i="10"/>
  <c r="V129" i="10"/>
  <c r="V130" i="10"/>
  <c r="V131" i="10"/>
  <c r="X131" i="10" s="1"/>
  <c r="Y131" i="10" s="1"/>
  <c r="V132" i="10"/>
  <c r="X132" i="10" s="1"/>
  <c r="Y132" i="10" s="1"/>
  <c r="V133" i="10"/>
  <c r="V134" i="10"/>
  <c r="V135" i="10"/>
  <c r="X135" i="10" s="1"/>
  <c r="Y135" i="10" s="1"/>
  <c r="V136" i="10"/>
  <c r="X136" i="10" s="1"/>
  <c r="Y136" i="10" s="1"/>
  <c r="V137" i="10"/>
  <c r="V138" i="10"/>
  <c r="X138" i="10" s="1"/>
  <c r="Y138" i="10" s="1"/>
  <c r="V139" i="10"/>
  <c r="X139" i="10" s="1"/>
  <c r="Y139" i="10" s="1"/>
  <c r="V140" i="10"/>
  <c r="V141" i="10"/>
  <c r="V142" i="10"/>
  <c r="V143" i="10"/>
  <c r="V144" i="10"/>
  <c r="X144" i="10" s="1"/>
  <c r="Y144" i="10" s="1"/>
  <c r="V145" i="10"/>
  <c r="V146" i="10"/>
  <c r="V147" i="10"/>
  <c r="V148" i="10"/>
  <c r="X148" i="10" s="1"/>
  <c r="Y148" i="10" s="1"/>
  <c r="V149" i="10"/>
  <c r="V150" i="10"/>
  <c r="V151" i="10"/>
  <c r="V152" i="10"/>
  <c r="X152" i="10" s="1"/>
  <c r="Y152" i="10" s="1"/>
  <c r="V153" i="10"/>
  <c r="V154" i="10"/>
  <c r="X154" i="10" s="1"/>
  <c r="Y154" i="10" s="1"/>
  <c r="V155" i="10"/>
  <c r="X155" i="10" s="1"/>
  <c r="Y155" i="10" s="1"/>
  <c r="V156" i="10"/>
  <c r="X156" i="10" s="1"/>
  <c r="Y156" i="10" s="1"/>
  <c r="V157" i="10"/>
  <c r="V158" i="10"/>
  <c r="V159" i="10"/>
  <c r="X159" i="10" s="1"/>
  <c r="Y159" i="10" s="1"/>
  <c r="V160" i="10"/>
  <c r="X160" i="10" s="1"/>
  <c r="Y160" i="10" s="1"/>
  <c r="V161" i="10"/>
  <c r="V162" i="10"/>
  <c r="V163" i="10"/>
  <c r="X163" i="10" s="1"/>
  <c r="Y163" i="10" s="1"/>
  <c r="V164" i="10"/>
  <c r="X164" i="10" s="1"/>
  <c r="Y164" i="10" s="1"/>
  <c r="V165" i="10"/>
  <c r="V166" i="10"/>
  <c r="V167" i="10"/>
  <c r="X167" i="10" s="1"/>
  <c r="Y167" i="10" s="1"/>
  <c r="V168" i="10"/>
  <c r="X168" i="10" s="1"/>
  <c r="Y168" i="10" s="1"/>
  <c r="V169" i="10"/>
  <c r="V170" i="10"/>
  <c r="X170" i="10" s="1"/>
  <c r="Y170" i="10" s="1"/>
  <c r="V171" i="10"/>
  <c r="V172" i="10"/>
  <c r="X172" i="10" s="1"/>
  <c r="Y172" i="10" s="1"/>
  <c r="V173" i="10"/>
  <c r="V174" i="10"/>
  <c r="X174" i="10" s="1"/>
  <c r="Y174" i="10" s="1"/>
  <c r="V175" i="10"/>
  <c r="X175" i="10" s="1"/>
  <c r="Y175" i="10" s="1"/>
  <c r="V176" i="10"/>
  <c r="X176" i="10" s="1"/>
  <c r="Y176" i="10" s="1"/>
  <c r="V177" i="10"/>
  <c r="V178" i="10"/>
  <c r="V179" i="10"/>
  <c r="X179" i="10" s="1"/>
  <c r="Y179" i="10" s="1"/>
  <c r="V180" i="10"/>
  <c r="V181" i="10"/>
  <c r="V182" i="10"/>
  <c r="X182" i="10" s="1"/>
  <c r="Y182" i="10" s="1"/>
  <c r="V183" i="10"/>
  <c r="X183" i="10" s="1"/>
  <c r="Y183" i="10" s="1"/>
  <c r="V184" i="10"/>
  <c r="X184" i="10" s="1"/>
  <c r="Y184" i="10" s="1"/>
  <c r="V185" i="10"/>
  <c r="V186" i="10"/>
  <c r="V187" i="10"/>
  <c r="X187" i="10" s="1"/>
  <c r="Y187" i="10" s="1"/>
  <c r="V188" i="10"/>
  <c r="X188" i="10" s="1"/>
  <c r="Y188" i="10" s="1"/>
  <c r="V189" i="10"/>
  <c r="V190" i="10"/>
  <c r="V191" i="10"/>
  <c r="X191" i="10" s="1"/>
  <c r="Y191" i="10" s="1"/>
  <c r="V192" i="10"/>
  <c r="X192" i="10" s="1"/>
  <c r="Y192" i="10" s="1"/>
  <c r="V193" i="10"/>
  <c r="V194" i="10"/>
  <c r="X194" i="10" s="1"/>
  <c r="Y194" i="10" s="1"/>
  <c r="V195" i="10"/>
  <c r="V196" i="10"/>
  <c r="X196" i="10" s="1"/>
  <c r="Y196" i="10" s="1"/>
  <c r="V197" i="10"/>
  <c r="V198" i="10"/>
  <c r="X198" i="10" s="1"/>
  <c r="Y198" i="10" s="1"/>
  <c r="V199" i="10"/>
  <c r="X199" i="10" s="1"/>
  <c r="Y199" i="10" s="1"/>
  <c r="V200" i="10"/>
  <c r="X200" i="10" s="1"/>
  <c r="Y200" i="10" s="1"/>
  <c r="V201" i="10"/>
  <c r="V202" i="10"/>
  <c r="V203" i="10"/>
  <c r="V204" i="10"/>
  <c r="X204" i="10" s="1"/>
  <c r="Y204" i="10" s="1"/>
  <c r="V205" i="10"/>
  <c r="V206" i="10"/>
  <c r="V207" i="10"/>
  <c r="X207" i="10" s="1"/>
  <c r="Y207" i="10" s="1"/>
  <c r="V208" i="10"/>
  <c r="X208" i="10" s="1"/>
  <c r="Y208" i="10" s="1"/>
  <c r="V209" i="10"/>
  <c r="V210" i="10"/>
  <c r="X210" i="10" s="1"/>
  <c r="Y210" i="10" s="1"/>
  <c r="V211" i="10"/>
  <c r="X211" i="10" s="1"/>
  <c r="Y211" i="10" s="1"/>
  <c r="V212" i="10"/>
  <c r="X212" i="10" s="1"/>
  <c r="Y212" i="10" s="1"/>
  <c r="V213" i="10"/>
  <c r="V214" i="10"/>
  <c r="X214" i="10" s="1"/>
  <c r="Y214" i="10" s="1"/>
  <c r="V215" i="10"/>
  <c r="V216" i="10"/>
  <c r="X216" i="10" s="1"/>
  <c r="Y216" i="10" s="1"/>
  <c r="V217" i="10"/>
  <c r="V218" i="10"/>
  <c r="V219" i="10"/>
  <c r="V220" i="10"/>
  <c r="X220" i="10" s="1"/>
  <c r="Y220" i="10" s="1"/>
  <c r="V221" i="10"/>
  <c r="V222" i="10"/>
  <c r="V223" i="10"/>
  <c r="X223" i="10" s="1"/>
  <c r="Y223" i="10" s="1"/>
  <c r="V224" i="10"/>
  <c r="X224" i="10" s="1"/>
  <c r="Y224" i="10" s="1"/>
  <c r="V225" i="10"/>
  <c r="V226" i="10"/>
  <c r="X226" i="10" s="1"/>
  <c r="Y226" i="10" s="1"/>
  <c r="V227" i="10"/>
  <c r="X227" i="10" s="1"/>
  <c r="Y227" i="10" s="1"/>
  <c r="V228" i="10"/>
  <c r="X228" i="10" s="1"/>
  <c r="Y228" i="10" s="1"/>
  <c r="V229" i="10"/>
  <c r="V230" i="10"/>
  <c r="X230" i="10" s="1"/>
  <c r="Y230" i="10" s="1"/>
  <c r="V231" i="10"/>
  <c r="X231" i="10" s="1"/>
  <c r="Y231" i="10" s="1"/>
  <c r="V232" i="10"/>
  <c r="X232" i="10" s="1"/>
  <c r="Y232" i="10" s="1"/>
  <c r="V233" i="10"/>
  <c r="V234" i="10"/>
  <c r="V235" i="10"/>
  <c r="X235" i="10" s="1"/>
  <c r="Y235" i="10" s="1"/>
  <c r="V236" i="10"/>
  <c r="X236" i="10" s="1"/>
  <c r="Y236" i="10" s="1"/>
  <c r="V237" i="10"/>
  <c r="V238" i="10"/>
  <c r="X238" i="10" s="1"/>
  <c r="Y238" i="10" s="1"/>
  <c r="V239" i="10"/>
  <c r="V240" i="10"/>
  <c r="X240" i="10" s="1"/>
  <c r="Y240" i="10" s="1"/>
  <c r="V241" i="10"/>
  <c r="V242" i="10"/>
  <c r="X242" i="10" s="1"/>
  <c r="Y242" i="10" s="1"/>
  <c r="V243" i="10"/>
  <c r="V244" i="10"/>
  <c r="X244" i="10" s="1"/>
  <c r="Y244" i="10" s="1"/>
  <c r="V245" i="10"/>
  <c r="V246" i="10"/>
  <c r="X246" i="10" s="1"/>
  <c r="Y246" i="10" s="1"/>
  <c r="V247" i="10"/>
  <c r="X247" i="10" s="1"/>
  <c r="Y247" i="10" s="1"/>
  <c r="V248" i="10"/>
  <c r="X248" i="10" s="1"/>
  <c r="Y248" i="10" s="1"/>
  <c r="V249" i="10"/>
  <c r="V250" i="10"/>
  <c r="V251" i="10"/>
  <c r="X251" i="10" s="1"/>
  <c r="Y251" i="10" s="1"/>
  <c r="V252" i="10"/>
  <c r="X252" i="10" s="1"/>
  <c r="Y252" i="10" s="1"/>
  <c r="V253" i="10"/>
  <c r="V254" i="10"/>
  <c r="X254" i="10" s="1"/>
  <c r="Y254" i="10" s="1"/>
  <c r="V255" i="10"/>
  <c r="X255" i="10" s="1"/>
  <c r="Y255" i="10" s="1"/>
  <c r="V256" i="10"/>
  <c r="X256" i="10" s="1"/>
  <c r="Y256" i="10" s="1"/>
  <c r="V257" i="10"/>
  <c r="V258" i="10"/>
  <c r="X258" i="10" s="1"/>
  <c r="Y258" i="10" s="1"/>
  <c r="V259" i="10"/>
  <c r="X259" i="10" s="1"/>
  <c r="Y259" i="10" s="1"/>
  <c r="V260" i="10"/>
  <c r="X260" i="10" s="1"/>
  <c r="Y260" i="10" s="1"/>
  <c r="V261" i="10"/>
  <c r="V262" i="10"/>
  <c r="V263" i="10"/>
  <c r="V264" i="10"/>
  <c r="X264" i="10" s="1"/>
  <c r="Y264" i="10" s="1"/>
  <c r="V265" i="10"/>
  <c r="V266" i="10"/>
  <c r="V267" i="10"/>
  <c r="X267" i="10" s="1"/>
  <c r="Y267" i="10" s="1"/>
  <c r="V268" i="10"/>
  <c r="X268" i="10" s="1"/>
  <c r="Y268" i="10" s="1"/>
  <c r="V269" i="10"/>
  <c r="V270" i="10"/>
  <c r="V271" i="10"/>
  <c r="X271" i="10" s="1"/>
  <c r="Y271" i="10" s="1"/>
  <c r="V272" i="10"/>
  <c r="X272" i="10" s="1"/>
  <c r="Y272" i="10" s="1"/>
  <c r="V273" i="10"/>
  <c r="V274" i="10"/>
  <c r="X274" i="10" s="1"/>
  <c r="Y274" i="10" s="1"/>
  <c r="V275" i="10"/>
  <c r="X275" i="10" s="1"/>
  <c r="Y275" i="10" s="1"/>
  <c r="V276" i="10"/>
  <c r="X276" i="10" s="1"/>
  <c r="Y276" i="10" s="1"/>
  <c r="V277" i="10"/>
  <c r="V278" i="10"/>
  <c r="X278" i="10" s="1"/>
  <c r="Y278" i="10" s="1"/>
  <c r="V279" i="10"/>
  <c r="X279" i="10" s="1"/>
  <c r="Y279" i="10" s="1"/>
  <c r="V280" i="10"/>
  <c r="X280" i="10" s="1"/>
  <c r="Y280" i="10" s="1"/>
  <c r="V281" i="10"/>
  <c r="V282" i="10"/>
  <c r="X282" i="10" s="1"/>
  <c r="Y282" i="10" s="1"/>
  <c r="V283" i="10"/>
  <c r="V284" i="10"/>
  <c r="X284" i="10" s="1"/>
  <c r="Y284" i="10" s="1"/>
  <c r="V285" i="10"/>
  <c r="V286" i="10"/>
  <c r="V287" i="10"/>
  <c r="X287" i="10" s="1"/>
  <c r="Y287" i="10" s="1"/>
  <c r="V288" i="10"/>
  <c r="X288" i="10" s="1"/>
  <c r="Y288" i="10" s="1"/>
  <c r="V289" i="10"/>
  <c r="V290" i="10"/>
  <c r="V291" i="10"/>
  <c r="V292" i="10"/>
  <c r="X292" i="10" s="1"/>
  <c r="Y292" i="10" s="1"/>
  <c r="V293" i="10"/>
  <c r="V294" i="10"/>
  <c r="V295" i="10"/>
  <c r="X295" i="10" s="1"/>
  <c r="Y295" i="10" s="1"/>
  <c r="V296" i="10"/>
  <c r="X296" i="10" s="1"/>
  <c r="Y296" i="10" s="1"/>
  <c r="V297" i="10"/>
  <c r="V298" i="10"/>
  <c r="V299" i="10"/>
  <c r="V300" i="10"/>
  <c r="X300" i="10" s="1"/>
  <c r="Y300" i="10" s="1"/>
  <c r="V301" i="10"/>
  <c r="V302" i="10"/>
  <c r="V303" i="10"/>
  <c r="X303" i="10" s="1"/>
  <c r="Y303" i="10" s="1"/>
  <c r="V304" i="10"/>
  <c r="X304" i="10" s="1"/>
  <c r="Y304" i="10" s="1"/>
  <c r="V305" i="10"/>
  <c r="V306" i="10"/>
  <c r="X306" i="10" s="1"/>
  <c r="Y306" i="10" s="1"/>
  <c r="V307" i="10"/>
  <c r="V308" i="10"/>
  <c r="V309" i="10"/>
  <c r="X309" i="10" s="1"/>
  <c r="Y309" i="10" s="1"/>
  <c r="V310" i="10"/>
  <c r="V311" i="10"/>
  <c r="X311" i="10" s="1"/>
  <c r="Y311" i="10" s="1"/>
  <c r="V312" i="10"/>
  <c r="V3" i="10"/>
  <c r="R4" i="10"/>
  <c r="R5" i="10"/>
  <c r="R6" i="10"/>
  <c r="T6" i="10" s="1"/>
  <c r="U6" i="10" s="1"/>
  <c r="R7" i="10"/>
  <c r="R8" i="10"/>
  <c r="R9" i="10"/>
  <c r="R10" i="10"/>
  <c r="R11" i="10"/>
  <c r="T11" i="10" s="1"/>
  <c r="U11" i="10" s="1"/>
  <c r="R12" i="10"/>
  <c r="T12" i="10" s="1"/>
  <c r="U12" i="10" s="1"/>
  <c r="R13" i="10"/>
  <c r="R14" i="10"/>
  <c r="T14" i="10" s="1"/>
  <c r="U14" i="10" s="1"/>
  <c r="R15" i="10"/>
  <c r="R16" i="10"/>
  <c r="T16" i="10" s="1"/>
  <c r="U16" i="10" s="1"/>
  <c r="R17" i="10"/>
  <c r="T17" i="10" s="1"/>
  <c r="U17" i="10" s="1"/>
  <c r="R18" i="10"/>
  <c r="T18" i="10" s="1"/>
  <c r="U18" i="10" s="1"/>
  <c r="R19" i="10"/>
  <c r="T19" i="10" s="1"/>
  <c r="U19" i="10" s="1"/>
  <c r="R20" i="10"/>
  <c r="R21" i="10"/>
  <c r="R22" i="10"/>
  <c r="T22" i="10" s="1"/>
  <c r="U22" i="10" s="1"/>
  <c r="R23" i="10"/>
  <c r="R24" i="10"/>
  <c r="R25" i="10"/>
  <c r="R26" i="10"/>
  <c r="R27" i="10"/>
  <c r="T27" i="10" s="1"/>
  <c r="U27" i="10" s="1"/>
  <c r="R28" i="10"/>
  <c r="T28" i="10" s="1"/>
  <c r="U28" i="10" s="1"/>
  <c r="R29" i="10"/>
  <c r="R30" i="10"/>
  <c r="T30" i="10" s="1"/>
  <c r="U30" i="10" s="1"/>
  <c r="R31" i="10"/>
  <c r="R32" i="10"/>
  <c r="R33" i="10"/>
  <c r="T33" i="10" s="1"/>
  <c r="U33" i="10" s="1"/>
  <c r="R34" i="10"/>
  <c r="R35" i="10"/>
  <c r="T35" i="10" s="1"/>
  <c r="U35" i="10" s="1"/>
  <c r="R36" i="10"/>
  <c r="T36" i="10" s="1"/>
  <c r="U36" i="10" s="1"/>
  <c r="R37" i="10"/>
  <c r="R38" i="10"/>
  <c r="T38" i="10" s="1"/>
  <c r="U38" i="10" s="1"/>
  <c r="R39" i="10"/>
  <c r="R40" i="10"/>
  <c r="R41" i="10"/>
  <c r="T41" i="10" s="1"/>
  <c r="U41" i="10" s="1"/>
  <c r="R42" i="10"/>
  <c r="T42" i="10" s="1"/>
  <c r="U42" i="10" s="1"/>
  <c r="R43" i="10"/>
  <c r="R44" i="10"/>
  <c r="T44" i="10" s="1"/>
  <c r="U44" i="10" s="1"/>
  <c r="R45" i="10"/>
  <c r="R46" i="10"/>
  <c r="T46" i="10" s="1"/>
  <c r="U46" i="10" s="1"/>
  <c r="R47" i="10"/>
  <c r="R48" i="10"/>
  <c r="R49" i="10"/>
  <c r="T49" i="10" s="1"/>
  <c r="U49" i="10" s="1"/>
  <c r="R50" i="10"/>
  <c r="T50" i="10" s="1"/>
  <c r="U50" i="10" s="1"/>
  <c r="R51" i="10"/>
  <c r="T51" i="10" s="1"/>
  <c r="U51" i="10" s="1"/>
  <c r="R52" i="10"/>
  <c r="R53" i="10"/>
  <c r="R54" i="10"/>
  <c r="T54" i="10" s="1"/>
  <c r="U54" i="10" s="1"/>
  <c r="R55" i="10"/>
  <c r="R56" i="10"/>
  <c r="R57" i="10"/>
  <c r="T57" i="10" s="1"/>
  <c r="U57" i="10" s="1"/>
  <c r="R58" i="10"/>
  <c r="T58" i="10" s="1"/>
  <c r="U58" i="10" s="1"/>
  <c r="R59" i="10"/>
  <c r="T59" i="10" s="1"/>
  <c r="U59" i="10" s="1"/>
  <c r="R60" i="10"/>
  <c r="T60" i="10" s="1"/>
  <c r="U60" i="10" s="1"/>
  <c r="R61" i="10"/>
  <c r="R62" i="10"/>
  <c r="T62" i="10" s="1"/>
  <c r="U62" i="10" s="1"/>
  <c r="R63" i="10"/>
  <c r="R64" i="10"/>
  <c r="R65" i="10"/>
  <c r="T65" i="10" s="1"/>
  <c r="U65" i="10" s="1"/>
  <c r="R66" i="10"/>
  <c r="T66" i="10" s="1"/>
  <c r="U66" i="10" s="1"/>
  <c r="R67" i="10"/>
  <c r="T67" i="10" s="1"/>
  <c r="U67" i="10" s="1"/>
  <c r="R68" i="10"/>
  <c r="R69" i="10"/>
  <c r="R70" i="10"/>
  <c r="T70" i="10" s="1"/>
  <c r="U70" i="10" s="1"/>
  <c r="R71" i="10"/>
  <c r="R72" i="10"/>
  <c r="T72" i="10" s="1"/>
  <c r="U72" i="10" s="1"/>
  <c r="R73" i="10"/>
  <c r="T73" i="10" s="1"/>
  <c r="U73" i="10" s="1"/>
  <c r="R74" i="10"/>
  <c r="T74" i="10" s="1"/>
  <c r="U74" i="10" s="1"/>
  <c r="R75" i="10"/>
  <c r="R76" i="10"/>
  <c r="R77" i="10"/>
  <c r="R78" i="10"/>
  <c r="T78" i="10" s="1"/>
  <c r="U78" i="10" s="1"/>
  <c r="R79" i="10"/>
  <c r="R80" i="10"/>
  <c r="R81" i="10"/>
  <c r="T81" i="10" s="1"/>
  <c r="U81" i="10" s="1"/>
  <c r="R82" i="10"/>
  <c r="T82" i="10" s="1"/>
  <c r="U82" i="10" s="1"/>
  <c r="R83" i="10"/>
  <c r="T83" i="10" s="1"/>
  <c r="U83" i="10" s="1"/>
  <c r="R84" i="10"/>
  <c r="R85" i="10"/>
  <c r="R86" i="10"/>
  <c r="T86" i="10" s="1"/>
  <c r="U86" i="10" s="1"/>
  <c r="R87" i="10"/>
  <c r="R88" i="10"/>
  <c r="R89" i="10"/>
  <c r="R90" i="10"/>
  <c r="T90" i="10" s="1"/>
  <c r="U90" i="10" s="1"/>
  <c r="R91" i="10"/>
  <c r="T91" i="10" s="1"/>
  <c r="U91" i="10" s="1"/>
  <c r="R92" i="10"/>
  <c r="T92" i="10" s="1"/>
  <c r="U92" i="10" s="1"/>
  <c r="R93" i="10"/>
  <c r="R94" i="10"/>
  <c r="T94" i="10" s="1"/>
  <c r="U94" i="10" s="1"/>
  <c r="R95" i="10"/>
  <c r="R96" i="10"/>
  <c r="R97" i="10"/>
  <c r="T97" i="10" s="1"/>
  <c r="U97" i="10" s="1"/>
  <c r="R98" i="10"/>
  <c r="T98" i="10" s="1"/>
  <c r="U98" i="10" s="1"/>
  <c r="R99" i="10"/>
  <c r="T99" i="10" s="1"/>
  <c r="U99" i="10" s="1"/>
  <c r="R100" i="10"/>
  <c r="T100" i="10" s="1"/>
  <c r="U100" i="10" s="1"/>
  <c r="R101" i="10"/>
  <c r="R102" i="10"/>
  <c r="T102" i="10" s="1"/>
  <c r="U102" i="10" s="1"/>
  <c r="R103" i="10"/>
  <c r="R104" i="10"/>
  <c r="R105" i="10"/>
  <c r="T105" i="10" s="1"/>
  <c r="U105" i="10" s="1"/>
  <c r="R106" i="10"/>
  <c r="T106" i="10" s="1"/>
  <c r="U106" i="10" s="1"/>
  <c r="R107" i="10"/>
  <c r="T107" i="10" s="1"/>
  <c r="U107" i="10" s="1"/>
  <c r="R108" i="10"/>
  <c r="R109" i="10"/>
  <c r="R110" i="10"/>
  <c r="T110" i="10" s="1"/>
  <c r="U110" i="10" s="1"/>
  <c r="R111" i="10"/>
  <c r="R112" i="10"/>
  <c r="R113" i="10"/>
  <c r="R114" i="10"/>
  <c r="T114" i="10" s="1"/>
  <c r="U114" i="10" s="1"/>
  <c r="R115" i="10"/>
  <c r="T115" i="10" s="1"/>
  <c r="U115" i="10" s="1"/>
  <c r="R116" i="10"/>
  <c r="T116" i="10" s="1"/>
  <c r="U116" i="10" s="1"/>
  <c r="R117" i="10"/>
  <c r="R118" i="10"/>
  <c r="T118" i="10" s="1"/>
  <c r="U118" i="10" s="1"/>
  <c r="R119" i="10"/>
  <c r="R120" i="10"/>
  <c r="R121" i="10"/>
  <c r="T121" i="10" s="1"/>
  <c r="U121" i="10" s="1"/>
  <c r="R122" i="10"/>
  <c r="T122" i="10" s="1"/>
  <c r="U122" i="10" s="1"/>
  <c r="R123" i="10"/>
  <c r="T123" i="10" s="1"/>
  <c r="U123" i="10" s="1"/>
  <c r="R124" i="10"/>
  <c r="R125" i="10"/>
  <c r="R126" i="10"/>
  <c r="T126" i="10" s="1"/>
  <c r="U126" i="10" s="1"/>
  <c r="R127" i="10"/>
  <c r="R128" i="10"/>
  <c r="T128" i="10" s="1"/>
  <c r="U128" i="10" s="1"/>
  <c r="R129" i="10"/>
  <c r="T129" i="10" s="1"/>
  <c r="U129" i="10" s="1"/>
  <c r="R130" i="10"/>
  <c r="T130" i="10" s="1"/>
  <c r="U130" i="10" s="1"/>
  <c r="R131" i="10"/>
  <c r="R132" i="10"/>
  <c r="R133" i="10"/>
  <c r="R134" i="10"/>
  <c r="T134" i="10" s="1"/>
  <c r="U134" i="10" s="1"/>
  <c r="R135" i="10"/>
  <c r="R136" i="10"/>
  <c r="T136" i="10" s="1"/>
  <c r="U136" i="10" s="1"/>
  <c r="R137" i="10"/>
  <c r="T137" i="10" s="1"/>
  <c r="U137" i="10" s="1"/>
  <c r="R138" i="10"/>
  <c r="T138" i="10" s="1"/>
  <c r="U138" i="10" s="1"/>
  <c r="R139" i="10"/>
  <c r="T139" i="10" s="1"/>
  <c r="U139" i="10" s="1"/>
  <c r="R140" i="10"/>
  <c r="T140" i="10" s="1"/>
  <c r="U140" i="10" s="1"/>
  <c r="R141" i="10"/>
  <c r="R142" i="10"/>
  <c r="T142" i="10" s="1"/>
  <c r="U142" i="10" s="1"/>
  <c r="R143" i="10"/>
  <c r="R144" i="10"/>
  <c r="R145" i="10"/>
  <c r="T145" i="10" s="1"/>
  <c r="U145" i="10" s="1"/>
  <c r="R146" i="10"/>
  <c r="R147" i="10"/>
  <c r="R148" i="10"/>
  <c r="T148" i="10" s="1"/>
  <c r="U148" i="10" s="1"/>
  <c r="R149" i="10"/>
  <c r="R150" i="10"/>
  <c r="T150" i="10" s="1"/>
  <c r="U150" i="10" s="1"/>
  <c r="R151" i="10"/>
  <c r="R152" i="10"/>
  <c r="T152" i="10" s="1"/>
  <c r="U152" i="10" s="1"/>
  <c r="R153" i="10"/>
  <c r="T153" i="10" s="1"/>
  <c r="U153" i="10" s="1"/>
  <c r="R154" i="10"/>
  <c r="T154" i="10" s="1"/>
  <c r="U154" i="10" s="1"/>
  <c r="R155" i="10"/>
  <c r="T155" i="10" s="1"/>
  <c r="U155" i="10" s="1"/>
  <c r="R156" i="10"/>
  <c r="R157" i="10"/>
  <c r="R158" i="10"/>
  <c r="T158" i="10" s="1"/>
  <c r="U158" i="10" s="1"/>
  <c r="R159" i="10"/>
  <c r="R160" i="10"/>
  <c r="T160" i="10" s="1"/>
  <c r="U160" i="10" s="1"/>
  <c r="R161" i="10"/>
  <c r="T161" i="10" s="1"/>
  <c r="U161" i="10" s="1"/>
  <c r="R162" i="10"/>
  <c r="T162" i="10" s="1"/>
  <c r="U162" i="10" s="1"/>
  <c r="R163" i="10"/>
  <c r="T163" i="10" s="1"/>
  <c r="U163" i="10" s="1"/>
  <c r="R164" i="10"/>
  <c r="T164" i="10" s="1"/>
  <c r="U164" i="10" s="1"/>
  <c r="R165" i="10"/>
  <c r="R166" i="10"/>
  <c r="T166" i="10" s="1"/>
  <c r="U166" i="10" s="1"/>
  <c r="R167" i="10"/>
  <c r="R168" i="10"/>
  <c r="T168" i="10" s="1"/>
  <c r="U168" i="10" s="1"/>
  <c r="R169" i="10"/>
  <c r="T169" i="10" s="1"/>
  <c r="U169" i="10" s="1"/>
  <c r="R170" i="10"/>
  <c r="T170" i="10" s="1"/>
  <c r="U170" i="10" s="1"/>
  <c r="R171" i="10"/>
  <c r="R172" i="10"/>
  <c r="R173" i="10"/>
  <c r="R174" i="10"/>
  <c r="T174" i="10" s="1"/>
  <c r="U174" i="10" s="1"/>
  <c r="R175" i="10"/>
  <c r="R176" i="10"/>
  <c r="T176" i="10" s="1"/>
  <c r="U176" i="10" s="1"/>
  <c r="R177" i="10"/>
  <c r="T177" i="10" s="1"/>
  <c r="U177" i="10" s="1"/>
  <c r="R178" i="10"/>
  <c r="T178" i="10" s="1"/>
  <c r="U178" i="10" s="1"/>
  <c r="R179" i="10"/>
  <c r="R180" i="10"/>
  <c r="T180" i="10" s="1"/>
  <c r="U180" i="10" s="1"/>
  <c r="R181" i="10"/>
  <c r="R182" i="10"/>
  <c r="T182" i="10" s="1"/>
  <c r="U182" i="10" s="1"/>
  <c r="R183" i="10"/>
  <c r="R184" i="10"/>
  <c r="T184" i="10" s="1"/>
  <c r="U184" i="10" s="1"/>
  <c r="R185" i="10"/>
  <c r="T185" i="10" s="1"/>
  <c r="U185" i="10" s="1"/>
  <c r="R186" i="10"/>
  <c r="R187" i="10"/>
  <c r="R188" i="10"/>
  <c r="R189" i="10"/>
  <c r="R190" i="10"/>
  <c r="T190" i="10" s="1"/>
  <c r="U190" i="10" s="1"/>
  <c r="R191" i="10"/>
  <c r="R192" i="10"/>
  <c r="T192" i="10" s="1"/>
  <c r="U192" i="10" s="1"/>
  <c r="R193" i="10"/>
  <c r="R194" i="10"/>
  <c r="T194" i="10" s="1"/>
  <c r="U194" i="10" s="1"/>
  <c r="R195" i="10"/>
  <c r="R196" i="10"/>
  <c r="T196" i="10" s="1"/>
  <c r="U196" i="10" s="1"/>
  <c r="R197" i="10"/>
  <c r="R198" i="10"/>
  <c r="T198" i="10" s="1"/>
  <c r="U198" i="10" s="1"/>
  <c r="R199" i="10"/>
  <c r="R200" i="10"/>
  <c r="T200" i="10" s="1"/>
  <c r="U200" i="10" s="1"/>
  <c r="R201" i="10"/>
  <c r="T201" i="10" s="1"/>
  <c r="U201" i="10" s="1"/>
  <c r="R202" i="10"/>
  <c r="T202" i="10" s="1"/>
  <c r="U202" i="10" s="1"/>
  <c r="R203" i="10"/>
  <c r="R204" i="10"/>
  <c r="R205" i="10"/>
  <c r="R206" i="10"/>
  <c r="T206" i="10" s="1"/>
  <c r="U206" i="10" s="1"/>
  <c r="R207" i="10"/>
  <c r="R208" i="10"/>
  <c r="T208" i="10" s="1"/>
  <c r="U208" i="10" s="1"/>
  <c r="R209" i="10"/>
  <c r="T209" i="10" s="1"/>
  <c r="U209" i="10" s="1"/>
  <c r="R210" i="10"/>
  <c r="T210" i="10" s="1"/>
  <c r="U210" i="10" s="1"/>
  <c r="R211" i="10"/>
  <c r="T211" i="10" s="1"/>
  <c r="U211" i="10" s="1"/>
  <c r="R212" i="10"/>
  <c r="T212" i="10" s="1"/>
  <c r="U212" i="10" s="1"/>
  <c r="R213" i="10"/>
  <c r="T213" i="10" s="1"/>
  <c r="U213" i="10" s="1"/>
  <c r="R214" i="10"/>
  <c r="R215" i="10"/>
  <c r="R216" i="10"/>
  <c r="T216" i="10" s="1"/>
  <c r="U216" i="10" s="1"/>
  <c r="R217" i="10"/>
  <c r="R218" i="10"/>
  <c r="T218" i="10" s="1"/>
  <c r="U218" i="10" s="1"/>
  <c r="R219" i="10"/>
  <c r="T219" i="10" s="1"/>
  <c r="U219" i="10" s="1"/>
  <c r="R220" i="10"/>
  <c r="T220" i="10" s="1"/>
  <c r="U220" i="10" s="1"/>
  <c r="R221" i="10"/>
  <c r="T221" i="10" s="1"/>
  <c r="U221" i="10" s="1"/>
  <c r="R222" i="10"/>
  <c r="T222" i="10" s="1"/>
  <c r="U222" i="10" s="1"/>
  <c r="R223" i="10"/>
  <c r="R224" i="10"/>
  <c r="T224" i="10" s="1"/>
  <c r="U224" i="10" s="1"/>
  <c r="R225" i="10"/>
  <c r="T225" i="10" s="1"/>
  <c r="U225" i="10" s="1"/>
  <c r="R226" i="10"/>
  <c r="T226" i="10" s="1"/>
  <c r="U226" i="10" s="1"/>
  <c r="R227" i="10"/>
  <c r="T227" i="10" s="1"/>
  <c r="U227" i="10" s="1"/>
  <c r="R228" i="10"/>
  <c r="T228" i="10" s="1"/>
  <c r="U228" i="10" s="1"/>
  <c r="R229" i="10"/>
  <c r="R230" i="10"/>
  <c r="T230" i="10" s="1"/>
  <c r="U230" i="10" s="1"/>
  <c r="R231" i="10"/>
  <c r="R232" i="10"/>
  <c r="R233" i="10"/>
  <c r="T233" i="10" s="1"/>
  <c r="U233" i="10" s="1"/>
  <c r="R234" i="10"/>
  <c r="T234" i="10" s="1"/>
  <c r="U234" i="10" s="1"/>
  <c r="R235" i="10"/>
  <c r="T235" i="10" s="1"/>
  <c r="U235" i="10" s="1"/>
  <c r="R236" i="10"/>
  <c r="T236" i="10" s="1"/>
  <c r="U236" i="10" s="1"/>
  <c r="R237" i="10"/>
  <c r="R238" i="10"/>
  <c r="T238" i="10" s="1"/>
  <c r="U238" i="10" s="1"/>
  <c r="R239" i="10"/>
  <c r="R240" i="10"/>
  <c r="R241" i="10"/>
  <c r="R242" i="10"/>
  <c r="T242" i="10" s="1"/>
  <c r="U242" i="10" s="1"/>
  <c r="R243" i="10"/>
  <c r="T243" i="10" s="1"/>
  <c r="U243" i="10" s="1"/>
  <c r="R244" i="10"/>
  <c r="T244" i="10" s="1"/>
  <c r="U244" i="10" s="1"/>
  <c r="R245" i="10"/>
  <c r="R246" i="10"/>
  <c r="T246" i="10" s="1"/>
  <c r="U246" i="10" s="1"/>
  <c r="R247" i="10"/>
  <c r="R248" i="10"/>
  <c r="R249" i="10"/>
  <c r="T249" i="10" s="1"/>
  <c r="U249" i="10" s="1"/>
  <c r="R250" i="10"/>
  <c r="R251" i="10"/>
  <c r="T251" i="10" s="1"/>
  <c r="U251" i="10" s="1"/>
  <c r="R252" i="10"/>
  <c r="T252" i="10" s="1"/>
  <c r="U252" i="10" s="1"/>
  <c r="R253" i="10"/>
  <c r="T253" i="10" s="1"/>
  <c r="U253" i="10" s="1"/>
  <c r="R254" i="10"/>
  <c r="T254" i="10" s="1"/>
  <c r="U254" i="10" s="1"/>
  <c r="R255" i="10"/>
  <c r="R256" i="10"/>
  <c r="T256" i="10" s="1"/>
  <c r="U256" i="10" s="1"/>
  <c r="R257" i="10"/>
  <c r="T257" i="10" s="1"/>
  <c r="U257" i="10" s="1"/>
  <c r="R258" i="10"/>
  <c r="T258" i="10" s="1"/>
  <c r="U258" i="10" s="1"/>
  <c r="R259" i="10"/>
  <c r="T259" i="10" s="1"/>
  <c r="U259" i="10" s="1"/>
  <c r="R260" i="10"/>
  <c r="T260" i="10" s="1"/>
  <c r="U260" i="10" s="1"/>
  <c r="R261" i="10"/>
  <c r="T261" i="10" s="1"/>
  <c r="U261" i="10" s="1"/>
  <c r="R262" i="10"/>
  <c r="T262" i="10" s="1"/>
  <c r="U262" i="10" s="1"/>
  <c r="R263" i="10"/>
  <c r="R264" i="10"/>
  <c r="T264" i="10" s="1"/>
  <c r="U264" i="10" s="1"/>
  <c r="R265" i="10"/>
  <c r="T265" i="10" s="1"/>
  <c r="U265" i="10" s="1"/>
  <c r="R266" i="10"/>
  <c r="T266" i="10" s="1"/>
  <c r="U266" i="10" s="1"/>
  <c r="R267" i="10"/>
  <c r="T267" i="10" s="1"/>
  <c r="U267" i="10" s="1"/>
  <c r="R268" i="10"/>
  <c r="R269" i="10"/>
  <c r="R270" i="10"/>
  <c r="T270" i="10" s="1"/>
  <c r="U270" i="10" s="1"/>
  <c r="R271" i="10"/>
  <c r="R272" i="10"/>
  <c r="T272" i="10" s="1"/>
  <c r="U272" i="10" s="1"/>
  <c r="R273" i="10"/>
  <c r="T273" i="10" s="1"/>
  <c r="U273" i="10" s="1"/>
  <c r="R274" i="10"/>
  <c r="T274" i="10" s="1"/>
  <c r="U274" i="10" s="1"/>
  <c r="R275" i="10"/>
  <c r="T275" i="10" s="1"/>
  <c r="U275" i="10" s="1"/>
  <c r="R276" i="10"/>
  <c r="T276" i="10" s="1"/>
  <c r="U276" i="10" s="1"/>
  <c r="R277" i="10"/>
  <c r="T277" i="10" s="1"/>
  <c r="U277" i="10" s="1"/>
  <c r="R278" i="10"/>
  <c r="T278" i="10" s="1"/>
  <c r="U278" i="10" s="1"/>
  <c r="R279" i="10"/>
  <c r="R280" i="10"/>
  <c r="T280" i="10" s="1"/>
  <c r="U280" i="10" s="1"/>
  <c r="R281" i="10"/>
  <c r="T281" i="10" s="1"/>
  <c r="U281" i="10" s="1"/>
  <c r="R282" i="10"/>
  <c r="T282" i="10" s="1"/>
  <c r="U282" i="10" s="1"/>
  <c r="R283" i="10"/>
  <c r="T283" i="10" s="1"/>
  <c r="U283" i="10" s="1"/>
  <c r="R284" i="10"/>
  <c r="T284" i="10" s="1"/>
  <c r="U284" i="10" s="1"/>
  <c r="R285" i="10"/>
  <c r="R286" i="10"/>
  <c r="T286" i="10" s="1"/>
  <c r="U286" i="10" s="1"/>
  <c r="R287" i="10"/>
  <c r="R288" i="10"/>
  <c r="R289" i="10"/>
  <c r="R290" i="10"/>
  <c r="T290" i="10" s="1"/>
  <c r="U290" i="10" s="1"/>
  <c r="R291" i="10"/>
  <c r="T291" i="10" s="1"/>
  <c r="U291" i="10" s="1"/>
  <c r="R292" i="10"/>
  <c r="T292" i="10" s="1"/>
  <c r="U292" i="10" s="1"/>
  <c r="R293" i="10"/>
  <c r="R294" i="10"/>
  <c r="T294" i="10" s="1"/>
  <c r="U294" i="10" s="1"/>
  <c r="R295" i="10"/>
  <c r="R296" i="10"/>
  <c r="T296" i="10" s="1"/>
  <c r="U296" i="10" s="1"/>
  <c r="R297" i="10"/>
  <c r="T297" i="10" s="1"/>
  <c r="U297" i="10" s="1"/>
  <c r="R298" i="10"/>
  <c r="T298" i="10" s="1"/>
  <c r="U298" i="10" s="1"/>
  <c r="R299" i="10"/>
  <c r="T299" i="10" s="1"/>
  <c r="U299" i="10" s="1"/>
  <c r="R300" i="10"/>
  <c r="R301" i="10"/>
  <c r="T301" i="10" s="1"/>
  <c r="U301" i="10" s="1"/>
  <c r="R302" i="10"/>
  <c r="T302" i="10" s="1"/>
  <c r="U302" i="10" s="1"/>
  <c r="R303" i="10"/>
  <c r="R304" i="10"/>
  <c r="T304" i="10" s="1"/>
  <c r="U304" i="10" s="1"/>
  <c r="R305" i="10"/>
  <c r="R306" i="10"/>
  <c r="T306" i="10" s="1"/>
  <c r="U306" i="10" s="1"/>
  <c r="R307" i="10"/>
  <c r="T307" i="10" s="1"/>
  <c r="U307" i="10" s="1"/>
  <c r="R308" i="10"/>
  <c r="T308" i="10" s="1"/>
  <c r="U308" i="10" s="1"/>
  <c r="R309" i="10"/>
  <c r="R310" i="10"/>
  <c r="T310" i="10" s="1"/>
  <c r="U310" i="10" s="1"/>
  <c r="R311" i="10"/>
  <c r="R312" i="10"/>
  <c r="T312" i="10" s="1"/>
  <c r="U312" i="10" s="1"/>
  <c r="R3" i="10"/>
  <c r="T3" i="10" s="1"/>
  <c r="U3" i="10" s="1"/>
  <c r="N4" i="10"/>
  <c r="P4" i="10" s="1"/>
  <c r="Q4" i="10" s="1"/>
  <c r="N5" i="10"/>
  <c r="N6" i="10"/>
  <c r="P6" i="10" s="1"/>
  <c r="Q6" i="10" s="1"/>
  <c r="N7" i="10"/>
  <c r="N8" i="10"/>
  <c r="P8" i="10" s="1"/>
  <c r="Q8" i="10" s="1"/>
  <c r="N9" i="10"/>
  <c r="N10" i="10"/>
  <c r="P10" i="10" s="1"/>
  <c r="Q10" i="10" s="1"/>
  <c r="N11" i="10"/>
  <c r="P11" i="10" s="1"/>
  <c r="Q11" i="10" s="1"/>
  <c r="N12" i="10"/>
  <c r="P12" i="10" s="1"/>
  <c r="Q12" i="10" s="1"/>
  <c r="N13" i="10"/>
  <c r="N14" i="10"/>
  <c r="P14" i="10" s="1"/>
  <c r="Q14" i="10" s="1"/>
  <c r="N15" i="10"/>
  <c r="N16" i="10"/>
  <c r="P16" i="10" s="1"/>
  <c r="Q16" i="10" s="1"/>
  <c r="N17" i="10"/>
  <c r="N18" i="10"/>
  <c r="N19" i="10"/>
  <c r="P19" i="10" s="1"/>
  <c r="Q19" i="10" s="1"/>
  <c r="N20" i="10"/>
  <c r="P20" i="10" s="1"/>
  <c r="Q20" i="10" s="1"/>
  <c r="N21" i="10"/>
  <c r="N22" i="10"/>
  <c r="P22" i="10" s="1"/>
  <c r="Q22" i="10" s="1"/>
  <c r="N23" i="10"/>
  <c r="N24" i="10"/>
  <c r="P24" i="10" s="1"/>
  <c r="Q24" i="10" s="1"/>
  <c r="N25" i="10"/>
  <c r="N26" i="10"/>
  <c r="P26" i="10" s="1"/>
  <c r="Q26" i="10" s="1"/>
  <c r="N27" i="10"/>
  <c r="N28" i="10"/>
  <c r="N29" i="10"/>
  <c r="N30" i="10"/>
  <c r="N31" i="10"/>
  <c r="N32" i="10"/>
  <c r="P32" i="10" s="1"/>
  <c r="Q32" i="10" s="1"/>
  <c r="N33" i="10"/>
  <c r="N34" i="10"/>
  <c r="P34" i="10" s="1"/>
  <c r="Q34" i="10" s="1"/>
  <c r="N35" i="10"/>
  <c r="P35" i="10" s="1"/>
  <c r="Q35" i="10" s="1"/>
  <c r="N36" i="10"/>
  <c r="P36" i="10" s="1"/>
  <c r="Q36" i="10" s="1"/>
  <c r="N37" i="10"/>
  <c r="N38" i="10"/>
  <c r="N39" i="10"/>
  <c r="N40" i="10"/>
  <c r="P40" i="10" s="1"/>
  <c r="Q40" i="10" s="1"/>
  <c r="N41" i="10"/>
  <c r="N42" i="10"/>
  <c r="P42" i="10" s="1"/>
  <c r="Q42" i="10" s="1"/>
  <c r="N43" i="10"/>
  <c r="P43" i="10" s="1"/>
  <c r="Q43" i="10" s="1"/>
  <c r="N44" i="10"/>
  <c r="P44" i="10" s="1"/>
  <c r="Q44" i="10" s="1"/>
  <c r="N45" i="10"/>
  <c r="N46" i="10"/>
  <c r="N47" i="10"/>
  <c r="N48" i="10"/>
  <c r="P48" i="10" s="1"/>
  <c r="Q48" i="10" s="1"/>
  <c r="N49" i="10"/>
  <c r="N50" i="10"/>
  <c r="P50" i="10" s="1"/>
  <c r="Q50" i="10" s="1"/>
  <c r="N51" i="10"/>
  <c r="P51" i="10" s="1"/>
  <c r="Q51" i="10" s="1"/>
  <c r="N52" i="10"/>
  <c r="P52" i="10" s="1"/>
  <c r="Q52" i="10" s="1"/>
  <c r="N53" i="10"/>
  <c r="N54" i="10"/>
  <c r="N55" i="10"/>
  <c r="N56" i="10"/>
  <c r="P56" i="10" s="1"/>
  <c r="Q56" i="10" s="1"/>
  <c r="N57" i="10"/>
  <c r="N58" i="10"/>
  <c r="N59" i="10"/>
  <c r="P59" i="10" s="1"/>
  <c r="Q59" i="10" s="1"/>
  <c r="N60" i="10"/>
  <c r="P60" i="10" s="1"/>
  <c r="Q60" i="10" s="1"/>
  <c r="N61" i="10"/>
  <c r="N62" i="10"/>
  <c r="N63" i="10"/>
  <c r="N64" i="10"/>
  <c r="P64" i="10" s="1"/>
  <c r="Q64" i="10" s="1"/>
  <c r="N65" i="10"/>
  <c r="N66" i="10"/>
  <c r="N67" i="10"/>
  <c r="P67" i="10" s="1"/>
  <c r="Q67" i="10" s="1"/>
  <c r="N68" i="10"/>
  <c r="P68" i="10" s="1"/>
  <c r="Q68" i="10" s="1"/>
  <c r="N69" i="10"/>
  <c r="N70" i="10"/>
  <c r="P70" i="10" s="1"/>
  <c r="Q70" i="10" s="1"/>
  <c r="N71" i="10"/>
  <c r="N72" i="10"/>
  <c r="P72" i="10" s="1"/>
  <c r="Q72" i="10" s="1"/>
  <c r="N73" i="10"/>
  <c r="N74" i="10"/>
  <c r="N75" i="10"/>
  <c r="P75" i="10" s="1"/>
  <c r="Q75" i="10" s="1"/>
  <c r="N76" i="10"/>
  <c r="P76" i="10" s="1"/>
  <c r="Q76" i="10" s="1"/>
  <c r="N77" i="10"/>
  <c r="N78" i="10"/>
  <c r="P78" i="10" s="1"/>
  <c r="Q78" i="10" s="1"/>
  <c r="N79" i="10"/>
  <c r="N80" i="10"/>
  <c r="P80" i="10" s="1"/>
  <c r="Q80" i="10" s="1"/>
  <c r="N81" i="10"/>
  <c r="N82" i="10"/>
  <c r="N83" i="10"/>
  <c r="N84" i="10"/>
  <c r="P84" i="10" s="1"/>
  <c r="Q84" i="10" s="1"/>
  <c r="N85" i="10"/>
  <c r="N86" i="10"/>
  <c r="N87" i="10"/>
  <c r="N88" i="10"/>
  <c r="P88" i="10" s="1"/>
  <c r="Q88" i="10" s="1"/>
  <c r="N89" i="10"/>
  <c r="N90" i="10"/>
  <c r="N91" i="10"/>
  <c r="N92" i="10"/>
  <c r="P92" i="10" s="1"/>
  <c r="Q92" i="10" s="1"/>
  <c r="N93" i="10"/>
  <c r="N94" i="10"/>
  <c r="P94" i="10" s="1"/>
  <c r="Q94" i="10" s="1"/>
  <c r="N95" i="10"/>
  <c r="N96" i="10"/>
  <c r="P96" i="10" s="1"/>
  <c r="Q96" i="10" s="1"/>
  <c r="N97" i="10"/>
  <c r="N98" i="10"/>
  <c r="N99" i="10"/>
  <c r="N100" i="10"/>
  <c r="P100" i="10" s="1"/>
  <c r="Q100" i="10" s="1"/>
  <c r="N101" i="10"/>
  <c r="N102" i="10"/>
  <c r="P102" i="10" s="1"/>
  <c r="Q102" i="10" s="1"/>
  <c r="N103" i="10"/>
  <c r="N104" i="10"/>
  <c r="P104" i="10" s="1"/>
  <c r="Q104" i="10" s="1"/>
  <c r="N105" i="10"/>
  <c r="N106" i="10"/>
  <c r="N107" i="10"/>
  <c r="P107" i="10" s="1"/>
  <c r="Q107" i="10" s="1"/>
  <c r="N108" i="10"/>
  <c r="P108" i="10" s="1"/>
  <c r="Q108" i="10" s="1"/>
  <c r="N109" i="10"/>
  <c r="N110" i="10"/>
  <c r="N111" i="10"/>
  <c r="N112" i="10"/>
  <c r="P112" i="10" s="1"/>
  <c r="Q112" i="10" s="1"/>
  <c r="N113" i="10"/>
  <c r="N114" i="10"/>
  <c r="N115" i="10"/>
  <c r="P115" i="10" s="1"/>
  <c r="Q115" i="10" s="1"/>
  <c r="N116" i="10"/>
  <c r="N117" i="10"/>
  <c r="N118" i="10"/>
  <c r="N119" i="10"/>
  <c r="N120" i="10"/>
  <c r="P120" i="10" s="1"/>
  <c r="Q120" i="10" s="1"/>
  <c r="N121" i="10"/>
  <c r="N122" i="10"/>
  <c r="N123" i="10"/>
  <c r="P123" i="10" s="1"/>
  <c r="Q123" i="10" s="1"/>
  <c r="N124" i="10"/>
  <c r="P124" i="10" s="1"/>
  <c r="Q124" i="10" s="1"/>
  <c r="N125" i="10"/>
  <c r="N126" i="10"/>
  <c r="P126" i="10" s="1"/>
  <c r="Q126" i="10" s="1"/>
  <c r="N127" i="10"/>
  <c r="N128" i="10"/>
  <c r="N129" i="10"/>
  <c r="N130" i="10"/>
  <c r="N131" i="10"/>
  <c r="P131" i="10" s="1"/>
  <c r="Q131" i="10" s="1"/>
  <c r="N132" i="10"/>
  <c r="P132" i="10" s="1"/>
  <c r="Q132" i="10" s="1"/>
  <c r="N133" i="10"/>
  <c r="N134" i="10"/>
  <c r="P134" i="10" s="1"/>
  <c r="Q134" i="10" s="1"/>
  <c r="N135" i="10"/>
  <c r="N136" i="10"/>
  <c r="P136" i="10" s="1"/>
  <c r="Q136" i="10" s="1"/>
  <c r="N137" i="10"/>
  <c r="N138" i="10"/>
  <c r="N139" i="10"/>
  <c r="P139" i="10" s="1"/>
  <c r="Q139" i="10" s="1"/>
  <c r="N140" i="10"/>
  <c r="P140" i="10" s="1"/>
  <c r="Q140" i="10" s="1"/>
  <c r="N141" i="10"/>
  <c r="N142" i="10"/>
  <c r="N143" i="10"/>
  <c r="N144" i="10"/>
  <c r="P144" i="10" s="1"/>
  <c r="Q144" i="10" s="1"/>
  <c r="N145" i="10"/>
  <c r="N146" i="10"/>
  <c r="N147" i="10"/>
  <c r="P147" i="10" s="1"/>
  <c r="Q147" i="10" s="1"/>
  <c r="N148" i="10"/>
  <c r="P148" i="10" s="1"/>
  <c r="Q148" i="10" s="1"/>
  <c r="N149" i="10"/>
  <c r="N150" i="10"/>
  <c r="P150" i="10" s="1"/>
  <c r="Q150" i="10" s="1"/>
  <c r="N151" i="10"/>
  <c r="N152" i="10"/>
  <c r="P152" i="10" s="1"/>
  <c r="Q152" i="10" s="1"/>
  <c r="N153" i="10"/>
  <c r="N154" i="10"/>
  <c r="N155" i="10"/>
  <c r="P155" i="10" s="1"/>
  <c r="Q155" i="10" s="1"/>
  <c r="N156" i="10"/>
  <c r="P156" i="10" s="1"/>
  <c r="Q156" i="10" s="1"/>
  <c r="N157" i="10"/>
  <c r="N158" i="10"/>
  <c r="P158" i="10" s="1"/>
  <c r="Q158" i="10" s="1"/>
  <c r="N159" i="10"/>
  <c r="N160" i="10"/>
  <c r="P160" i="10" s="1"/>
  <c r="Q160" i="10" s="1"/>
  <c r="N161" i="10"/>
  <c r="N162" i="10"/>
  <c r="P162" i="10" s="1"/>
  <c r="Q162" i="10" s="1"/>
  <c r="N163" i="10"/>
  <c r="P163" i="10" s="1"/>
  <c r="Q163" i="10" s="1"/>
  <c r="N164" i="10"/>
  <c r="N165" i="10"/>
  <c r="N166" i="10"/>
  <c r="N167" i="10"/>
  <c r="N168" i="10"/>
  <c r="P168" i="10" s="1"/>
  <c r="Q168" i="10" s="1"/>
  <c r="N169" i="10"/>
  <c r="N170" i="10"/>
  <c r="P170" i="10" s="1"/>
  <c r="Q170" i="10" s="1"/>
  <c r="N171" i="10"/>
  <c r="N172" i="10"/>
  <c r="P172" i="10" s="1"/>
  <c r="Q172" i="10" s="1"/>
  <c r="N173" i="10"/>
  <c r="N174" i="10"/>
  <c r="N175" i="10"/>
  <c r="N176" i="10"/>
  <c r="P176" i="10" s="1"/>
  <c r="Q176" i="10" s="1"/>
  <c r="N177" i="10"/>
  <c r="N178" i="10"/>
  <c r="N179" i="10"/>
  <c r="N180" i="10"/>
  <c r="P180" i="10" s="1"/>
  <c r="Q180" i="10" s="1"/>
  <c r="N181" i="10"/>
  <c r="N182" i="10"/>
  <c r="N183" i="10"/>
  <c r="N184" i="10"/>
  <c r="P184" i="10" s="1"/>
  <c r="Q184" i="10" s="1"/>
  <c r="N185" i="10"/>
  <c r="N186" i="10"/>
  <c r="N187" i="10"/>
  <c r="P187" i="10" s="1"/>
  <c r="Q187" i="10" s="1"/>
  <c r="N188" i="10"/>
  <c r="P188" i="10" s="1"/>
  <c r="Q188" i="10" s="1"/>
  <c r="N189" i="10"/>
  <c r="N190" i="10"/>
  <c r="N191" i="10"/>
  <c r="N192" i="10"/>
  <c r="P192" i="10" s="1"/>
  <c r="Q192" i="10" s="1"/>
  <c r="N193" i="10"/>
  <c r="N194" i="10"/>
  <c r="N195" i="10"/>
  <c r="P195" i="10" s="1"/>
  <c r="Q195" i="10" s="1"/>
  <c r="N196" i="10"/>
  <c r="P196" i="10" s="1"/>
  <c r="Q196" i="10" s="1"/>
  <c r="N197" i="10"/>
  <c r="N198" i="10"/>
  <c r="P198" i="10" s="1"/>
  <c r="Q198" i="10" s="1"/>
  <c r="N199" i="10"/>
  <c r="N200" i="10"/>
  <c r="P200" i="10" s="1"/>
  <c r="Q200" i="10" s="1"/>
  <c r="N201" i="10"/>
  <c r="N202" i="10"/>
  <c r="N203" i="10"/>
  <c r="P203" i="10" s="1"/>
  <c r="Q203" i="10" s="1"/>
  <c r="N204" i="10"/>
  <c r="P204" i="10" s="1"/>
  <c r="Q204" i="10" s="1"/>
  <c r="N205" i="10"/>
  <c r="N206" i="10"/>
  <c r="P206" i="10" s="1"/>
  <c r="Q206" i="10" s="1"/>
  <c r="N207" i="10"/>
  <c r="P207" i="10" s="1"/>
  <c r="Q207" i="10" s="1"/>
  <c r="N208" i="10"/>
  <c r="P208" i="10" s="1"/>
  <c r="Q208" i="10" s="1"/>
  <c r="N209" i="10"/>
  <c r="N210" i="10"/>
  <c r="N211" i="10"/>
  <c r="P211" i="10" s="1"/>
  <c r="Q211" i="10" s="1"/>
  <c r="N212" i="10"/>
  <c r="P212" i="10" s="1"/>
  <c r="Q212" i="10" s="1"/>
  <c r="N213" i="10"/>
  <c r="N214" i="10"/>
  <c r="P214" i="10" s="1"/>
  <c r="Q214" i="10" s="1"/>
  <c r="N215" i="10"/>
  <c r="N216" i="10"/>
  <c r="P216" i="10" s="1"/>
  <c r="Q216" i="10" s="1"/>
  <c r="N217" i="10"/>
  <c r="N218" i="10"/>
  <c r="N219" i="10"/>
  <c r="P219" i="10" s="1"/>
  <c r="Q219" i="10" s="1"/>
  <c r="N220" i="10"/>
  <c r="P220" i="10" s="1"/>
  <c r="Q220" i="10" s="1"/>
  <c r="N221" i="10"/>
  <c r="N222" i="10"/>
  <c r="N223" i="10"/>
  <c r="N224" i="10"/>
  <c r="P224" i="10" s="1"/>
  <c r="Q224" i="10" s="1"/>
  <c r="N225" i="10"/>
  <c r="N226" i="10"/>
  <c r="N227" i="10"/>
  <c r="P227" i="10" s="1"/>
  <c r="Q227" i="10" s="1"/>
  <c r="N228" i="10"/>
  <c r="P228" i="10" s="1"/>
  <c r="Q228" i="10" s="1"/>
  <c r="N229" i="10"/>
  <c r="N230" i="10"/>
  <c r="P230" i="10" s="1"/>
  <c r="Q230" i="10" s="1"/>
  <c r="N231" i="10"/>
  <c r="N232" i="10"/>
  <c r="P232" i="10" s="1"/>
  <c r="Q232" i="10" s="1"/>
  <c r="N233" i="10"/>
  <c r="N234" i="10"/>
  <c r="N235" i="10"/>
  <c r="P235" i="10" s="1"/>
  <c r="Q235" i="10" s="1"/>
  <c r="N236" i="10"/>
  <c r="P236" i="10" s="1"/>
  <c r="Q236" i="10" s="1"/>
  <c r="N237" i="10"/>
  <c r="N238" i="10"/>
  <c r="N239" i="10"/>
  <c r="P239" i="10" s="1"/>
  <c r="Q239" i="10" s="1"/>
  <c r="N240" i="10"/>
  <c r="P240" i="10" s="1"/>
  <c r="Q240" i="10" s="1"/>
  <c r="N241" i="10"/>
  <c r="N242" i="10"/>
  <c r="N243" i="10"/>
  <c r="P243" i="10" s="1"/>
  <c r="Q243" i="10" s="1"/>
  <c r="N244" i="10"/>
  <c r="P244" i="10" s="1"/>
  <c r="Q244" i="10" s="1"/>
  <c r="N245" i="10"/>
  <c r="N246" i="10"/>
  <c r="N247" i="10"/>
  <c r="N248" i="10"/>
  <c r="P248" i="10" s="1"/>
  <c r="Q248" i="10" s="1"/>
  <c r="N249" i="10"/>
  <c r="N250" i="10"/>
  <c r="P250" i="10" s="1"/>
  <c r="Q250" i="10" s="1"/>
  <c r="N251" i="10"/>
  <c r="P251" i="10" s="1"/>
  <c r="Q251" i="10" s="1"/>
  <c r="N252" i="10"/>
  <c r="P252" i="10" s="1"/>
  <c r="Q252" i="10" s="1"/>
  <c r="N253" i="10"/>
  <c r="N254" i="10"/>
  <c r="P254" i="10" s="1"/>
  <c r="Q254" i="10" s="1"/>
  <c r="N255" i="10"/>
  <c r="N256" i="10"/>
  <c r="P256" i="10" s="1"/>
  <c r="Q256" i="10" s="1"/>
  <c r="N257" i="10"/>
  <c r="N258" i="10"/>
  <c r="N259" i="10"/>
  <c r="P259" i="10" s="1"/>
  <c r="Q259" i="10" s="1"/>
  <c r="N260" i="10"/>
  <c r="P260" i="10" s="1"/>
  <c r="Q260" i="10" s="1"/>
  <c r="N261" i="10"/>
  <c r="N262" i="10"/>
  <c r="P262" i="10" s="1"/>
  <c r="Q262" i="10" s="1"/>
  <c r="N263" i="10"/>
  <c r="N264" i="10"/>
  <c r="P264" i="10" s="1"/>
  <c r="Q264" i="10" s="1"/>
  <c r="N265" i="10"/>
  <c r="N266" i="10"/>
  <c r="N267" i="10"/>
  <c r="P267" i="10" s="1"/>
  <c r="Q267" i="10" s="1"/>
  <c r="N268" i="10"/>
  <c r="P268" i="10" s="1"/>
  <c r="Q268" i="10" s="1"/>
  <c r="N269" i="10"/>
  <c r="N270" i="10"/>
  <c r="P270" i="10" s="1"/>
  <c r="Q270" i="10" s="1"/>
  <c r="N271" i="10"/>
  <c r="N272" i="10"/>
  <c r="P272" i="10" s="1"/>
  <c r="Q272" i="10" s="1"/>
  <c r="N273" i="10"/>
  <c r="N274" i="10"/>
  <c r="N275" i="10"/>
  <c r="N276" i="10"/>
  <c r="N277" i="10"/>
  <c r="N278" i="10"/>
  <c r="P278" i="10" s="1"/>
  <c r="Q278" i="10" s="1"/>
  <c r="N279" i="10"/>
  <c r="P279" i="10" s="1"/>
  <c r="Q279" i="10" s="1"/>
  <c r="N280" i="10"/>
  <c r="P280" i="10" s="1"/>
  <c r="Q280" i="10" s="1"/>
  <c r="N281" i="10"/>
  <c r="N282" i="10"/>
  <c r="P282" i="10" s="1"/>
  <c r="Q282" i="10" s="1"/>
  <c r="N283" i="10"/>
  <c r="N284" i="10"/>
  <c r="P284" i="10" s="1"/>
  <c r="Q284" i="10" s="1"/>
  <c r="N285" i="10"/>
  <c r="N286" i="10"/>
  <c r="P286" i="10" s="1"/>
  <c r="Q286" i="10" s="1"/>
  <c r="N287" i="10"/>
  <c r="N288" i="10"/>
  <c r="P288" i="10" s="1"/>
  <c r="Q288" i="10" s="1"/>
  <c r="N289" i="10"/>
  <c r="N290" i="10"/>
  <c r="N291" i="10"/>
  <c r="N292" i="10"/>
  <c r="P292" i="10" s="1"/>
  <c r="Q292" i="10" s="1"/>
  <c r="N293" i="10"/>
  <c r="N294" i="10"/>
  <c r="P294" i="10" s="1"/>
  <c r="Q294" i="10" s="1"/>
  <c r="N295" i="10"/>
  <c r="N296" i="10"/>
  <c r="N297" i="10"/>
  <c r="N298" i="10"/>
  <c r="P298" i="10" s="1"/>
  <c r="Q298" i="10" s="1"/>
  <c r="N299" i="10"/>
  <c r="N300" i="10"/>
  <c r="P300" i="10" s="1"/>
  <c r="Q300" i="10" s="1"/>
  <c r="N301" i="10"/>
  <c r="N302" i="10"/>
  <c r="P302" i="10" s="1"/>
  <c r="Q302" i="10" s="1"/>
  <c r="N303" i="10"/>
  <c r="N304" i="10"/>
  <c r="N305" i="10"/>
  <c r="N306" i="10"/>
  <c r="P306" i="10" s="1"/>
  <c r="Q306" i="10" s="1"/>
  <c r="N307" i="10"/>
  <c r="N308" i="10"/>
  <c r="P308" i="10" s="1"/>
  <c r="Q308" i="10" s="1"/>
  <c r="N309" i="10"/>
  <c r="N310" i="10"/>
  <c r="N311" i="10"/>
  <c r="N312" i="10"/>
  <c r="P312" i="10" s="1"/>
  <c r="Q312" i="10" s="1"/>
  <c r="N3" i="10"/>
  <c r="J4" i="10"/>
  <c r="L4" i="10" s="1"/>
  <c r="M4" i="10" s="1"/>
  <c r="J5" i="10"/>
  <c r="L5" i="10" s="1"/>
  <c r="M5" i="10" s="1"/>
  <c r="J6" i="10"/>
  <c r="L6" i="10" s="1"/>
  <c r="M6" i="10" s="1"/>
  <c r="J7" i="10"/>
  <c r="J8" i="10"/>
  <c r="L8" i="10" s="1"/>
  <c r="M8" i="10" s="1"/>
  <c r="J9" i="10"/>
  <c r="L9" i="10" s="1"/>
  <c r="M9" i="10" s="1"/>
  <c r="J10" i="10"/>
  <c r="L10" i="10" s="1"/>
  <c r="M10" i="10" s="1"/>
  <c r="J11" i="10"/>
  <c r="L11" i="10" s="1"/>
  <c r="M11" i="10" s="1"/>
  <c r="J12" i="10"/>
  <c r="J13" i="10"/>
  <c r="L13" i="10" s="1"/>
  <c r="M13" i="10" s="1"/>
  <c r="J14" i="10"/>
  <c r="L14" i="10" s="1"/>
  <c r="M14" i="10" s="1"/>
  <c r="J15" i="10"/>
  <c r="J16" i="10"/>
  <c r="L16" i="10" s="1"/>
  <c r="M16" i="10" s="1"/>
  <c r="J17" i="10"/>
  <c r="L17" i="10" s="1"/>
  <c r="M17" i="10" s="1"/>
  <c r="J18" i="10"/>
  <c r="L18" i="10" s="1"/>
  <c r="M18" i="10" s="1"/>
  <c r="J19" i="10"/>
  <c r="L19" i="10" s="1"/>
  <c r="M19" i="10" s="1"/>
  <c r="J20" i="10"/>
  <c r="L20" i="10" s="1"/>
  <c r="M20" i="10" s="1"/>
  <c r="J21" i="10"/>
  <c r="L21" i="10" s="1"/>
  <c r="M21" i="10" s="1"/>
  <c r="J22" i="10"/>
  <c r="L22" i="10" s="1"/>
  <c r="M22" i="10" s="1"/>
  <c r="J23" i="10"/>
  <c r="J24" i="10"/>
  <c r="L24" i="10" s="1"/>
  <c r="M24" i="10" s="1"/>
  <c r="J25" i="10"/>
  <c r="L25" i="10" s="1"/>
  <c r="M25" i="10" s="1"/>
  <c r="J26" i="10"/>
  <c r="L26" i="10" s="1"/>
  <c r="M26" i="10" s="1"/>
  <c r="J27" i="10"/>
  <c r="L27" i="10" s="1"/>
  <c r="M27" i="10" s="1"/>
  <c r="J28" i="10"/>
  <c r="L28" i="10" s="1"/>
  <c r="M28" i="10" s="1"/>
  <c r="J29" i="10"/>
  <c r="L29" i="10" s="1"/>
  <c r="M29" i="10" s="1"/>
  <c r="J30" i="10"/>
  <c r="L30" i="10" s="1"/>
  <c r="M30" i="10" s="1"/>
  <c r="J31" i="10"/>
  <c r="J32" i="10"/>
  <c r="L32" i="10" s="1"/>
  <c r="M32" i="10" s="1"/>
  <c r="J33" i="10"/>
  <c r="J34" i="10"/>
  <c r="J35" i="10"/>
  <c r="L35" i="10" s="1"/>
  <c r="M35" i="10" s="1"/>
  <c r="J36" i="10"/>
  <c r="L36" i="10" s="1"/>
  <c r="M36" i="10" s="1"/>
  <c r="J37" i="10"/>
  <c r="L37" i="10" s="1"/>
  <c r="M37" i="10" s="1"/>
  <c r="J38" i="10"/>
  <c r="L38" i="10" s="1"/>
  <c r="M38" i="10" s="1"/>
  <c r="J39" i="10"/>
  <c r="J40" i="10"/>
  <c r="L40" i="10" s="1"/>
  <c r="M40" i="10" s="1"/>
  <c r="J41" i="10"/>
  <c r="J42" i="10"/>
  <c r="L42" i="10" s="1"/>
  <c r="M42" i="10" s="1"/>
  <c r="J43" i="10"/>
  <c r="L43" i="10" s="1"/>
  <c r="M43" i="10" s="1"/>
  <c r="J44" i="10"/>
  <c r="L44" i="10" s="1"/>
  <c r="M44" i="10" s="1"/>
  <c r="J45" i="10"/>
  <c r="L45" i="10" s="1"/>
  <c r="M45" i="10" s="1"/>
  <c r="J46" i="10"/>
  <c r="L46" i="10" s="1"/>
  <c r="M46" i="10" s="1"/>
  <c r="J47" i="10"/>
  <c r="J48" i="10"/>
  <c r="L48" i="10" s="1"/>
  <c r="M48" i="10" s="1"/>
  <c r="J49" i="10"/>
  <c r="J50" i="10"/>
  <c r="L50" i="10" s="1"/>
  <c r="M50" i="10" s="1"/>
  <c r="J51" i="10"/>
  <c r="L51" i="10" s="1"/>
  <c r="M51" i="10" s="1"/>
  <c r="J52" i="10"/>
  <c r="L52" i="10" s="1"/>
  <c r="M52" i="10" s="1"/>
  <c r="J53" i="10"/>
  <c r="L53" i="10" s="1"/>
  <c r="M53" i="10" s="1"/>
  <c r="J54" i="10"/>
  <c r="L54" i="10" s="1"/>
  <c r="M54" i="10" s="1"/>
  <c r="J55" i="10"/>
  <c r="J56" i="10"/>
  <c r="L56" i="10" s="1"/>
  <c r="M56" i="10" s="1"/>
  <c r="J57" i="10"/>
  <c r="J58" i="10"/>
  <c r="L58" i="10" s="1"/>
  <c r="M58" i="10" s="1"/>
  <c r="J59" i="10"/>
  <c r="L59" i="10" s="1"/>
  <c r="M59" i="10" s="1"/>
  <c r="J60" i="10"/>
  <c r="J61" i="10"/>
  <c r="L61" i="10" s="1"/>
  <c r="M61" i="10" s="1"/>
  <c r="J62" i="10"/>
  <c r="L62" i="10" s="1"/>
  <c r="M62" i="10" s="1"/>
  <c r="J63" i="10"/>
  <c r="J64" i="10"/>
  <c r="L64" i="10" s="1"/>
  <c r="M64" i="10" s="1"/>
  <c r="J65" i="10"/>
  <c r="J66" i="10"/>
  <c r="L66" i="10" s="1"/>
  <c r="M66" i="10" s="1"/>
  <c r="J67" i="10"/>
  <c r="L67" i="10" s="1"/>
  <c r="M67" i="10" s="1"/>
  <c r="J68" i="10"/>
  <c r="L68" i="10" s="1"/>
  <c r="M68" i="10" s="1"/>
  <c r="J69" i="10"/>
  <c r="L69" i="10" s="1"/>
  <c r="M69" i="10" s="1"/>
  <c r="J70" i="10"/>
  <c r="L70" i="10" s="1"/>
  <c r="M70" i="10" s="1"/>
  <c r="J71" i="10"/>
  <c r="J72" i="10"/>
  <c r="L72" i="10" s="1"/>
  <c r="M72" i="10" s="1"/>
  <c r="J73" i="10"/>
  <c r="J74" i="10"/>
  <c r="L74" i="10" s="1"/>
  <c r="M74" i="10" s="1"/>
  <c r="J75" i="10"/>
  <c r="J76" i="10"/>
  <c r="L76" i="10" s="1"/>
  <c r="M76" i="10" s="1"/>
  <c r="J77" i="10"/>
  <c r="L77" i="10" s="1"/>
  <c r="M77" i="10" s="1"/>
  <c r="J78" i="10"/>
  <c r="L78" i="10" s="1"/>
  <c r="M78" i="10" s="1"/>
  <c r="J79" i="10"/>
  <c r="J80" i="10"/>
  <c r="L80" i="10" s="1"/>
  <c r="M80" i="10" s="1"/>
  <c r="J81" i="10"/>
  <c r="J82" i="10"/>
  <c r="L82" i="10" s="1"/>
  <c r="M82" i="10" s="1"/>
  <c r="J83" i="10"/>
  <c r="J84" i="10"/>
  <c r="L84" i="10" s="1"/>
  <c r="M84" i="10" s="1"/>
  <c r="J85" i="10"/>
  <c r="L85" i="10" s="1"/>
  <c r="M85" i="10" s="1"/>
  <c r="J86" i="10"/>
  <c r="L86" i="10" s="1"/>
  <c r="M86" i="10" s="1"/>
  <c r="J87" i="10"/>
  <c r="J88" i="10"/>
  <c r="L88" i="10" s="1"/>
  <c r="M88" i="10" s="1"/>
  <c r="J89" i="10"/>
  <c r="J90" i="10"/>
  <c r="L90" i="10" s="1"/>
  <c r="M90" i="10" s="1"/>
  <c r="J91" i="10"/>
  <c r="L91" i="10" s="1"/>
  <c r="M91" i="10" s="1"/>
  <c r="J92" i="10"/>
  <c r="L92" i="10" s="1"/>
  <c r="M92" i="10" s="1"/>
  <c r="J93" i="10"/>
  <c r="L93" i="10" s="1"/>
  <c r="M93" i="10" s="1"/>
  <c r="J94" i="10"/>
  <c r="L94" i="10" s="1"/>
  <c r="M94" i="10" s="1"/>
  <c r="J95" i="10"/>
  <c r="J96" i="10"/>
  <c r="L96" i="10" s="1"/>
  <c r="M96" i="10" s="1"/>
  <c r="J97" i="10"/>
  <c r="J98" i="10"/>
  <c r="L98" i="10" s="1"/>
  <c r="M98" i="10" s="1"/>
  <c r="J99" i="10"/>
  <c r="L99" i="10" s="1"/>
  <c r="M99" i="10" s="1"/>
  <c r="J100" i="10"/>
  <c r="L100" i="10" s="1"/>
  <c r="M100" i="10" s="1"/>
  <c r="J101" i="10"/>
  <c r="J102" i="10"/>
  <c r="L102" i="10" s="1"/>
  <c r="M102" i="10" s="1"/>
  <c r="J103" i="10"/>
  <c r="J104" i="10"/>
  <c r="L104" i="10" s="1"/>
  <c r="M104" i="10" s="1"/>
  <c r="J105" i="10"/>
  <c r="J106" i="10"/>
  <c r="L106" i="10" s="1"/>
  <c r="M106" i="10" s="1"/>
  <c r="J107" i="10"/>
  <c r="L107" i="10" s="1"/>
  <c r="M107" i="10" s="1"/>
  <c r="J108" i="10"/>
  <c r="L108" i="10" s="1"/>
  <c r="M108" i="10" s="1"/>
  <c r="J109" i="10"/>
  <c r="J110" i="10"/>
  <c r="L110" i="10" s="1"/>
  <c r="M110" i="10" s="1"/>
  <c r="J111" i="10"/>
  <c r="J112" i="10"/>
  <c r="L112" i="10" s="1"/>
  <c r="M112" i="10" s="1"/>
  <c r="J113" i="10"/>
  <c r="L113" i="10" s="1"/>
  <c r="M113" i="10" s="1"/>
  <c r="J114" i="10"/>
  <c r="L114" i="10" s="1"/>
  <c r="M114" i="10" s="1"/>
  <c r="J115" i="10"/>
  <c r="L115" i="10" s="1"/>
  <c r="M115" i="10" s="1"/>
  <c r="J116" i="10"/>
  <c r="L116" i="10" s="1"/>
  <c r="M116" i="10" s="1"/>
  <c r="J117" i="10"/>
  <c r="L117" i="10" s="1"/>
  <c r="M117" i="10" s="1"/>
  <c r="J118" i="10"/>
  <c r="L118" i="10" s="1"/>
  <c r="M118" i="10" s="1"/>
  <c r="J119" i="10"/>
  <c r="J120" i="10"/>
  <c r="L120" i="10" s="1"/>
  <c r="M120" i="10" s="1"/>
  <c r="J121" i="10"/>
  <c r="J122" i="10"/>
  <c r="L122" i="10" s="1"/>
  <c r="M122" i="10" s="1"/>
  <c r="J123" i="10"/>
  <c r="L123" i="10" s="1"/>
  <c r="M123" i="10" s="1"/>
  <c r="J124" i="10"/>
  <c r="L124" i="10" s="1"/>
  <c r="M124" i="10" s="1"/>
  <c r="J125" i="10"/>
  <c r="L125" i="10" s="1"/>
  <c r="M125" i="10" s="1"/>
  <c r="J126" i="10"/>
  <c r="J127" i="10"/>
  <c r="J128" i="10"/>
  <c r="L128" i="10" s="1"/>
  <c r="M128" i="10" s="1"/>
  <c r="J129" i="10"/>
  <c r="J130" i="10"/>
  <c r="L130" i="10" s="1"/>
  <c r="M130" i="10" s="1"/>
  <c r="J131" i="10"/>
  <c r="J132" i="10"/>
  <c r="L132" i="10" s="1"/>
  <c r="M132" i="10" s="1"/>
  <c r="J133" i="10"/>
  <c r="L133" i="10" s="1"/>
  <c r="M133" i="10" s="1"/>
  <c r="J134" i="10"/>
  <c r="L134" i="10" s="1"/>
  <c r="M134" i="10" s="1"/>
  <c r="J135" i="10"/>
  <c r="J136" i="10"/>
  <c r="L136" i="10" s="1"/>
  <c r="M136" i="10" s="1"/>
  <c r="J137" i="10"/>
  <c r="J138" i="10"/>
  <c r="J139" i="10"/>
  <c r="L139" i="10" s="1"/>
  <c r="M139" i="10" s="1"/>
  <c r="J140" i="10"/>
  <c r="L140" i="10" s="1"/>
  <c r="M140" i="10" s="1"/>
  <c r="J141" i="10"/>
  <c r="J142" i="10"/>
  <c r="L142" i="10" s="1"/>
  <c r="M142" i="10" s="1"/>
  <c r="J143" i="10"/>
  <c r="J144" i="10"/>
  <c r="L144" i="10" s="1"/>
  <c r="M144" i="10" s="1"/>
  <c r="J145" i="10"/>
  <c r="L145" i="10" s="1"/>
  <c r="M145" i="10" s="1"/>
  <c r="J146" i="10"/>
  <c r="L146" i="10" s="1"/>
  <c r="M146" i="10" s="1"/>
  <c r="J147" i="10"/>
  <c r="J148" i="10"/>
  <c r="L148" i="10" s="1"/>
  <c r="M148" i="10" s="1"/>
  <c r="J149" i="10"/>
  <c r="L149" i="10" s="1"/>
  <c r="M149" i="10" s="1"/>
  <c r="J150" i="10"/>
  <c r="L150" i="10" s="1"/>
  <c r="M150" i="10" s="1"/>
  <c r="J151" i="10"/>
  <c r="J152" i="10"/>
  <c r="L152" i="10" s="1"/>
  <c r="M152" i="10" s="1"/>
  <c r="J153" i="10"/>
  <c r="J154" i="10"/>
  <c r="L154" i="10" s="1"/>
  <c r="M154" i="10" s="1"/>
  <c r="J155" i="10"/>
  <c r="L155" i="10" s="1"/>
  <c r="M155" i="10" s="1"/>
  <c r="J156" i="10"/>
  <c r="L156" i="10" s="1"/>
  <c r="M156" i="10" s="1"/>
  <c r="J157" i="10"/>
  <c r="J158" i="10"/>
  <c r="L158" i="10" s="1"/>
  <c r="M158" i="10" s="1"/>
  <c r="J159" i="10"/>
  <c r="J160" i="10"/>
  <c r="L160" i="10" s="1"/>
  <c r="M160" i="10" s="1"/>
  <c r="J161" i="10"/>
  <c r="J162" i="10"/>
  <c r="L162" i="10" s="1"/>
  <c r="M162" i="10" s="1"/>
  <c r="J163" i="10"/>
  <c r="L163" i="10" s="1"/>
  <c r="M163" i="10" s="1"/>
  <c r="J164" i="10"/>
  <c r="L164" i="10" s="1"/>
  <c r="M164" i="10" s="1"/>
  <c r="J165" i="10"/>
  <c r="L165" i="10" s="1"/>
  <c r="M165" i="10" s="1"/>
  <c r="J166" i="10"/>
  <c r="L166" i="10" s="1"/>
  <c r="M166" i="10" s="1"/>
  <c r="J167" i="10"/>
  <c r="J168" i="10"/>
  <c r="L168" i="10" s="1"/>
  <c r="M168" i="10" s="1"/>
  <c r="J169" i="10"/>
  <c r="J170" i="10"/>
  <c r="L170" i="10" s="1"/>
  <c r="M170" i="10" s="1"/>
  <c r="J171" i="10"/>
  <c r="J172" i="10"/>
  <c r="L172" i="10" s="1"/>
  <c r="M172" i="10" s="1"/>
  <c r="J173" i="10"/>
  <c r="L173" i="10" s="1"/>
  <c r="M173" i="10" s="1"/>
  <c r="J174" i="10"/>
  <c r="L174" i="10" s="1"/>
  <c r="M174" i="10" s="1"/>
  <c r="J175" i="10"/>
  <c r="J176" i="10"/>
  <c r="L176" i="10" s="1"/>
  <c r="M176" i="10" s="1"/>
  <c r="J177" i="10"/>
  <c r="J178" i="10"/>
  <c r="L178" i="10" s="1"/>
  <c r="M178" i="10" s="1"/>
  <c r="J179" i="10"/>
  <c r="J180" i="10"/>
  <c r="J181" i="10"/>
  <c r="L181" i="10" s="1"/>
  <c r="M181" i="10" s="1"/>
  <c r="J182" i="10"/>
  <c r="L182" i="10" s="1"/>
  <c r="M182" i="10" s="1"/>
  <c r="J183" i="10"/>
  <c r="J184" i="10"/>
  <c r="L184" i="10" s="1"/>
  <c r="M184" i="10" s="1"/>
  <c r="J185" i="10"/>
  <c r="L185" i="10" s="1"/>
  <c r="M185" i="10" s="1"/>
  <c r="J186" i="10"/>
  <c r="L186" i="10" s="1"/>
  <c r="M186" i="10" s="1"/>
  <c r="J187" i="10"/>
  <c r="J188" i="10"/>
  <c r="L188" i="10" s="1"/>
  <c r="M188" i="10" s="1"/>
  <c r="J189" i="10"/>
  <c r="J190" i="10"/>
  <c r="L190" i="10" s="1"/>
  <c r="M190" i="10" s="1"/>
  <c r="J191" i="10"/>
  <c r="J192" i="10"/>
  <c r="L192" i="10" s="1"/>
  <c r="M192" i="10" s="1"/>
  <c r="J193" i="10"/>
  <c r="L193" i="10" s="1"/>
  <c r="M193" i="10" s="1"/>
  <c r="J194" i="10"/>
  <c r="L194" i="10" s="1"/>
  <c r="M194" i="10" s="1"/>
  <c r="J195" i="10"/>
  <c r="J196" i="10"/>
  <c r="L196" i="10" s="1"/>
  <c r="M196" i="10" s="1"/>
  <c r="J197" i="10"/>
  <c r="L197" i="10" s="1"/>
  <c r="M197" i="10" s="1"/>
  <c r="J198" i="10"/>
  <c r="L198" i="10" s="1"/>
  <c r="M198" i="10" s="1"/>
  <c r="J199" i="10"/>
  <c r="J200" i="10"/>
  <c r="L200" i="10" s="1"/>
  <c r="M200" i="10" s="1"/>
  <c r="J201" i="10"/>
  <c r="J202" i="10"/>
  <c r="L202" i="10" s="1"/>
  <c r="M202" i="10" s="1"/>
  <c r="J203" i="10"/>
  <c r="L203" i="10" s="1"/>
  <c r="M203" i="10" s="1"/>
  <c r="J204" i="10"/>
  <c r="L204" i="10" s="1"/>
  <c r="M204" i="10" s="1"/>
  <c r="J205" i="10"/>
  <c r="L205" i="10" s="1"/>
  <c r="M205" i="10" s="1"/>
  <c r="J206" i="10"/>
  <c r="J207" i="10"/>
  <c r="J208" i="10"/>
  <c r="L208" i="10" s="1"/>
  <c r="M208" i="10" s="1"/>
  <c r="J209" i="10"/>
  <c r="L209" i="10" s="1"/>
  <c r="M209" i="10" s="1"/>
  <c r="J210" i="10"/>
  <c r="L210" i="10" s="1"/>
  <c r="M210" i="10" s="1"/>
  <c r="J211" i="10"/>
  <c r="L211" i="10" s="1"/>
  <c r="M211" i="10" s="1"/>
  <c r="J212" i="10"/>
  <c r="L212" i="10" s="1"/>
  <c r="M212" i="10" s="1"/>
  <c r="J213" i="10"/>
  <c r="L213" i="10" s="1"/>
  <c r="M213" i="10" s="1"/>
  <c r="J214" i="10"/>
  <c r="J215" i="10"/>
  <c r="J216" i="10"/>
  <c r="L216" i="10" s="1"/>
  <c r="M216" i="10" s="1"/>
  <c r="J217" i="10"/>
  <c r="L217" i="10" s="1"/>
  <c r="M217" i="10" s="1"/>
  <c r="J218" i="10"/>
  <c r="L218" i="10" s="1"/>
  <c r="M218" i="10" s="1"/>
  <c r="J219" i="10"/>
  <c r="L219" i="10" s="1"/>
  <c r="M219" i="10" s="1"/>
  <c r="J220" i="10"/>
  <c r="L220" i="10" s="1"/>
  <c r="M220" i="10" s="1"/>
  <c r="J221" i="10"/>
  <c r="L221" i="10" s="1"/>
  <c r="M221" i="10" s="1"/>
  <c r="J222" i="10"/>
  <c r="L222" i="10" s="1"/>
  <c r="M222" i="10" s="1"/>
  <c r="J223" i="10"/>
  <c r="J224" i="10"/>
  <c r="L224" i="10" s="1"/>
  <c r="M224" i="10" s="1"/>
  <c r="J225" i="10"/>
  <c r="J226" i="10"/>
  <c r="L226" i="10" s="1"/>
  <c r="M226" i="10" s="1"/>
  <c r="J227" i="10"/>
  <c r="L227" i="10" s="1"/>
  <c r="M227" i="10" s="1"/>
  <c r="J228" i="10"/>
  <c r="J229" i="10"/>
  <c r="J230" i="10"/>
  <c r="L230" i="10" s="1"/>
  <c r="M230" i="10" s="1"/>
  <c r="J231" i="10"/>
  <c r="J232" i="10"/>
  <c r="L232" i="10" s="1"/>
  <c r="M232" i="10" s="1"/>
  <c r="J233" i="10"/>
  <c r="J234" i="10"/>
  <c r="L234" i="10" s="1"/>
  <c r="M234" i="10" s="1"/>
  <c r="J235" i="10"/>
  <c r="L235" i="10" s="1"/>
  <c r="M235" i="10" s="1"/>
  <c r="J236" i="10"/>
  <c r="L236" i="10" s="1"/>
  <c r="M236" i="10" s="1"/>
  <c r="J237" i="10"/>
  <c r="L237" i="10" s="1"/>
  <c r="M237" i="10" s="1"/>
  <c r="J238" i="10"/>
  <c r="L238" i="10" s="1"/>
  <c r="M238" i="10" s="1"/>
  <c r="J239" i="10"/>
  <c r="J240" i="10"/>
  <c r="L240" i="10" s="1"/>
  <c r="M240" i="10" s="1"/>
  <c r="J241" i="10"/>
  <c r="J242" i="10"/>
  <c r="L242" i="10" s="1"/>
  <c r="M242" i="10" s="1"/>
  <c r="J243" i="10"/>
  <c r="J244" i="10"/>
  <c r="L244" i="10" s="1"/>
  <c r="M244" i="10" s="1"/>
  <c r="J245" i="10"/>
  <c r="L245" i="10" s="1"/>
  <c r="M245" i="10" s="1"/>
  <c r="J246" i="10"/>
  <c r="L246" i="10" s="1"/>
  <c r="M246" i="10" s="1"/>
  <c r="J247" i="10"/>
  <c r="J248" i="10"/>
  <c r="L248" i="10" s="1"/>
  <c r="M248" i="10" s="1"/>
  <c r="J249" i="10"/>
  <c r="J250" i="10"/>
  <c r="L250" i="10" s="1"/>
  <c r="M250" i="10" s="1"/>
  <c r="J251" i="10"/>
  <c r="L251" i="10" s="1"/>
  <c r="M251" i="10" s="1"/>
  <c r="J252" i="10"/>
  <c r="L252" i="10" s="1"/>
  <c r="M252" i="10" s="1"/>
  <c r="J253" i="10"/>
  <c r="L253" i="10" s="1"/>
  <c r="M253" i="10" s="1"/>
  <c r="J254" i="10"/>
  <c r="L254" i="10" s="1"/>
  <c r="M254" i="10" s="1"/>
  <c r="J255" i="10"/>
  <c r="J256" i="10"/>
  <c r="L256" i="10" s="1"/>
  <c r="M256" i="10" s="1"/>
  <c r="J257" i="10"/>
  <c r="L257" i="10" s="1"/>
  <c r="M257" i="10" s="1"/>
  <c r="J258" i="10"/>
  <c r="L258" i="10" s="1"/>
  <c r="M258" i="10" s="1"/>
  <c r="J259" i="10"/>
  <c r="L259" i="10" s="1"/>
  <c r="M259" i="10" s="1"/>
  <c r="J260" i="10"/>
  <c r="L260" i="10" s="1"/>
  <c r="M260" i="10" s="1"/>
  <c r="J261" i="10"/>
  <c r="L261" i="10" s="1"/>
  <c r="M261" i="10" s="1"/>
  <c r="J262" i="10"/>
  <c r="L262" i="10" s="1"/>
  <c r="M262" i="10" s="1"/>
  <c r="J263" i="10"/>
  <c r="J264" i="10"/>
  <c r="L264" i="10" s="1"/>
  <c r="M264" i="10" s="1"/>
  <c r="J265" i="10"/>
  <c r="L265" i="10" s="1"/>
  <c r="M265" i="10" s="1"/>
  <c r="J266" i="10"/>
  <c r="L266" i="10" s="1"/>
  <c r="M266" i="10" s="1"/>
  <c r="J267" i="10"/>
  <c r="L267" i="10" s="1"/>
  <c r="M267" i="10" s="1"/>
  <c r="J268" i="10"/>
  <c r="L268" i="10" s="1"/>
  <c r="M268" i="10" s="1"/>
  <c r="J269" i="10"/>
  <c r="L269" i="10" s="1"/>
  <c r="M269" i="10" s="1"/>
  <c r="J270" i="10"/>
  <c r="L270" i="10" s="1"/>
  <c r="M270" i="10" s="1"/>
  <c r="J271" i="10"/>
  <c r="J272" i="10"/>
  <c r="L272" i="10" s="1"/>
  <c r="M272" i="10" s="1"/>
  <c r="J273" i="10"/>
  <c r="J274" i="10"/>
  <c r="L274" i="10" s="1"/>
  <c r="M274" i="10" s="1"/>
  <c r="J275" i="10"/>
  <c r="L275" i="10" s="1"/>
  <c r="M275" i="10" s="1"/>
  <c r="J276" i="10"/>
  <c r="L276" i="10" s="1"/>
  <c r="M276" i="10" s="1"/>
  <c r="J277" i="10"/>
  <c r="L277" i="10" s="1"/>
  <c r="M277" i="10" s="1"/>
  <c r="J278" i="10"/>
  <c r="L278" i="10" s="1"/>
  <c r="M278" i="10" s="1"/>
  <c r="J279" i="10"/>
  <c r="J280" i="10"/>
  <c r="L280" i="10" s="1"/>
  <c r="M280" i="10" s="1"/>
  <c r="J281" i="10"/>
  <c r="L281" i="10" s="1"/>
  <c r="M281" i="10" s="1"/>
  <c r="J282" i="10"/>
  <c r="L282" i="10" s="1"/>
  <c r="M282" i="10" s="1"/>
  <c r="J283" i="10"/>
  <c r="L283" i="10" s="1"/>
  <c r="M283" i="10" s="1"/>
  <c r="J284" i="10"/>
  <c r="L284" i="10" s="1"/>
  <c r="M284" i="10" s="1"/>
  <c r="J285" i="10"/>
  <c r="L285" i="10" s="1"/>
  <c r="M285" i="10" s="1"/>
  <c r="J286" i="10"/>
  <c r="L286" i="10" s="1"/>
  <c r="M286" i="10" s="1"/>
  <c r="J287" i="10"/>
  <c r="J288" i="10"/>
  <c r="L288" i="10" s="1"/>
  <c r="M288" i="10" s="1"/>
  <c r="J289" i="10"/>
  <c r="J290" i="10"/>
  <c r="L290" i="10" s="1"/>
  <c r="M290" i="10" s="1"/>
  <c r="J291" i="10"/>
  <c r="L291" i="10" s="1"/>
  <c r="M291" i="10" s="1"/>
  <c r="J292" i="10"/>
  <c r="L292" i="10" s="1"/>
  <c r="M292" i="10" s="1"/>
  <c r="J293" i="10"/>
  <c r="L293" i="10" s="1"/>
  <c r="M293" i="10" s="1"/>
  <c r="J294" i="10"/>
  <c r="L294" i="10" s="1"/>
  <c r="M294" i="10" s="1"/>
  <c r="J295" i="10"/>
  <c r="J296" i="10"/>
  <c r="L296" i="10" s="1"/>
  <c r="M296" i="10" s="1"/>
  <c r="J297" i="10"/>
  <c r="J298" i="10"/>
  <c r="L298" i="10" s="1"/>
  <c r="M298" i="10" s="1"/>
  <c r="J299" i="10"/>
  <c r="L299" i="10" s="1"/>
  <c r="M299" i="10" s="1"/>
  <c r="J300" i="10"/>
  <c r="L300" i="10" s="1"/>
  <c r="M300" i="10" s="1"/>
  <c r="J301" i="10"/>
  <c r="L301" i="10" s="1"/>
  <c r="M301" i="10" s="1"/>
  <c r="J302" i="10"/>
  <c r="L302" i="10" s="1"/>
  <c r="M302" i="10" s="1"/>
  <c r="J303" i="10"/>
  <c r="J304" i="10"/>
  <c r="L304" i="10" s="1"/>
  <c r="M304" i="10" s="1"/>
  <c r="J305" i="10"/>
  <c r="L305" i="10" s="1"/>
  <c r="M305" i="10" s="1"/>
  <c r="J306" i="10"/>
  <c r="L306" i="10" s="1"/>
  <c r="M306" i="10" s="1"/>
  <c r="J307" i="10"/>
  <c r="L307" i="10" s="1"/>
  <c r="M307" i="10" s="1"/>
  <c r="J308" i="10"/>
  <c r="L308" i="10" s="1"/>
  <c r="M308" i="10" s="1"/>
  <c r="J309" i="10"/>
  <c r="L309" i="10" s="1"/>
  <c r="M309" i="10" s="1"/>
  <c r="J310" i="10"/>
  <c r="L310" i="10" s="1"/>
  <c r="M310" i="10" s="1"/>
  <c r="J311" i="10"/>
  <c r="J312" i="10"/>
  <c r="L312" i="10" s="1"/>
  <c r="M312" i="10" s="1"/>
  <c r="J3" i="10"/>
  <c r="F4" i="10"/>
  <c r="H4" i="10" s="1"/>
  <c r="I4" i="10" s="1"/>
  <c r="F5" i="10"/>
  <c r="F6" i="10"/>
  <c r="H6" i="10" s="1"/>
  <c r="I6" i="10" s="1"/>
  <c r="F7" i="10"/>
  <c r="H7" i="10" s="1"/>
  <c r="I7" i="10" s="1"/>
  <c r="F8" i="10"/>
  <c r="H8" i="10" s="1"/>
  <c r="I8" i="10" s="1"/>
  <c r="F9" i="10"/>
  <c r="F10" i="10"/>
  <c r="H10" i="10" s="1"/>
  <c r="I10" i="10" s="1"/>
  <c r="F11" i="10"/>
  <c r="H11" i="10" s="1"/>
  <c r="I11" i="10" s="1"/>
  <c r="F12" i="10"/>
  <c r="H12" i="10" s="1"/>
  <c r="I12" i="10" s="1"/>
  <c r="F13" i="10"/>
  <c r="F14" i="10"/>
  <c r="H14" i="10" s="1"/>
  <c r="I14" i="10" s="1"/>
  <c r="F15" i="10"/>
  <c r="H15" i="10" s="1"/>
  <c r="I15" i="10" s="1"/>
  <c r="F16" i="10"/>
  <c r="H16" i="10" s="1"/>
  <c r="I16" i="10" s="1"/>
  <c r="F17" i="10"/>
  <c r="F18" i="10"/>
  <c r="H18" i="10" s="1"/>
  <c r="I18" i="10" s="1"/>
  <c r="F19" i="10"/>
  <c r="H19" i="10" s="1"/>
  <c r="I19" i="10" s="1"/>
  <c r="F20" i="10"/>
  <c r="H20" i="10" s="1"/>
  <c r="I20" i="10" s="1"/>
  <c r="F21" i="10"/>
  <c r="F22" i="10"/>
  <c r="F23" i="10"/>
  <c r="H23" i="10" s="1"/>
  <c r="I23" i="10" s="1"/>
  <c r="F24" i="10"/>
  <c r="H24" i="10" s="1"/>
  <c r="I24" i="10" s="1"/>
  <c r="F25" i="10"/>
  <c r="F26" i="10"/>
  <c r="H26" i="10" s="1"/>
  <c r="I26" i="10" s="1"/>
  <c r="F27" i="10"/>
  <c r="H27" i="10" s="1"/>
  <c r="I27" i="10" s="1"/>
  <c r="F28" i="10"/>
  <c r="H28" i="10" s="1"/>
  <c r="I28" i="10" s="1"/>
  <c r="F29" i="10"/>
  <c r="F30" i="10"/>
  <c r="H30" i="10" s="1"/>
  <c r="I30" i="10" s="1"/>
  <c r="F31" i="10"/>
  <c r="F32" i="10"/>
  <c r="H32" i="10" s="1"/>
  <c r="I32" i="10" s="1"/>
  <c r="F33" i="10"/>
  <c r="F34" i="10"/>
  <c r="H34" i="10" s="1"/>
  <c r="I34" i="10" s="1"/>
  <c r="F35" i="10"/>
  <c r="H35" i="10" s="1"/>
  <c r="I35" i="10" s="1"/>
  <c r="F36" i="10"/>
  <c r="H36" i="10" s="1"/>
  <c r="I36" i="10" s="1"/>
  <c r="F37" i="10"/>
  <c r="F38" i="10"/>
  <c r="F39" i="10"/>
  <c r="H39" i="10" s="1"/>
  <c r="I39" i="10" s="1"/>
  <c r="F40" i="10"/>
  <c r="H40" i="10" s="1"/>
  <c r="I40" i="10" s="1"/>
  <c r="F41" i="10"/>
  <c r="F42" i="10"/>
  <c r="H42" i="10" s="1"/>
  <c r="I42" i="10" s="1"/>
  <c r="F43" i="10"/>
  <c r="H43" i="10" s="1"/>
  <c r="I43" i="10" s="1"/>
  <c r="F44" i="10"/>
  <c r="H44" i="10" s="1"/>
  <c r="I44" i="10" s="1"/>
  <c r="F45" i="10"/>
  <c r="F46" i="10"/>
  <c r="H46" i="10" s="1"/>
  <c r="I46" i="10" s="1"/>
  <c r="F47" i="10"/>
  <c r="H47" i="10" s="1"/>
  <c r="I47" i="10" s="1"/>
  <c r="F48" i="10"/>
  <c r="H48" i="10" s="1"/>
  <c r="I48" i="10" s="1"/>
  <c r="F49" i="10"/>
  <c r="F50" i="10"/>
  <c r="H50" i="10" s="1"/>
  <c r="I50" i="10" s="1"/>
  <c r="F51" i="10"/>
  <c r="H51" i="10" s="1"/>
  <c r="I51" i="10" s="1"/>
  <c r="F52" i="10"/>
  <c r="H52" i="10" s="1"/>
  <c r="I52" i="10" s="1"/>
  <c r="F53" i="10"/>
  <c r="F54" i="10"/>
  <c r="H54" i="10" s="1"/>
  <c r="I54" i="10" s="1"/>
  <c r="F55" i="10"/>
  <c r="H55" i="10" s="1"/>
  <c r="I55" i="10" s="1"/>
  <c r="F56" i="10"/>
  <c r="H56" i="10" s="1"/>
  <c r="I56" i="10" s="1"/>
  <c r="F57" i="10"/>
  <c r="F58" i="10"/>
  <c r="H58" i="10" s="1"/>
  <c r="I58" i="10" s="1"/>
  <c r="F59" i="10"/>
  <c r="F60" i="10"/>
  <c r="H60" i="10" s="1"/>
  <c r="I60" i="10" s="1"/>
  <c r="F61" i="10"/>
  <c r="F62" i="10"/>
  <c r="H62" i="10" s="1"/>
  <c r="I62" i="10" s="1"/>
  <c r="F63" i="10"/>
  <c r="H63" i="10" s="1"/>
  <c r="I63" i="10" s="1"/>
  <c r="F64" i="10"/>
  <c r="H64" i="10" s="1"/>
  <c r="I64" i="10" s="1"/>
  <c r="F65" i="10"/>
  <c r="F66" i="10"/>
  <c r="H66" i="10" s="1"/>
  <c r="I66" i="10" s="1"/>
  <c r="F67" i="10"/>
  <c r="H67" i="10" s="1"/>
  <c r="I67" i="10" s="1"/>
  <c r="F68" i="10"/>
  <c r="H68" i="10" s="1"/>
  <c r="I68" i="10" s="1"/>
  <c r="F69" i="10"/>
  <c r="F70" i="10"/>
  <c r="H70" i="10" s="1"/>
  <c r="I70" i="10" s="1"/>
  <c r="F71" i="10"/>
  <c r="F72" i="10"/>
  <c r="H72" i="10" s="1"/>
  <c r="I72" i="10" s="1"/>
  <c r="F73" i="10"/>
  <c r="F74" i="10"/>
  <c r="H74" i="10" s="1"/>
  <c r="I74" i="10" s="1"/>
  <c r="F75" i="10"/>
  <c r="F76" i="10"/>
  <c r="H76" i="10" s="1"/>
  <c r="I76" i="10" s="1"/>
  <c r="F77" i="10"/>
  <c r="F78" i="10"/>
  <c r="H78" i="10" s="1"/>
  <c r="I78" i="10" s="1"/>
  <c r="F79" i="10"/>
  <c r="H79" i="10" s="1"/>
  <c r="I79" i="10" s="1"/>
  <c r="F80" i="10"/>
  <c r="H80" i="10" s="1"/>
  <c r="I80" i="10" s="1"/>
  <c r="F81" i="10"/>
  <c r="F82" i="10"/>
  <c r="H82" i="10" s="1"/>
  <c r="I82" i="10" s="1"/>
  <c r="F83" i="10"/>
  <c r="F84" i="10"/>
  <c r="H84" i="10" s="1"/>
  <c r="I84" i="10" s="1"/>
  <c r="F85" i="10"/>
  <c r="F86" i="10"/>
  <c r="H86" i="10" s="1"/>
  <c r="I86" i="10" s="1"/>
  <c r="F87" i="10"/>
  <c r="H87" i="10" s="1"/>
  <c r="I87" i="10" s="1"/>
  <c r="F88" i="10"/>
  <c r="H88" i="10" s="1"/>
  <c r="I88" i="10" s="1"/>
  <c r="F89" i="10"/>
  <c r="F90" i="10"/>
  <c r="H90" i="10" s="1"/>
  <c r="I90" i="10" s="1"/>
  <c r="F91" i="10"/>
  <c r="F92" i="10"/>
  <c r="H92" i="10" s="1"/>
  <c r="I92" i="10" s="1"/>
  <c r="F93" i="10"/>
  <c r="F94" i="10"/>
  <c r="H94" i="10" s="1"/>
  <c r="I94" i="10" s="1"/>
  <c r="F95" i="10"/>
  <c r="F96" i="10"/>
  <c r="H96" i="10" s="1"/>
  <c r="I96" i="10" s="1"/>
  <c r="F97" i="10"/>
  <c r="F98" i="10"/>
  <c r="H98" i="10" s="1"/>
  <c r="I98" i="10" s="1"/>
  <c r="F99" i="10"/>
  <c r="F100" i="10"/>
  <c r="H100" i="10" s="1"/>
  <c r="I100" i="10" s="1"/>
  <c r="F101" i="10"/>
  <c r="F102" i="10"/>
  <c r="H102" i="10" s="1"/>
  <c r="I102" i="10" s="1"/>
  <c r="F103" i="10"/>
  <c r="H103" i="10" s="1"/>
  <c r="I103" i="10" s="1"/>
  <c r="F104" i="10"/>
  <c r="H104" i="10" s="1"/>
  <c r="I104" i="10" s="1"/>
  <c r="F105" i="10"/>
  <c r="F106" i="10"/>
  <c r="H106" i="10" s="1"/>
  <c r="I106" i="10" s="1"/>
  <c r="F107" i="10"/>
  <c r="H107" i="10" s="1"/>
  <c r="I107" i="10" s="1"/>
  <c r="F108" i="10"/>
  <c r="H108" i="10" s="1"/>
  <c r="I108" i="10" s="1"/>
  <c r="F109" i="10"/>
  <c r="F110" i="10"/>
  <c r="H110" i="10" s="1"/>
  <c r="I110" i="10" s="1"/>
  <c r="F111" i="10"/>
  <c r="H111" i="10" s="1"/>
  <c r="I111" i="10" s="1"/>
  <c r="F112" i="10"/>
  <c r="H112" i="10" s="1"/>
  <c r="I112" i="10" s="1"/>
  <c r="F113" i="10"/>
  <c r="H113" i="10" s="1"/>
  <c r="I113" i="10" s="1"/>
  <c r="F114" i="10"/>
  <c r="H114" i="10" s="1"/>
  <c r="I114" i="10" s="1"/>
  <c r="F115" i="10"/>
  <c r="H115" i="10" s="1"/>
  <c r="I115" i="10" s="1"/>
  <c r="F116" i="10"/>
  <c r="H116" i="10" s="1"/>
  <c r="I116" i="10" s="1"/>
  <c r="F117" i="10"/>
  <c r="F118" i="10"/>
  <c r="H118" i="10" s="1"/>
  <c r="I118" i="10" s="1"/>
  <c r="F119" i="10"/>
  <c r="H119" i="10" s="1"/>
  <c r="I119" i="10" s="1"/>
  <c r="F120" i="10"/>
  <c r="H120" i="10" s="1"/>
  <c r="I120" i="10" s="1"/>
  <c r="F121" i="10"/>
  <c r="F122" i="10"/>
  <c r="H122" i="10" s="1"/>
  <c r="I122" i="10" s="1"/>
  <c r="F123" i="10"/>
  <c r="H123" i="10" s="1"/>
  <c r="I123" i="10" s="1"/>
  <c r="F124" i="10"/>
  <c r="H124" i="10" s="1"/>
  <c r="I124" i="10" s="1"/>
  <c r="F125" i="10"/>
  <c r="F126" i="10"/>
  <c r="H126" i="10" s="1"/>
  <c r="I126" i="10" s="1"/>
  <c r="F127" i="10"/>
  <c r="H127" i="10" s="1"/>
  <c r="I127" i="10" s="1"/>
  <c r="F128" i="10"/>
  <c r="H128" i="10" s="1"/>
  <c r="I128" i="10" s="1"/>
  <c r="F129" i="10"/>
  <c r="F130" i="10"/>
  <c r="H130" i="10" s="1"/>
  <c r="I130" i="10" s="1"/>
  <c r="F131" i="10"/>
  <c r="H131" i="10" s="1"/>
  <c r="I131" i="10" s="1"/>
  <c r="F132" i="10"/>
  <c r="H132" i="10" s="1"/>
  <c r="I132" i="10" s="1"/>
  <c r="F133" i="10"/>
  <c r="F134" i="10"/>
  <c r="H134" i="10" s="1"/>
  <c r="I134" i="10" s="1"/>
  <c r="F135" i="10"/>
  <c r="H135" i="10" s="1"/>
  <c r="I135" i="10" s="1"/>
  <c r="F136" i="10"/>
  <c r="H136" i="10" s="1"/>
  <c r="I136" i="10" s="1"/>
  <c r="F137" i="10"/>
  <c r="F138" i="10"/>
  <c r="H138" i="10" s="1"/>
  <c r="I138" i="10" s="1"/>
  <c r="F139" i="10"/>
  <c r="F140" i="10"/>
  <c r="H140" i="10" s="1"/>
  <c r="I140" i="10" s="1"/>
  <c r="F141" i="10"/>
  <c r="F142" i="10"/>
  <c r="H142" i="10" s="1"/>
  <c r="I142" i="10" s="1"/>
  <c r="F143" i="10"/>
  <c r="H143" i="10" s="1"/>
  <c r="I143" i="10" s="1"/>
  <c r="F144" i="10"/>
  <c r="H144" i="10" s="1"/>
  <c r="I144" i="10" s="1"/>
  <c r="F145" i="10"/>
  <c r="F146" i="10"/>
  <c r="H146" i="10" s="1"/>
  <c r="I146" i="10" s="1"/>
  <c r="F147" i="10"/>
  <c r="F148" i="10"/>
  <c r="H148" i="10" s="1"/>
  <c r="I148" i="10" s="1"/>
  <c r="F149" i="10"/>
  <c r="F150" i="10"/>
  <c r="H150" i="10" s="1"/>
  <c r="I150" i="10" s="1"/>
  <c r="F151" i="10"/>
  <c r="H151" i="10" s="1"/>
  <c r="I151" i="10" s="1"/>
  <c r="F152" i="10"/>
  <c r="H152" i="10" s="1"/>
  <c r="I152" i="10" s="1"/>
  <c r="F153" i="10"/>
  <c r="F154" i="10"/>
  <c r="H154" i="10" s="1"/>
  <c r="I154" i="10" s="1"/>
  <c r="F155" i="10"/>
  <c r="H155" i="10" s="1"/>
  <c r="I155" i="10" s="1"/>
  <c r="F156" i="10"/>
  <c r="H156" i="10" s="1"/>
  <c r="I156" i="10" s="1"/>
  <c r="F157" i="10"/>
  <c r="F158" i="10"/>
  <c r="H158" i="10" s="1"/>
  <c r="I158" i="10" s="1"/>
  <c r="F159" i="10"/>
  <c r="F160" i="10"/>
  <c r="H160" i="10" s="1"/>
  <c r="I160" i="10" s="1"/>
  <c r="F161" i="10"/>
  <c r="F162" i="10"/>
  <c r="H162" i="10" s="1"/>
  <c r="I162" i="10" s="1"/>
  <c r="F163" i="10"/>
  <c r="H163" i="10" s="1"/>
  <c r="I163" i="10" s="1"/>
  <c r="F164" i="10"/>
  <c r="H164" i="10" s="1"/>
  <c r="I164" i="10" s="1"/>
  <c r="F165" i="10"/>
  <c r="F166" i="10"/>
  <c r="H166" i="10" s="1"/>
  <c r="I166" i="10" s="1"/>
  <c r="F167" i="10"/>
  <c r="H167" i="10" s="1"/>
  <c r="I167" i="10" s="1"/>
  <c r="F168" i="10"/>
  <c r="H168" i="10" s="1"/>
  <c r="I168" i="10" s="1"/>
  <c r="F169" i="10"/>
  <c r="F170" i="10"/>
  <c r="H170" i="10" s="1"/>
  <c r="I170" i="10" s="1"/>
  <c r="F171" i="10"/>
  <c r="F172" i="10"/>
  <c r="F173" i="10"/>
  <c r="F174" i="10"/>
  <c r="H174" i="10" s="1"/>
  <c r="I174" i="10" s="1"/>
  <c r="F175" i="10"/>
  <c r="F176" i="10"/>
  <c r="H176" i="10" s="1"/>
  <c r="I176" i="10" s="1"/>
  <c r="F177" i="10"/>
  <c r="F178" i="10"/>
  <c r="H178" i="10" s="1"/>
  <c r="I178" i="10" s="1"/>
  <c r="F179" i="10"/>
  <c r="H179" i="10" s="1"/>
  <c r="I179" i="10" s="1"/>
  <c r="F180" i="10"/>
  <c r="H180" i="10" s="1"/>
  <c r="I180" i="10" s="1"/>
  <c r="F181" i="10"/>
  <c r="F182" i="10"/>
  <c r="F183" i="10"/>
  <c r="H183" i="10" s="1"/>
  <c r="I183" i="10" s="1"/>
  <c r="F184" i="10"/>
  <c r="H184" i="10" s="1"/>
  <c r="I184" i="10" s="1"/>
  <c r="F185" i="10"/>
  <c r="F186" i="10"/>
  <c r="H186" i="10" s="1"/>
  <c r="I186" i="10" s="1"/>
  <c r="F187" i="10"/>
  <c r="F188" i="10"/>
  <c r="H188" i="10" s="1"/>
  <c r="I188" i="10" s="1"/>
  <c r="F189" i="10"/>
  <c r="F190" i="10"/>
  <c r="H190" i="10" s="1"/>
  <c r="I190" i="10" s="1"/>
  <c r="F191" i="10"/>
  <c r="H191" i="10" s="1"/>
  <c r="I191" i="10" s="1"/>
  <c r="F192" i="10"/>
  <c r="H192" i="10" s="1"/>
  <c r="I192" i="10" s="1"/>
  <c r="F193" i="10"/>
  <c r="F194" i="10"/>
  <c r="H194" i="10" s="1"/>
  <c r="I194" i="10" s="1"/>
  <c r="F195" i="10"/>
  <c r="F196" i="10"/>
  <c r="H196" i="10" s="1"/>
  <c r="I196" i="10" s="1"/>
  <c r="F197" i="10"/>
  <c r="F198" i="10"/>
  <c r="H198" i="10" s="1"/>
  <c r="I198" i="10" s="1"/>
  <c r="F199" i="10"/>
  <c r="H199" i="10" s="1"/>
  <c r="I199" i="10" s="1"/>
  <c r="F200" i="10"/>
  <c r="H200" i="10" s="1"/>
  <c r="I200" i="10" s="1"/>
  <c r="F201" i="10"/>
  <c r="F202" i="10"/>
  <c r="H202" i="10" s="1"/>
  <c r="I202" i="10" s="1"/>
  <c r="F203" i="10"/>
  <c r="H203" i="10" s="1"/>
  <c r="I203" i="10" s="1"/>
  <c r="F204" i="10"/>
  <c r="H204" i="10" s="1"/>
  <c r="I204" i="10" s="1"/>
  <c r="F205" i="10"/>
  <c r="F206" i="10"/>
  <c r="H206" i="10" s="1"/>
  <c r="I206" i="10" s="1"/>
  <c r="F207" i="10"/>
  <c r="H207" i="10" s="1"/>
  <c r="I207" i="10" s="1"/>
  <c r="F208" i="10"/>
  <c r="H208" i="10" s="1"/>
  <c r="I208" i="10" s="1"/>
  <c r="F209" i="10"/>
  <c r="F210" i="10"/>
  <c r="H210" i="10" s="1"/>
  <c r="I210" i="10" s="1"/>
  <c r="F211" i="10"/>
  <c r="F212" i="10"/>
  <c r="H212" i="10" s="1"/>
  <c r="I212" i="10" s="1"/>
  <c r="F213" i="10"/>
  <c r="F214" i="10"/>
  <c r="H214" i="10" s="1"/>
  <c r="I214" i="10" s="1"/>
  <c r="F215" i="10"/>
  <c r="H215" i="10" s="1"/>
  <c r="I215" i="10" s="1"/>
  <c r="F216" i="10"/>
  <c r="H216" i="10" s="1"/>
  <c r="I216" i="10" s="1"/>
  <c r="F217" i="10"/>
  <c r="F218" i="10"/>
  <c r="F219" i="10"/>
  <c r="H219" i="10" s="1"/>
  <c r="I219" i="10" s="1"/>
  <c r="F220" i="10"/>
  <c r="H220" i="10" s="1"/>
  <c r="I220" i="10" s="1"/>
  <c r="F221" i="10"/>
  <c r="F222" i="10"/>
  <c r="H222" i="10" s="1"/>
  <c r="I222" i="10" s="1"/>
  <c r="F223" i="10"/>
  <c r="H223" i="10" s="1"/>
  <c r="I223" i="10" s="1"/>
  <c r="F224" i="10"/>
  <c r="H224" i="10" s="1"/>
  <c r="I224" i="10" s="1"/>
  <c r="F225" i="10"/>
  <c r="F226" i="10"/>
  <c r="H226" i="10" s="1"/>
  <c r="I226" i="10" s="1"/>
  <c r="F227" i="10"/>
  <c r="H227" i="10" s="1"/>
  <c r="I227" i="10" s="1"/>
  <c r="F228" i="10"/>
  <c r="H228" i="10" s="1"/>
  <c r="I228" i="10" s="1"/>
  <c r="F229" i="10"/>
  <c r="F230" i="10"/>
  <c r="H230" i="10" s="1"/>
  <c r="I230" i="10" s="1"/>
  <c r="F231" i="10"/>
  <c r="H231" i="10" s="1"/>
  <c r="I231" i="10" s="1"/>
  <c r="F232" i="10"/>
  <c r="H232" i="10" s="1"/>
  <c r="I232" i="10" s="1"/>
  <c r="F233" i="10"/>
  <c r="H233" i="10" s="1"/>
  <c r="I233" i="10" s="1"/>
  <c r="F234" i="10"/>
  <c r="F235" i="10"/>
  <c r="H235" i="10" s="1"/>
  <c r="I235" i="10" s="1"/>
  <c r="F236" i="10"/>
  <c r="H236" i="10" s="1"/>
  <c r="I236" i="10" s="1"/>
  <c r="F237" i="10"/>
  <c r="F238" i="10"/>
  <c r="H238" i="10" s="1"/>
  <c r="I238" i="10" s="1"/>
  <c r="F239" i="10"/>
  <c r="H239" i="10" s="1"/>
  <c r="I239" i="10" s="1"/>
  <c r="F240" i="10"/>
  <c r="H240" i="10" s="1"/>
  <c r="I240" i="10" s="1"/>
  <c r="F241" i="10"/>
  <c r="F242" i="10"/>
  <c r="H242" i="10" s="1"/>
  <c r="I242" i="10" s="1"/>
  <c r="F243" i="10"/>
  <c r="F244" i="10"/>
  <c r="H244" i="10" s="1"/>
  <c r="I244" i="10" s="1"/>
  <c r="F245" i="10"/>
  <c r="F246" i="10"/>
  <c r="H246" i="10" s="1"/>
  <c r="I246" i="10" s="1"/>
  <c r="F247" i="10"/>
  <c r="H247" i="10" s="1"/>
  <c r="I247" i="10" s="1"/>
  <c r="F248" i="10"/>
  <c r="H248" i="10" s="1"/>
  <c r="I248" i="10" s="1"/>
  <c r="F249" i="10"/>
  <c r="F250" i="10"/>
  <c r="H250" i="10" s="1"/>
  <c r="I250" i="10" s="1"/>
  <c r="F251" i="10"/>
  <c r="F252" i="10"/>
  <c r="H252" i="10" s="1"/>
  <c r="I252" i="10" s="1"/>
  <c r="F253" i="10"/>
  <c r="F254" i="10"/>
  <c r="H254" i="10" s="1"/>
  <c r="I254" i="10" s="1"/>
  <c r="F255" i="10"/>
  <c r="H255" i="10" s="1"/>
  <c r="I255" i="10" s="1"/>
  <c r="F256" i="10"/>
  <c r="H256" i="10" s="1"/>
  <c r="I256" i="10" s="1"/>
  <c r="F257" i="10"/>
  <c r="F258" i="10"/>
  <c r="H258" i="10" s="1"/>
  <c r="I258" i="10" s="1"/>
  <c r="F259" i="10"/>
  <c r="F260" i="10"/>
  <c r="H260" i="10" s="1"/>
  <c r="I260" i="10" s="1"/>
  <c r="F261" i="10"/>
  <c r="F262" i="10"/>
  <c r="H262" i="10" s="1"/>
  <c r="I262" i="10" s="1"/>
  <c r="F263" i="10"/>
  <c r="H263" i="10" s="1"/>
  <c r="I263" i="10" s="1"/>
  <c r="F264" i="10"/>
  <c r="H264" i="10" s="1"/>
  <c r="I264" i="10" s="1"/>
  <c r="F265" i="10"/>
  <c r="F266" i="10"/>
  <c r="H266" i="10" s="1"/>
  <c r="I266" i="10" s="1"/>
  <c r="F267" i="10"/>
  <c r="F268" i="10"/>
  <c r="H268" i="10" s="1"/>
  <c r="I268" i="10" s="1"/>
  <c r="F269" i="10"/>
  <c r="F270" i="10"/>
  <c r="F271" i="10"/>
  <c r="H271" i="10" s="1"/>
  <c r="I271" i="10" s="1"/>
  <c r="F272" i="10"/>
  <c r="H272" i="10" s="1"/>
  <c r="I272" i="10" s="1"/>
  <c r="F273" i="10"/>
  <c r="H273" i="10" s="1"/>
  <c r="I273" i="10" s="1"/>
  <c r="F274" i="10"/>
  <c r="H274" i="10" s="1"/>
  <c r="I274" i="10" s="1"/>
  <c r="F275" i="10"/>
  <c r="F276" i="10"/>
  <c r="F277" i="10"/>
  <c r="H277" i="10" s="1"/>
  <c r="I277" i="10" s="1"/>
  <c r="F278" i="10"/>
  <c r="H278" i="10" s="1"/>
  <c r="I278" i="10" s="1"/>
  <c r="F279" i="10"/>
  <c r="F280" i="10"/>
  <c r="H280" i="10" s="1"/>
  <c r="I280" i="10" s="1"/>
  <c r="F281" i="10"/>
  <c r="F282" i="10"/>
  <c r="H282" i="10" s="1"/>
  <c r="I282" i="10" s="1"/>
  <c r="F283" i="10"/>
  <c r="F284" i="10"/>
  <c r="H284" i="10" s="1"/>
  <c r="I284" i="10" s="1"/>
  <c r="F285" i="10"/>
  <c r="H285" i="10" s="1"/>
  <c r="I285" i="10" s="1"/>
  <c r="F286" i="10"/>
  <c r="H286" i="10" s="1"/>
  <c r="I286" i="10" s="1"/>
  <c r="F287" i="10"/>
  <c r="H287" i="10" s="1"/>
  <c r="I287" i="10" s="1"/>
  <c r="F288" i="10"/>
  <c r="H288" i="10" s="1"/>
  <c r="I288" i="10" s="1"/>
  <c r="F289" i="10"/>
  <c r="F290" i="10"/>
  <c r="H290" i="10" s="1"/>
  <c r="I290" i="10" s="1"/>
  <c r="F291" i="10"/>
  <c r="F292" i="10"/>
  <c r="H292" i="10" s="1"/>
  <c r="I292" i="10" s="1"/>
  <c r="F293" i="10"/>
  <c r="H293" i="10" s="1"/>
  <c r="I293" i="10" s="1"/>
  <c r="F294" i="10"/>
  <c r="H294" i="10" s="1"/>
  <c r="I294" i="10" s="1"/>
  <c r="F295" i="10"/>
  <c r="H295" i="10" s="1"/>
  <c r="I295" i="10" s="1"/>
  <c r="F296" i="10"/>
  <c r="H296" i="10" s="1"/>
  <c r="I296" i="10" s="1"/>
  <c r="F297" i="10"/>
  <c r="F298" i="10"/>
  <c r="H298" i="10" s="1"/>
  <c r="I298" i="10" s="1"/>
  <c r="F299" i="10"/>
  <c r="F300" i="10"/>
  <c r="H300" i="10" s="1"/>
  <c r="I300" i="10" s="1"/>
  <c r="F301" i="10"/>
  <c r="H301" i="10" s="1"/>
  <c r="I301" i="10" s="1"/>
  <c r="F302" i="10"/>
  <c r="H302" i="10" s="1"/>
  <c r="I302" i="10" s="1"/>
  <c r="F303" i="10"/>
  <c r="H303" i="10" s="1"/>
  <c r="I303" i="10" s="1"/>
  <c r="F304" i="10"/>
  <c r="H304" i="10" s="1"/>
  <c r="I304" i="10" s="1"/>
  <c r="F305" i="10"/>
  <c r="F306" i="10"/>
  <c r="H306" i="10" s="1"/>
  <c r="I306" i="10" s="1"/>
  <c r="F307" i="10"/>
  <c r="F308" i="10"/>
  <c r="H308" i="10" s="1"/>
  <c r="I308" i="10" s="1"/>
  <c r="F309" i="10"/>
  <c r="H309" i="10" s="1"/>
  <c r="I309" i="10" s="1"/>
  <c r="F310" i="10"/>
  <c r="H310" i="10" s="1"/>
  <c r="I310" i="10" s="1"/>
  <c r="F311" i="10"/>
  <c r="F312" i="10"/>
  <c r="H312" i="10" s="1"/>
  <c r="I312" i="10" s="1"/>
  <c r="F3" i="10"/>
  <c r="H3" i="10" s="1"/>
  <c r="I3" i="10" s="1"/>
  <c r="B4" i="10"/>
  <c r="D4" i="10" s="1"/>
  <c r="E4" i="10" s="1"/>
  <c r="B5" i="10"/>
  <c r="D5" i="10" s="1"/>
  <c r="E5" i="10" s="1"/>
  <c r="B6" i="10"/>
  <c r="D6" i="10" s="1"/>
  <c r="E6" i="10" s="1"/>
  <c r="B7" i="10"/>
  <c r="D7" i="10" s="1"/>
  <c r="E7" i="10" s="1"/>
  <c r="B8" i="10"/>
  <c r="D8" i="10" s="1"/>
  <c r="E8" i="10" s="1"/>
  <c r="B9" i="10"/>
  <c r="B10" i="10"/>
  <c r="B11" i="10"/>
  <c r="D11" i="10" s="1"/>
  <c r="E11" i="10" s="1"/>
  <c r="B12" i="10"/>
  <c r="D12" i="10" s="1"/>
  <c r="E12" i="10" s="1"/>
  <c r="B13" i="10"/>
  <c r="D13" i="10" s="1"/>
  <c r="E13" i="10" s="1"/>
  <c r="B14" i="10"/>
  <c r="D14" i="10" s="1"/>
  <c r="E14" i="10" s="1"/>
  <c r="B15" i="10"/>
  <c r="B16" i="10"/>
  <c r="D16" i="10" s="1"/>
  <c r="E16" i="10" s="1"/>
  <c r="B17" i="10"/>
  <c r="B18" i="10"/>
  <c r="B19" i="10"/>
  <c r="D19" i="10" s="1"/>
  <c r="E19" i="10" s="1"/>
  <c r="B20" i="10"/>
  <c r="D20" i="10" s="1"/>
  <c r="E20" i="10" s="1"/>
  <c r="B21" i="10"/>
  <c r="B22" i="10"/>
  <c r="D22" i="10" s="1"/>
  <c r="E22" i="10" s="1"/>
  <c r="B23" i="10"/>
  <c r="D23" i="10" s="1"/>
  <c r="E23" i="10" s="1"/>
  <c r="B24" i="10"/>
  <c r="D24" i="10" s="1"/>
  <c r="E24" i="10" s="1"/>
  <c r="B25" i="10"/>
  <c r="D25" i="10" s="1"/>
  <c r="E25" i="10" s="1"/>
  <c r="B26" i="10"/>
  <c r="D26" i="10" s="1"/>
  <c r="E26" i="10" s="1"/>
  <c r="B27" i="10"/>
  <c r="D27" i="10" s="1"/>
  <c r="E27" i="10" s="1"/>
  <c r="B28" i="10"/>
  <c r="D28" i="10" s="1"/>
  <c r="E28" i="10" s="1"/>
  <c r="B29" i="10"/>
  <c r="D29" i="10" s="1"/>
  <c r="E29" i="10" s="1"/>
  <c r="B30" i="10"/>
  <c r="D30" i="10" s="1"/>
  <c r="E30" i="10" s="1"/>
  <c r="B31" i="10"/>
  <c r="B32" i="10"/>
  <c r="D32" i="10" s="1"/>
  <c r="E32" i="10" s="1"/>
  <c r="B33" i="10"/>
  <c r="D33" i="10" s="1"/>
  <c r="E33" i="10" s="1"/>
  <c r="B34" i="10"/>
  <c r="B35" i="10"/>
  <c r="B36" i="10"/>
  <c r="D36" i="10" s="1"/>
  <c r="E36" i="10" s="1"/>
  <c r="B37" i="10"/>
  <c r="B38" i="10"/>
  <c r="D38" i="10" s="1"/>
  <c r="E38" i="10" s="1"/>
  <c r="B39" i="10"/>
  <c r="B40" i="10"/>
  <c r="D40" i="10" s="1"/>
  <c r="E40" i="10" s="1"/>
  <c r="B41" i="10"/>
  <c r="D41" i="10" s="1"/>
  <c r="E41" i="10" s="1"/>
  <c r="B42" i="10"/>
  <c r="B43" i="10"/>
  <c r="D43" i="10" s="1"/>
  <c r="E43" i="10" s="1"/>
  <c r="B44" i="10"/>
  <c r="D44" i="10" s="1"/>
  <c r="E44" i="10" s="1"/>
  <c r="B45" i="10"/>
  <c r="D45" i="10" s="1"/>
  <c r="E45" i="10" s="1"/>
  <c r="B46" i="10"/>
  <c r="D46" i="10" s="1"/>
  <c r="E46" i="10" s="1"/>
  <c r="B47" i="10"/>
  <c r="B48" i="10"/>
  <c r="D48" i="10" s="1"/>
  <c r="E48" i="10" s="1"/>
  <c r="B49" i="10"/>
  <c r="D49" i="10" s="1"/>
  <c r="E49" i="10" s="1"/>
  <c r="B50" i="10"/>
  <c r="B51" i="10"/>
  <c r="B52" i="10"/>
  <c r="D52" i="10" s="1"/>
  <c r="E52" i="10" s="1"/>
  <c r="B53" i="10"/>
  <c r="D53" i="10" s="1"/>
  <c r="E53" i="10" s="1"/>
  <c r="B54" i="10"/>
  <c r="D54" i="10" s="1"/>
  <c r="E54" i="10" s="1"/>
  <c r="B55" i="10"/>
  <c r="B56" i="10"/>
  <c r="D56" i="10" s="1"/>
  <c r="E56" i="10" s="1"/>
  <c r="B57" i="10"/>
  <c r="D57" i="10" s="1"/>
  <c r="E57" i="10" s="1"/>
  <c r="B58" i="10"/>
  <c r="D58" i="10" s="1"/>
  <c r="E58" i="10" s="1"/>
  <c r="B59" i="10"/>
  <c r="B60" i="10"/>
  <c r="D60" i="10" s="1"/>
  <c r="E60" i="10" s="1"/>
  <c r="B61" i="10"/>
  <c r="D61" i="10" s="1"/>
  <c r="E61" i="10" s="1"/>
  <c r="B62" i="10"/>
  <c r="D62" i="10" s="1"/>
  <c r="E62" i="10" s="1"/>
  <c r="B63" i="10"/>
  <c r="B64" i="10"/>
  <c r="D64" i="10" s="1"/>
  <c r="E64" i="10" s="1"/>
  <c r="B65" i="10"/>
  <c r="D65" i="10" s="1"/>
  <c r="E65" i="10" s="1"/>
  <c r="B66" i="10"/>
  <c r="B67" i="10"/>
  <c r="B68" i="10"/>
  <c r="D68" i="10" s="1"/>
  <c r="E68" i="10" s="1"/>
  <c r="B69" i="10"/>
  <c r="D69" i="10" s="1"/>
  <c r="E69" i="10" s="1"/>
  <c r="B70" i="10"/>
  <c r="D70" i="10" s="1"/>
  <c r="E70" i="10" s="1"/>
  <c r="B71" i="10"/>
  <c r="B72" i="10"/>
  <c r="D72" i="10" s="1"/>
  <c r="E72" i="10" s="1"/>
  <c r="B73" i="10"/>
  <c r="D73" i="10" s="1"/>
  <c r="E73" i="10" s="1"/>
  <c r="B74" i="10"/>
  <c r="D74" i="10" s="1"/>
  <c r="E74" i="10" s="1"/>
  <c r="B75" i="10"/>
  <c r="D75" i="10" s="1"/>
  <c r="E75" i="10" s="1"/>
  <c r="B76" i="10"/>
  <c r="D76" i="10" s="1"/>
  <c r="E76" i="10" s="1"/>
  <c r="B77" i="10"/>
  <c r="B78" i="10"/>
  <c r="D78" i="10" s="1"/>
  <c r="E78" i="10" s="1"/>
  <c r="B79" i="10"/>
  <c r="D79" i="10" s="1"/>
  <c r="E79" i="10" s="1"/>
  <c r="B80" i="10"/>
  <c r="D80" i="10" s="1"/>
  <c r="E80" i="10" s="1"/>
  <c r="B81" i="10"/>
  <c r="D81" i="10" s="1"/>
  <c r="E81" i="10" s="1"/>
  <c r="B82" i="10"/>
  <c r="B83" i="10"/>
  <c r="D83" i="10" s="1"/>
  <c r="E83" i="10" s="1"/>
  <c r="B84" i="10"/>
  <c r="D84" i="10" s="1"/>
  <c r="E84" i="10" s="1"/>
  <c r="B85" i="10"/>
  <c r="B86" i="10"/>
  <c r="D86" i="10" s="1"/>
  <c r="E86" i="10" s="1"/>
  <c r="B87" i="10"/>
  <c r="B88" i="10"/>
  <c r="D88" i="10" s="1"/>
  <c r="E88" i="10" s="1"/>
  <c r="B89" i="10"/>
  <c r="D89" i="10" s="1"/>
  <c r="E89" i="10" s="1"/>
  <c r="B90" i="10"/>
  <c r="B91" i="10"/>
  <c r="D91" i="10" s="1"/>
  <c r="E91" i="10" s="1"/>
  <c r="B92" i="10"/>
  <c r="D92" i="10" s="1"/>
  <c r="E92" i="10" s="1"/>
  <c r="B93" i="10"/>
  <c r="D93" i="10" s="1"/>
  <c r="E93" i="10" s="1"/>
  <c r="B94" i="10"/>
  <c r="D94" i="10" s="1"/>
  <c r="E94" i="10" s="1"/>
  <c r="B95" i="10"/>
  <c r="B96" i="10"/>
  <c r="D96" i="10" s="1"/>
  <c r="E96" i="10" s="1"/>
  <c r="B97" i="10"/>
  <c r="D97" i="10" s="1"/>
  <c r="E97" i="10" s="1"/>
  <c r="B98" i="10"/>
  <c r="B99" i="10"/>
  <c r="D99" i="10" s="1"/>
  <c r="E99" i="10" s="1"/>
  <c r="B100" i="10"/>
  <c r="D100" i="10" s="1"/>
  <c r="E100" i="10" s="1"/>
  <c r="B101" i="10"/>
  <c r="D101" i="10" s="1"/>
  <c r="E101" i="10" s="1"/>
  <c r="B102" i="10"/>
  <c r="D102" i="10" s="1"/>
  <c r="E102" i="10" s="1"/>
  <c r="B103" i="10"/>
  <c r="B104" i="10"/>
  <c r="D104" i="10" s="1"/>
  <c r="E104" i="10" s="1"/>
  <c r="B105" i="10"/>
  <c r="D105" i="10" s="1"/>
  <c r="E105" i="10" s="1"/>
  <c r="B106" i="10"/>
  <c r="D106" i="10" s="1"/>
  <c r="E106" i="10" s="1"/>
  <c r="B107" i="10"/>
  <c r="D107" i="10" s="1"/>
  <c r="E107" i="10" s="1"/>
  <c r="B108" i="10"/>
  <c r="D108" i="10" s="1"/>
  <c r="E108" i="10" s="1"/>
  <c r="B109" i="10"/>
  <c r="B110" i="10"/>
  <c r="D110" i="10" s="1"/>
  <c r="E110" i="10" s="1"/>
  <c r="B111" i="10"/>
  <c r="B112" i="10"/>
  <c r="D112" i="10" s="1"/>
  <c r="E112" i="10" s="1"/>
  <c r="B113" i="10"/>
  <c r="D113" i="10" s="1"/>
  <c r="E113" i="10" s="1"/>
  <c r="B114" i="10"/>
  <c r="B115" i="10"/>
  <c r="D115" i="10" s="1"/>
  <c r="E115" i="10" s="1"/>
  <c r="B116" i="10"/>
  <c r="D116" i="10" s="1"/>
  <c r="E116" i="10" s="1"/>
  <c r="B117" i="10"/>
  <c r="B118" i="10"/>
  <c r="D118" i="10" s="1"/>
  <c r="E118" i="10" s="1"/>
  <c r="B119" i="10"/>
  <c r="B120" i="10"/>
  <c r="D120" i="10" s="1"/>
  <c r="E120" i="10" s="1"/>
  <c r="B121" i="10"/>
  <c r="D121" i="10" s="1"/>
  <c r="E121" i="10" s="1"/>
  <c r="B122" i="10"/>
  <c r="D122" i="10" s="1"/>
  <c r="E122" i="10" s="1"/>
  <c r="B123" i="10"/>
  <c r="D123" i="10" s="1"/>
  <c r="E123" i="10" s="1"/>
  <c r="B124" i="10"/>
  <c r="D124" i="10" s="1"/>
  <c r="E124" i="10" s="1"/>
  <c r="B125" i="10"/>
  <c r="D125" i="10" s="1"/>
  <c r="E125" i="10" s="1"/>
  <c r="B126" i="10"/>
  <c r="D126" i="10" s="1"/>
  <c r="E126" i="10" s="1"/>
  <c r="B127" i="10"/>
  <c r="B128" i="10"/>
  <c r="D128" i="10" s="1"/>
  <c r="E128" i="10" s="1"/>
  <c r="B129" i="10"/>
  <c r="D129" i="10" s="1"/>
  <c r="E129" i="10" s="1"/>
  <c r="B130" i="10"/>
  <c r="B131" i="10"/>
  <c r="B132" i="10"/>
  <c r="D132" i="10" s="1"/>
  <c r="E132" i="10" s="1"/>
  <c r="B133" i="10"/>
  <c r="D133" i="10" s="1"/>
  <c r="E133" i="10" s="1"/>
  <c r="B134" i="10"/>
  <c r="D134" i="10" s="1"/>
  <c r="E134" i="10" s="1"/>
  <c r="B135" i="10"/>
  <c r="B136" i="10"/>
  <c r="D136" i="10" s="1"/>
  <c r="E136" i="10" s="1"/>
  <c r="B137" i="10"/>
  <c r="D137" i="10" s="1"/>
  <c r="E137" i="10" s="1"/>
  <c r="B138" i="10"/>
  <c r="B139" i="10"/>
  <c r="D139" i="10" s="1"/>
  <c r="E139" i="10" s="1"/>
  <c r="B140" i="10"/>
  <c r="D140" i="10" s="1"/>
  <c r="E140" i="10" s="1"/>
  <c r="B141" i="10"/>
  <c r="B142" i="10"/>
  <c r="D142" i="10" s="1"/>
  <c r="E142" i="10" s="1"/>
  <c r="B143" i="10"/>
  <c r="D143" i="10" s="1"/>
  <c r="E143" i="10" s="1"/>
  <c r="B144" i="10"/>
  <c r="D144" i="10" s="1"/>
  <c r="E144" i="10" s="1"/>
  <c r="B145" i="10"/>
  <c r="D145" i="10" s="1"/>
  <c r="E145" i="10" s="1"/>
  <c r="B146" i="10"/>
  <c r="D146" i="10" s="1"/>
  <c r="E146" i="10" s="1"/>
  <c r="B147" i="10"/>
  <c r="D147" i="10" s="1"/>
  <c r="E147" i="10" s="1"/>
  <c r="B148" i="10"/>
  <c r="D148" i="10" s="1"/>
  <c r="E148" i="10" s="1"/>
  <c r="B149" i="10"/>
  <c r="D149" i="10" s="1"/>
  <c r="E149" i="10" s="1"/>
  <c r="B150" i="10"/>
  <c r="D150" i="10" s="1"/>
  <c r="E150" i="10" s="1"/>
  <c r="B151" i="10"/>
  <c r="B152" i="10"/>
  <c r="D152" i="10" s="1"/>
  <c r="E152" i="10" s="1"/>
  <c r="B153" i="10"/>
  <c r="D153" i="10" s="1"/>
  <c r="E153" i="10" s="1"/>
  <c r="B154" i="10"/>
  <c r="B155" i="10"/>
  <c r="D155" i="10" s="1"/>
  <c r="E155" i="10" s="1"/>
  <c r="B156" i="10"/>
  <c r="D156" i="10" s="1"/>
  <c r="E156" i="10" s="1"/>
  <c r="B157" i="10"/>
  <c r="B158" i="10"/>
  <c r="D158" i="10" s="1"/>
  <c r="E158" i="10" s="1"/>
  <c r="B159" i="10"/>
  <c r="B160" i="10"/>
  <c r="D160" i="10" s="1"/>
  <c r="E160" i="10" s="1"/>
  <c r="B161" i="10"/>
  <c r="B162" i="10"/>
  <c r="B163" i="10"/>
  <c r="D163" i="10" s="1"/>
  <c r="E163" i="10" s="1"/>
  <c r="B164" i="10"/>
  <c r="D164" i="10" s="1"/>
  <c r="E164" i="10" s="1"/>
  <c r="B165" i="10"/>
  <c r="B166" i="10"/>
  <c r="D166" i="10" s="1"/>
  <c r="E166" i="10" s="1"/>
  <c r="B167" i="10"/>
  <c r="B168" i="10"/>
  <c r="D168" i="10" s="1"/>
  <c r="E168" i="10" s="1"/>
  <c r="B169" i="10"/>
  <c r="D169" i="10" s="1"/>
  <c r="E169" i="10" s="1"/>
  <c r="B170" i="10"/>
  <c r="D170" i="10" s="1"/>
  <c r="E170" i="10" s="1"/>
  <c r="B171" i="10"/>
  <c r="B172" i="10"/>
  <c r="D172" i="10" s="1"/>
  <c r="E172" i="10" s="1"/>
  <c r="B173" i="10"/>
  <c r="B174" i="10"/>
  <c r="D174" i="10" s="1"/>
  <c r="E174" i="10" s="1"/>
  <c r="B175" i="10"/>
  <c r="B176" i="10"/>
  <c r="D176" i="10" s="1"/>
  <c r="E176" i="10" s="1"/>
  <c r="B177" i="10"/>
  <c r="B178" i="10"/>
  <c r="D178" i="10" s="1"/>
  <c r="E178" i="10" s="1"/>
  <c r="B179" i="10"/>
  <c r="B180" i="10"/>
  <c r="D180" i="10" s="1"/>
  <c r="E180" i="10" s="1"/>
  <c r="B181" i="10"/>
  <c r="D181" i="10" s="1"/>
  <c r="E181" i="10" s="1"/>
  <c r="B182" i="10"/>
  <c r="D182" i="10" s="1"/>
  <c r="E182" i="10" s="1"/>
  <c r="B183" i="10"/>
  <c r="B184" i="10"/>
  <c r="D184" i="10" s="1"/>
  <c r="E184" i="10" s="1"/>
  <c r="B185" i="10"/>
  <c r="D185" i="10" s="1"/>
  <c r="E185" i="10" s="1"/>
  <c r="B186" i="10"/>
  <c r="B187" i="10"/>
  <c r="B188" i="10"/>
  <c r="D188" i="10" s="1"/>
  <c r="E188" i="10" s="1"/>
  <c r="B189" i="10"/>
  <c r="D189" i="10" s="1"/>
  <c r="E189" i="10" s="1"/>
  <c r="B190" i="10"/>
  <c r="D190" i="10" s="1"/>
  <c r="E190" i="10" s="1"/>
  <c r="B191" i="10"/>
  <c r="D191" i="10" s="1"/>
  <c r="E191" i="10" s="1"/>
  <c r="B192" i="10"/>
  <c r="D192" i="10" s="1"/>
  <c r="E192" i="10" s="1"/>
  <c r="B193" i="10"/>
  <c r="D193" i="10" s="1"/>
  <c r="E193" i="10" s="1"/>
  <c r="B194" i="10"/>
  <c r="B195" i="10"/>
  <c r="B196" i="10"/>
  <c r="D196" i="10" s="1"/>
  <c r="E196" i="10" s="1"/>
  <c r="B197" i="10"/>
  <c r="D197" i="10" s="1"/>
  <c r="E197" i="10" s="1"/>
  <c r="B198" i="10"/>
  <c r="D198" i="10" s="1"/>
  <c r="E198" i="10" s="1"/>
  <c r="B199" i="10"/>
  <c r="B200" i="10"/>
  <c r="D200" i="10" s="1"/>
  <c r="E200" i="10" s="1"/>
  <c r="B201" i="10"/>
  <c r="D201" i="10" s="1"/>
  <c r="E201" i="10" s="1"/>
  <c r="B202" i="10"/>
  <c r="D202" i="10" s="1"/>
  <c r="E202" i="10" s="1"/>
  <c r="B203" i="10"/>
  <c r="D203" i="10" s="1"/>
  <c r="E203" i="10" s="1"/>
  <c r="B204" i="10"/>
  <c r="D204" i="10" s="1"/>
  <c r="E204" i="10" s="1"/>
  <c r="B205" i="10"/>
  <c r="B206" i="10"/>
  <c r="B207" i="10"/>
  <c r="B208" i="10"/>
  <c r="D208" i="10" s="1"/>
  <c r="E208" i="10" s="1"/>
  <c r="B209" i="10"/>
  <c r="D209" i="10" s="1"/>
  <c r="E209" i="10" s="1"/>
  <c r="B210" i="10"/>
  <c r="B211" i="10"/>
  <c r="D211" i="10" s="1"/>
  <c r="E211" i="10" s="1"/>
  <c r="B212" i="10"/>
  <c r="D212" i="10" s="1"/>
  <c r="E212" i="10" s="1"/>
  <c r="B213" i="10"/>
  <c r="D213" i="10" s="1"/>
  <c r="E213" i="10" s="1"/>
  <c r="B214" i="10"/>
  <c r="B215" i="10"/>
  <c r="B216" i="10"/>
  <c r="D216" i="10" s="1"/>
  <c r="E216" i="10" s="1"/>
  <c r="B217" i="10"/>
  <c r="D217" i="10" s="1"/>
  <c r="E217" i="10" s="1"/>
  <c r="B218" i="10"/>
  <c r="D218" i="10" s="1"/>
  <c r="E218" i="10" s="1"/>
  <c r="B219" i="10"/>
  <c r="D219" i="10" s="1"/>
  <c r="E219" i="10" s="1"/>
  <c r="B220" i="10"/>
  <c r="D220" i="10" s="1"/>
  <c r="E220" i="10" s="1"/>
  <c r="B221" i="10"/>
  <c r="D221" i="10" s="1"/>
  <c r="E221" i="10" s="1"/>
  <c r="B222" i="10"/>
  <c r="D222" i="10" s="1"/>
  <c r="E222" i="10" s="1"/>
  <c r="B223" i="10"/>
  <c r="B224" i="10"/>
  <c r="D224" i="10" s="1"/>
  <c r="E224" i="10" s="1"/>
  <c r="B225" i="10"/>
  <c r="D225" i="10" s="1"/>
  <c r="E225" i="10" s="1"/>
  <c r="B226" i="10"/>
  <c r="B227" i="10"/>
  <c r="B228" i="10"/>
  <c r="D228" i="10" s="1"/>
  <c r="E228" i="10" s="1"/>
  <c r="B229" i="10"/>
  <c r="B230" i="10"/>
  <c r="D230" i="10" s="1"/>
  <c r="E230" i="10" s="1"/>
  <c r="B231" i="10"/>
  <c r="D231" i="10" s="1"/>
  <c r="E231" i="10" s="1"/>
  <c r="B232" i="10"/>
  <c r="D232" i="10" s="1"/>
  <c r="E232" i="10" s="1"/>
  <c r="B233" i="10"/>
  <c r="D233" i="10" s="1"/>
  <c r="E233" i="10" s="1"/>
  <c r="B234" i="10"/>
  <c r="B235" i="10"/>
  <c r="D235" i="10" s="1"/>
  <c r="E235" i="10" s="1"/>
  <c r="B236" i="10"/>
  <c r="D236" i="10" s="1"/>
  <c r="E236" i="10" s="1"/>
  <c r="B237" i="10"/>
  <c r="D237" i="10" s="1"/>
  <c r="E237" i="10" s="1"/>
  <c r="B238" i="10"/>
  <c r="D238" i="10" s="1"/>
  <c r="E238" i="10" s="1"/>
  <c r="B239" i="10"/>
  <c r="B240" i="10"/>
  <c r="D240" i="10" s="1"/>
  <c r="E240" i="10" s="1"/>
  <c r="B241" i="10"/>
  <c r="D241" i="10" s="1"/>
  <c r="E241" i="10" s="1"/>
  <c r="B242" i="10"/>
  <c r="B243" i="10"/>
  <c r="D243" i="10" s="1"/>
  <c r="E243" i="10" s="1"/>
  <c r="B244" i="10"/>
  <c r="D244" i="10" s="1"/>
  <c r="E244" i="10" s="1"/>
  <c r="B245" i="10"/>
  <c r="B246" i="10"/>
  <c r="D246" i="10" s="1"/>
  <c r="E246" i="10" s="1"/>
  <c r="B247" i="10"/>
  <c r="B248" i="10"/>
  <c r="D248" i="10" s="1"/>
  <c r="E248" i="10" s="1"/>
  <c r="B249" i="10"/>
  <c r="D249" i="10" s="1"/>
  <c r="E249" i="10" s="1"/>
  <c r="B250" i="10"/>
  <c r="B251" i="10"/>
  <c r="D251" i="10" s="1"/>
  <c r="E251" i="10" s="1"/>
  <c r="B252" i="10"/>
  <c r="D252" i="10" s="1"/>
  <c r="E252" i="10" s="1"/>
  <c r="B253" i="10"/>
  <c r="D253" i="10" s="1"/>
  <c r="E253" i="10" s="1"/>
  <c r="B254" i="10"/>
  <c r="D254" i="10" s="1"/>
  <c r="E254" i="10" s="1"/>
  <c r="B255" i="10"/>
  <c r="B256" i="10"/>
  <c r="D256" i="10" s="1"/>
  <c r="E256" i="10" s="1"/>
  <c r="B257" i="10"/>
  <c r="D257" i="10" s="1"/>
  <c r="E257" i="10" s="1"/>
  <c r="B258" i="10"/>
  <c r="D258" i="10" s="1"/>
  <c r="E258" i="10" s="1"/>
  <c r="B259" i="10"/>
  <c r="B260" i="10"/>
  <c r="D260" i="10" s="1"/>
  <c r="E260" i="10" s="1"/>
  <c r="B261" i="10"/>
  <c r="D261" i="10" s="1"/>
  <c r="E261" i="10" s="1"/>
  <c r="B262" i="10"/>
  <c r="D262" i="10" s="1"/>
  <c r="E262" i="10" s="1"/>
  <c r="B263" i="10"/>
  <c r="D263" i="10" s="1"/>
  <c r="E263" i="10" s="1"/>
  <c r="B264" i="10"/>
  <c r="D264" i="10" s="1"/>
  <c r="E264" i="10" s="1"/>
  <c r="B265" i="10"/>
  <c r="D265" i="10" s="1"/>
  <c r="E265" i="10" s="1"/>
  <c r="B266" i="10"/>
  <c r="D266" i="10" s="1"/>
  <c r="E266" i="10" s="1"/>
  <c r="B267" i="10"/>
  <c r="D267" i="10" s="1"/>
  <c r="E267" i="10" s="1"/>
  <c r="B268" i="10"/>
  <c r="D268" i="10" s="1"/>
  <c r="E268" i="10" s="1"/>
  <c r="B269" i="10"/>
  <c r="D269" i="10" s="1"/>
  <c r="E269" i="10" s="1"/>
  <c r="B270" i="10"/>
  <c r="D270" i="10" s="1"/>
  <c r="E270" i="10" s="1"/>
  <c r="B271" i="10"/>
  <c r="B272" i="10"/>
  <c r="D272" i="10" s="1"/>
  <c r="E272" i="10" s="1"/>
  <c r="B273" i="10"/>
  <c r="D273" i="10" s="1"/>
  <c r="E273" i="10" s="1"/>
  <c r="B274" i="10"/>
  <c r="D274" i="10" s="1"/>
  <c r="E274" i="10" s="1"/>
  <c r="B275" i="10"/>
  <c r="D275" i="10" s="1"/>
  <c r="E275" i="10" s="1"/>
  <c r="B276" i="10"/>
  <c r="D276" i="10" s="1"/>
  <c r="E276" i="10" s="1"/>
  <c r="B277" i="10"/>
  <c r="D277" i="10" s="1"/>
  <c r="E277" i="10" s="1"/>
  <c r="B278" i="10"/>
  <c r="D278" i="10" s="1"/>
  <c r="E278" i="10" s="1"/>
  <c r="B279" i="10"/>
  <c r="B280" i="10"/>
  <c r="D280" i="10" s="1"/>
  <c r="E280" i="10" s="1"/>
  <c r="B281" i="10"/>
  <c r="D281" i="10" s="1"/>
  <c r="E281" i="10" s="1"/>
  <c r="B282" i="10"/>
  <c r="B283" i="10"/>
  <c r="D283" i="10" s="1"/>
  <c r="E283" i="10" s="1"/>
  <c r="B284" i="10"/>
  <c r="D284" i="10" s="1"/>
  <c r="E284" i="10" s="1"/>
  <c r="B285" i="10"/>
  <c r="D285" i="10" s="1"/>
  <c r="E285" i="10" s="1"/>
  <c r="B286" i="10"/>
  <c r="D286" i="10" s="1"/>
  <c r="E286" i="10" s="1"/>
  <c r="B287" i="10"/>
  <c r="B288" i="10"/>
  <c r="D288" i="10" s="1"/>
  <c r="E288" i="10" s="1"/>
  <c r="B289" i="10"/>
  <c r="D289" i="10" s="1"/>
  <c r="E289" i="10" s="1"/>
  <c r="B290" i="10"/>
  <c r="B291" i="10"/>
  <c r="D291" i="10" s="1"/>
  <c r="E291" i="10" s="1"/>
  <c r="B292" i="10"/>
  <c r="D292" i="10" s="1"/>
  <c r="E292" i="10" s="1"/>
  <c r="B293" i="10"/>
  <c r="B294" i="10"/>
  <c r="D294" i="10" s="1"/>
  <c r="E294" i="10" s="1"/>
  <c r="B295" i="10"/>
  <c r="B296" i="10"/>
  <c r="D296" i="10" s="1"/>
  <c r="E296" i="10" s="1"/>
  <c r="B297" i="10"/>
  <c r="D297" i="10" s="1"/>
  <c r="E297" i="10" s="1"/>
  <c r="B298" i="10"/>
  <c r="D298" i="10" s="1"/>
  <c r="E298" i="10" s="1"/>
  <c r="B299" i="10"/>
  <c r="D299" i="10" s="1"/>
  <c r="E299" i="10" s="1"/>
  <c r="B300" i="10"/>
  <c r="D300" i="10" s="1"/>
  <c r="E300" i="10" s="1"/>
  <c r="B301" i="10"/>
  <c r="D301" i="10" s="1"/>
  <c r="E301" i="10" s="1"/>
  <c r="B302" i="10"/>
  <c r="D302" i="10" s="1"/>
  <c r="E302" i="10" s="1"/>
  <c r="B303" i="10"/>
  <c r="B304" i="10"/>
  <c r="D304" i="10" s="1"/>
  <c r="E304" i="10" s="1"/>
  <c r="B305" i="10"/>
  <c r="D305" i="10" s="1"/>
  <c r="E305" i="10" s="1"/>
  <c r="B306" i="10"/>
  <c r="B307" i="10"/>
  <c r="D307" i="10" s="1"/>
  <c r="E307" i="10" s="1"/>
  <c r="B308" i="10"/>
  <c r="D308" i="10" s="1"/>
  <c r="E308" i="10" s="1"/>
  <c r="B309" i="10"/>
  <c r="D309" i="10" s="1"/>
  <c r="E309" i="10" s="1"/>
  <c r="B310" i="10"/>
  <c r="D310" i="10" s="1"/>
  <c r="E310" i="10" s="1"/>
  <c r="B311" i="10"/>
  <c r="B312" i="10"/>
  <c r="B3" i="10"/>
  <c r="D3" i="10" s="1"/>
  <c r="E3" i="10" s="1"/>
  <c r="X312" i="10"/>
  <c r="Y312" i="10" s="1"/>
  <c r="L311" i="10"/>
  <c r="M311" i="10" s="1"/>
  <c r="AF309" i="10"/>
  <c r="AG309" i="10" s="1"/>
  <c r="AF305" i="10"/>
  <c r="AG305" i="10" s="1"/>
  <c r="X305" i="10"/>
  <c r="Y305" i="10" s="1"/>
  <c r="H305" i="10"/>
  <c r="I305" i="10" s="1"/>
  <c r="AF303" i="10"/>
  <c r="AG303" i="10" s="1"/>
  <c r="AB303" i="10"/>
  <c r="AC303" i="10" s="1"/>
  <c r="L303" i="10"/>
  <c r="M303" i="10" s="1"/>
  <c r="AF301" i="10"/>
  <c r="AG301" i="10" s="1"/>
  <c r="X301" i="10"/>
  <c r="Y301" i="10" s="1"/>
  <c r="P301" i="10"/>
  <c r="Q301" i="10" s="1"/>
  <c r="X297" i="10"/>
  <c r="Y297" i="10" s="1"/>
  <c r="H297" i="10"/>
  <c r="I297" i="10" s="1"/>
  <c r="AB295" i="10"/>
  <c r="AC295" i="10" s="1"/>
  <c r="L295" i="10"/>
  <c r="M295" i="10" s="1"/>
  <c r="AF294" i="10"/>
  <c r="AG294" i="10" s="1"/>
  <c r="AF293" i="10"/>
  <c r="AG293" i="10" s="1"/>
  <c r="P293" i="10"/>
  <c r="Q293" i="10" s="1"/>
  <c r="X289" i="10"/>
  <c r="Y289" i="10" s="1"/>
  <c r="H289" i="10"/>
  <c r="I289" i="10" s="1"/>
  <c r="AB287" i="10"/>
  <c r="AC287" i="10" s="1"/>
  <c r="L287" i="10"/>
  <c r="M287" i="10" s="1"/>
  <c r="AF285" i="10"/>
  <c r="AG285" i="10" s="1"/>
  <c r="P285" i="10"/>
  <c r="Q285" i="10" s="1"/>
  <c r="X281" i="10"/>
  <c r="Y281" i="10" s="1"/>
  <c r="H281" i="10"/>
  <c r="I281" i="10" s="1"/>
  <c r="AB279" i="10"/>
  <c r="AC279" i="10" s="1"/>
  <c r="L279" i="10"/>
  <c r="M279" i="10" s="1"/>
  <c r="AF277" i="10"/>
  <c r="AG277" i="10" s="1"/>
  <c r="P277" i="10"/>
  <c r="Q277" i="10" s="1"/>
  <c r="AF276" i="10"/>
  <c r="AG276" i="10" s="1"/>
  <c r="X273" i="10"/>
  <c r="Y273" i="10" s="1"/>
  <c r="AB271" i="10"/>
  <c r="AC271" i="10" s="1"/>
  <c r="L271" i="10"/>
  <c r="M271" i="10" s="1"/>
  <c r="AF270" i="10"/>
  <c r="AG270" i="10" s="1"/>
  <c r="AF269" i="10"/>
  <c r="AG269" i="10" s="1"/>
  <c r="P269" i="10"/>
  <c r="Q269" i="10" s="1"/>
  <c r="X265" i="10"/>
  <c r="Y265" i="10" s="1"/>
  <c r="H265" i="10"/>
  <c r="I265" i="10" s="1"/>
  <c r="AB263" i="10"/>
  <c r="AC263" i="10" s="1"/>
  <c r="T263" i="10"/>
  <c r="U263" i="10" s="1"/>
  <c r="L263" i="10"/>
  <c r="M263" i="10" s="1"/>
  <c r="AF261" i="10"/>
  <c r="AG261" i="10" s="1"/>
  <c r="P261" i="10"/>
  <c r="Q261" i="10" s="1"/>
  <c r="X257" i="10"/>
  <c r="Y257" i="10" s="1"/>
  <c r="H257" i="10"/>
  <c r="I257" i="10" s="1"/>
  <c r="AB255" i="10"/>
  <c r="AC255" i="10" s="1"/>
  <c r="L255" i="10"/>
  <c r="M255" i="10" s="1"/>
  <c r="AF254" i="10"/>
  <c r="AG254" i="10" s="1"/>
  <c r="AF253" i="10"/>
  <c r="AG253" i="10" s="1"/>
  <c r="P253" i="10"/>
  <c r="Q253" i="10" s="1"/>
  <c r="AF249" i="10"/>
  <c r="AG249" i="10" s="1"/>
  <c r="X249" i="10"/>
  <c r="Y249" i="10" s="1"/>
  <c r="H249" i="10"/>
  <c r="I249" i="10" s="1"/>
  <c r="AB247" i="10"/>
  <c r="AC247" i="10" s="1"/>
  <c r="L247" i="10"/>
  <c r="M247" i="10" s="1"/>
  <c r="AF246" i="10"/>
  <c r="AG246" i="10" s="1"/>
  <c r="AF245" i="10"/>
  <c r="AG245" i="10" s="1"/>
  <c r="P245" i="10"/>
  <c r="Q245" i="10" s="1"/>
  <c r="X241" i="10"/>
  <c r="Y241" i="10" s="1"/>
  <c r="H241" i="10"/>
  <c r="I241" i="10" s="1"/>
  <c r="AB239" i="10"/>
  <c r="AC239" i="10" s="1"/>
  <c r="T239" i="10"/>
  <c r="U239" i="10" s="1"/>
  <c r="L239" i="10"/>
  <c r="M239" i="10" s="1"/>
  <c r="AF237" i="10"/>
  <c r="AG237" i="10" s="1"/>
  <c r="P237" i="10"/>
  <c r="Q237" i="10" s="1"/>
  <c r="AF234" i="10"/>
  <c r="AG234" i="10" s="1"/>
  <c r="X233" i="10"/>
  <c r="Y233" i="10" s="1"/>
  <c r="P233" i="10"/>
  <c r="Q233" i="10" s="1"/>
  <c r="AB231" i="10"/>
  <c r="AC231" i="10" s="1"/>
  <c r="L231" i="10"/>
  <c r="M231" i="10" s="1"/>
  <c r="AF230" i="10"/>
  <c r="AG230" i="10" s="1"/>
  <c r="AF229" i="10"/>
  <c r="AG229" i="10" s="1"/>
  <c r="P229" i="10"/>
  <c r="Q229" i="10" s="1"/>
  <c r="AF225" i="10"/>
  <c r="AG225" i="10" s="1"/>
  <c r="X225" i="10"/>
  <c r="Y225" i="10" s="1"/>
  <c r="H225" i="10"/>
  <c r="I225" i="10" s="1"/>
  <c r="AF223" i="10"/>
  <c r="AG223" i="10" s="1"/>
  <c r="AB223" i="10"/>
  <c r="AC223" i="10" s="1"/>
  <c r="L223" i="10"/>
  <c r="M223" i="10" s="1"/>
  <c r="AF221" i="10"/>
  <c r="AG221" i="10" s="1"/>
  <c r="P221" i="10"/>
  <c r="Q221" i="10" s="1"/>
  <c r="AB217" i="10"/>
  <c r="AC217" i="10" s="1"/>
  <c r="X217" i="10"/>
  <c r="Y217" i="10" s="1"/>
  <c r="H217" i="10"/>
  <c r="I217" i="10" s="1"/>
  <c r="AB215" i="10"/>
  <c r="AC215" i="10" s="1"/>
  <c r="L215" i="10"/>
  <c r="M215" i="10" s="1"/>
  <c r="AF214" i="10"/>
  <c r="AG214" i="10" s="1"/>
  <c r="AF213" i="10"/>
  <c r="AG213" i="10" s="1"/>
  <c r="P213" i="10"/>
  <c r="Q213" i="10" s="1"/>
  <c r="X209" i="10"/>
  <c r="Y209" i="10" s="1"/>
  <c r="H209" i="10"/>
  <c r="I209" i="10" s="1"/>
  <c r="AB207" i="10"/>
  <c r="AC207" i="10" s="1"/>
  <c r="L207" i="10"/>
  <c r="M207" i="10" s="1"/>
  <c r="AF206" i="10"/>
  <c r="AG206" i="10" s="1"/>
  <c r="AF205" i="10"/>
  <c r="AG205" i="10" s="1"/>
  <c r="X205" i="10"/>
  <c r="Y205" i="10" s="1"/>
  <c r="T205" i="10"/>
  <c r="U205" i="10" s="1"/>
  <c r="X201" i="10"/>
  <c r="Y201" i="10" s="1"/>
  <c r="H201" i="10"/>
  <c r="I201" i="10" s="1"/>
  <c r="AB199" i="10"/>
  <c r="AC199" i="10" s="1"/>
  <c r="L199" i="10"/>
  <c r="M199" i="10" s="1"/>
  <c r="AF197" i="10"/>
  <c r="AG197" i="10" s="1"/>
  <c r="P197" i="10"/>
  <c r="Q197" i="10" s="1"/>
  <c r="AB193" i="10"/>
  <c r="AC193" i="10" s="1"/>
  <c r="X193" i="10"/>
  <c r="Y193" i="10" s="1"/>
  <c r="P193" i="10"/>
  <c r="Q193" i="10" s="1"/>
  <c r="H193" i="10"/>
  <c r="I193" i="10" s="1"/>
  <c r="AB191" i="10"/>
  <c r="AC191" i="10" s="1"/>
  <c r="L191" i="10"/>
  <c r="M191" i="10" s="1"/>
  <c r="AF189" i="10"/>
  <c r="AG189" i="10" s="1"/>
  <c r="P189" i="10"/>
  <c r="Q189" i="10" s="1"/>
  <c r="AF185" i="10"/>
  <c r="AG185" i="10" s="1"/>
  <c r="X185" i="10"/>
  <c r="Y185" i="10" s="1"/>
  <c r="H185" i="10"/>
  <c r="I185" i="10" s="1"/>
  <c r="AB183" i="10"/>
  <c r="AC183" i="10" s="1"/>
  <c r="L183" i="10"/>
  <c r="M183" i="10" s="1"/>
  <c r="AF182" i="10"/>
  <c r="AG182" i="10" s="1"/>
  <c r="AF181" i="10"/>
  <c r="AG181" i="10" s="1"/>
  <c r="P181" i="10"/>
  <c r="Q181" i="10" s="1"/>
  <c r="X177" i="10"/>
  <c r="Y177" i="10" s="1"/>
  <c r="H177" i="10"/>
  <c r="I177" i="10" s="1"/>
  <c r="AF175" i="10"/>
  <c r="AG175" i="10" s="1"/>
  <c r="AB175" i="10"/>
  <c r="AC175" i="10" s="1"/>
  <c r="L175" i="10"/>
  <c r="M175" i="10" s="1"/>
  <c r="H169" i="10"/>
  <c r="I169" i="10" s="1"/>
  <c r="AB168" i="10"/>
  <c r="AC168" i="10" s="1"/>
  <c r="AF167" i="10"/>
  <c r="AG167" i="10" s="1"/>
  <c r="AB167" i="10"/>
  <c r="AC167" i="10" s="1"/>
  <c r="T167" i="10"/>
  <c r="U167" i="10" s="1"/>
  <c r="L167" i="10"/>
  <c r="M167" i="10" s="1"/>
  <c r="AF166" i="10"/>
  <c r="AG166" i="10" s="1"/>
  <c r="AB166" i="10"/>
  <c r="AC166" i="10" s="1"/>
  <c r="AF165" i="10"/>
  <c r="AG165" i="10" s="1"/>
  <c r="T165" i="10"/>
  <c r="U165" i="10" s="1"/>
  <c r="P165" i="10"/>
  <c r="Q165" i="10" s="1"/>
  <c r="AF161" i="10"/>
  <c r="AG161" i="10" s="1"/>
  <c r="H161" i="10"/>
  <c r="I161" i="10" s="1"/>
  <c r="AB159" i="10"/>
  <c r="AC159" i="10" s="1"/>
  <c r="L159" i="10"/>
  <c r="M159" i="10" s="1"/>
  <c r="AF158" i="10"/>
  <c r="AG158" i="10" s="1"/>
  <c r="AF157" i="10"/>
  <c r="AG157" i="10" s="1"/>
  <c r="X157" i="10"/>
  <c r="Y157" i="10" s="1"/>
  <c r="P157" i="10"/>
  <c r="Q157" i="10" s="1"/>
  <c r="X153" i="10"/>
  <c r="Y153" i="10" s="1"/>
  <c r="H153" i="10"/>
  <c r="I153" i="10" s="1"/>
  <c r="AB151" i="10"/>
  <c r="AC151" i="10" s="1"/>
  <c r="L151" i="10"/>
  <c r="M151" i="10" s="1"/>
  <c r="AF150" i="10"/>
  <c r="AG150" i="10" s="1"/>
  <c r="AF149" i="10"/>
  <c r="AG149" i="10" s="1"/>
  <c r="P149" i="10"/>
  <c r="Q149" i="10" s="1"/>
  <c r="X146" i="10"/>
  <c r="Y146" i="10" s="1"/>
  <c r="H145" i="10"/>
  <c r="I145" i="10" s="1"/>
  <c r="AB143" i="10"/>
  <c r="AC143" i="10" s="1"/>
  <c r="L143" i="10"/>
  <c r="M143" i="10" s="1"/>
  <c r="AF141" i="10"/>
  <c r="AG141" i="10" s="1"/>
  <c r="T141" i="10"/>
  <c r="U141" i="10" s="1"/>
  <c r="P141" i="10"/>
  <c r="Q141" i="10" s="1"/>
  <c r="AF137" i="10"/>
  <c r="AG137" i="10" s="1"/>
  <c r="H137" i="10"/>
  <c r="I137" i="10" s="1"/>
  <c r="AB136" i="10"/>
  <c r="AC136" i="10" s="1"/>
  <c r="AF135" i="10"/>
  <c r="AG135" i="10" s="1"/>
  <c r="AB135" i="10"/>
  <c r="AC135" i="10" s="1"/>
  <c r="L135" i="10"/>
  <c r="M135" i="10" s="1"/>
  <c r="AF133" i="10"/>
  <c r="AG133" i="10" s="1"/>
  <c r="P133" i="10"/>
  <c r="Q133" i="10" s="1"/>
  <c r="X129" i="10"/>
  <c r="Y129" i="10" s="1"/>
  <c r="H129" i="10"/>
  <c r="I129" i="10" s="1"/>
  <c r="AB127" i="10"/>
  <c r="AC127" i="10" s="1"/>
  <c r="T127" i="10"/>
  <c r="U127" i="10" s="1"/>
  <c r="L127" i="10"/>
  <c r="M127" i="10" s="1"/>
  <c r="AF125" i="10"/>
  <c r="AG125" i="10" s="1"/>
  <c r="P125" i="10"/>
  <c r="Q125" i="10" s="1"/>
  <c r="AB121" i="10"/>
  <c r="AC121" i="10" s="1"/>
  <c r="X121" i="10"/>
  <c r="Y121" i="10" s="1"/>
  <c r="P121" i="10"/>
  <c r="Q121" i="10" s="1"/>
  <c r="H121" i="10"/>
  <c r="I121" i="10" s="1"/>
  <c r="AB119" i="10"/>
  <c r="AC119" i="10" s="1"/>
  <c r="L119" i="10"/>
  <c r="M119" i="10" s="1"/>
  <c r="AF117" i="10"/>
  <c r="AG117" i="10" s="1"/>
  <c r="P117" i="10"/>
  <c r="Q117" i="10" s="1"/>
  <c r="AF113" i="10"/>
  <c r="AG113" i="10" s="1"/>
  <c r="X113" i="10"/>
  <c r="Y113" i="10" s="1"/>
  <c r="AB111" i="10"/>
  <c r="AC111" i="10" s="1"/>
  <c r="L111" i="10"/>
  <c r="M111" i="10" s="1"/>
  <c r="AF110" i="10"/>
  <c r="AG110" i="10" s="1"/>
  <c r="AF109" i="10"/>
  <c r="AG109" i="10" s="1"/>
  <c r="X109" i="10"/>
  <c r="Y109" i="10" s="1"/>
  <c r="T109" i="10"/>
  <c r="U109" i="10" s="1"/>
  <c r="P109" i="10"/>
  <c r="Q109" i="10" s="1"/>
  <c r="X105" i="10"/>
  <c r="Y105" i="10" s="1"/>
  <c r="H105" i="10"/>
  <c r="I105" i="10" s="1"/>
  <c r="AF103" i="10"/>
  <c r="AG103" i="10" s="1"/>
  <c r="AB103" i="10"/>
  <c r="AC103" i="10" s="1"/>
  <c r="L103" i="10"/>
  <c r="M103" i="10" s="1"/>
  <c r="AF101" i="10"/>
  <c r="AG101" i="10" s="1"/>
  <c r="P101" i="10"/>
  <c r="Q101" i="10" s="1"/>
  <c r="AB100" i="10"/>
  <c r="AC100" i="10" s="1"/>
  <c r="X97" i="10"/>
  <c r="Y97" i="10" s="1"/>
  <c r="H97" i="10"/>
  <c r="I97" i="10" s="1"/>
  <c r="AF96" i="10"/>
  <c r="AG96" i="10" s="1"/>
  <c r="AF95" i="10"/>
  <c r="AG95" i="10" s="1"/>
  <c r="AB95" i="10"/>
  <c r="AC95" i="10" s="1"/>
  <c r="L95" i="10"/>
  <c r="M95" i="10" s="1"/>
  <c r="AF93" i="10"/>
  <c r="AG93" i="10" s="1"/>
  <c r="P93" i="10"/>
  <c r="Q93" i="10" s="1"/>
  <c r="X91" i="10"/>
  <c r="Y91" i="10" s="1"/>
  <c r="X89" i="10"/>
  <c r="Y89" i="10" s="1"/>
  <c r="H89" i="10"/>
  <c r="I89" i="10" s="1"/>
  <c r="AF88" i="10"/>
  <c r="AG88" i="10" s="1"/>
  <c r="AF87" i="10"/>
  <c r="AG87" i="10" s="1"/>
  <c r="AB87" i="10"/>
  <c r="AC87" i="10" s="1"/>
  <c r="L87" i="10"/>
  <c r="M87" i="10" s="1"/>
  <c r="AF85" i="10"/>
  <c r="AG85" i="10" s="1"/>
  <c r="P85" i="10"/>
  <c r="Q85" i="10" s="1"/>
  <c r="AF81" i="10"/>
  <c r="AG81" i="10" s="1"/>
  <c r="X81" i="10"/>
  <c r="Y81" i="10" s="1"/>
  <c r="H81" i="10"/>
  <c r="I81" i="10" s="1"/>
  <c r="AB79" i="10"/>
  <c r="AC79" i="10" s="1"/>
  <c r="L79" i="10"/>
  <c r="M79" i="10" s="1"/>
  <c r="AF78" i="10"/>
  <c r="AG78" i="10" s="1"/>
  <c r="AF77" i="10"/>
  <c r="AG77" i="10" s="1"/>
  <c r="P77" i="10"/>
  <c r="Q77" i="10" s="1"/>
  <c r="AB73" i="10"/>
  <c r="AC73" i="10" s="1"/>
  <c r="X73" i="10"/>
  <c r="Y73" i="10" s="1"/>
  <c r="H73" i="10"/>
  <c r="I73" i="10" s="1"/>
  <c r="AB71" i="10"/>
  <c r="AC71" i="10" s="1"/>
  <c r="L71" i="10"/>
  <c r="M71" i="10" s="1"/>
  <c r="AF69" i="10"/>
  <c r="AG69" i="10" s="1"/>
  <c r="P69" i="10"/>
  <c r="Q69" i="10" s="1"/>
  <c r="X65" i="10"/>
  <c r="Y65" i="10" s="1"/>
  <c r="H65" i="10"/>
  <c r="I65" i="10" s="1"/>
  <c r="AB63" i="10"/>
  <c r="AC63" i="10" s="1"/>
  <c r="L63" i="10"/>
  <c r="M63" i="10" s="1"/>
  <c r="AF62" i="10"/>
  <c r="AG62" i="10" s="1"/>
  <c r="AF61" i="10"/>
  <c r="AG61" i="10" s="1"/>
  <c r="P61" i="10"/>
  <c r="Q61" i="10" s="1"/>
  <c r="X57" i="10"/>
  <c r="Y57" i="10" s="1"/>
  <c r="H57" i="10"/>
  <c r="I57" i="10" s="1"/>
  <c r="AF55" i="10"/>
  <c r="AG55" i="10" s="1"/>
  <c r="AB55" i="10"/>
  <c r="AC55" i="10" s="1"/>
  <c r="L55" i="10"/>
  <c r="M55" i="10" s="1"/>
  <c r="AF53" i="10"/>
  <c r="AG53" i="10" s="1"/>
  <c r="P53" i="10"/>
  <c r="Q53" i="10" s="1"/>
  <c r="X49" i="10"/>
  <c r="Y49" i="10" s="1"/>
  <c r="H49" i="10"/>
  <c r="I49" i="10" s="1"/>
  <c r="AB47" i="10"/>
  <c r="AC47" i="10" s="1"/>
  <c r="L47" i="10"/>
  <c r="M47" i="10" s="1"/>
  <c r="AF45" i="10"/>
  <c r="AG45" i="10" s="1"/>
  <c r="P45" i="10"/>
  <c r="Q45" i="10" s="1"/>
  <c r="X41" i="10"/>
  <c r="Y41" i="10" s="1"/>
  <c r="H41" i="10"/>
  <c r="I41" i="10" s="1"/>
  <c r="AB39" i="10"/>
  <c r="AC39" i="10" s="1"/>
  <c r="L39" i="10"/>
  <c r="M39" i="10" s="1"/>
  <c r="AF38" i="10"/>
  <c r="AG38" i="10" s="1"/>
  <c r="AF37" i="10"/>
  <c r="AG37" i="10" s="1"/>
  <c r="P37" i="10"/>
  <c r="Q37" i="10" s="1"/>
  <c r="AB31" i="10"/>
  <c r="AC31" i="10" s="1"/>
  <c r="L31" i="10"/>
  <c r="M31" i="10" s="1"/>
  <c r="AF29" i="10"/>
  <c r="AG29" i="10" s="1"/>
  <c r="P29" i="10"/>
  <c r="Q29" i="10" s="1"/>
  <c r="X25" i="10"/>
  <c r="Y25" i="10" s="1"/>
  <c r="H25" i="10"/>
  <c r="I25" i="10" s="1"/>
  <c r="AB23" i="10"/>
  <c r="AC23" i="10" s="1"/>
  <c r="T23" i="10"/>
  <c r="U23" i="10" s="1"/>
  <c r="L23" i="10"/>
  <c r="M23" i="10" s="1"/>
  <c r="AF21" i="10"/>
  <c r="AG21" i="10" s="1"/>
  <c r="P21" i="10"/>
  <c r="Q21" i="10" s="1"/>
  <c r="X17" i="10"/>
  <c r="Y17" i="10" s="1"/>
  <c r="H17" i="10"/>
  <c r="I17" i="10" s="1"/>
  <c r="AB15" i="10"/>
  <c r="AC15" i="10" s="1"/>
  <c r="L15" i="10"/>
  <c r="M15" i="10" s="1"/>
  <c r="AF13" i="10"/>
  <c r="AG13" i="10" s="1"/>
  <c r="P13" i="10"/>
  <c r="Q13" i="10" s="1"/>
  <c r="T10" i="10"/>
  <c r="U10" i="10" s="1"/>
  <c r="X9" i="10"/>
  <c r="Y9" i="10" s="1"/>
  <c r="H9" i="10"/>
  <c r="I9" i="10" s="1"/>
  <c r="AB7" i="10"/>
  <c r="AC7" i="10" s="1"/>
  <c r="L7" i="10"/>
  <c r="M7" i="10" s="1"/>
  <c r="AF6" i="10"/>
  <c r="AG6" i="10" s="1"/>
  <c r="AF5" i="10"/>
  <c r="AG5" i="10" s="1"/>
  <c r="P5" i="10"/>
  <c r="Q5" i="10" s="1"/>
  <c r="AB3" i="10"/>
  <c r="AC3" i="10" s="1"/>
  <c r="X3" i="10"/>
  <c r="Y3" i="10" s="1"/>
  <c r="AE4" i="3"/>
  <c r="AE5" i="3"/>
  <c r="AE6" i="3"/>
  <c r="AF6" i="3" s="1"/>
  <c r="AG6" i="3" s="1"/>
  <c r="AE7" i="3"/>
  <c r="AE8" i="3"/>
  <c r="AE9" i="3"/>
  <c r="AE10" i="3"/>
  <c r="AE11" i="3"/>
  <c r="AE12" i="3"/>
  <c r="AE13" i="3"/>
  <c r="AE14" i="3"/>
  <c r="AF14" i="3" s="1"/>
  <c r="AG14" i="3" s="1"/>
  <c r="AE15" i="3"/>
  <c r="AE16" i="3"/>
  <c r="AE17" i="3"/>
  <c r="AE18" i="3"/>
  <c r="AE19" i="3"/>
  <c r="AE20" i="3"/>
  <c r="AE21" i="3"/>
  <c r="AE22" i="3"/>
  <c r="AF22" i="3" s="1"/>
  <c r="AG22" i="3" s="1"/>
  <c r="AE23" i="3"/>
  <c r="AE24" i="3"/>
  <c r="AE25" i="3"/>
  <c r="AE26" i="3"/>
  <c r="AE27" i="3"/>
  <c r="AE28" i="3"/>
  <c r="AE29" i="3"/>
  <c r="AE30" i="3"/>
  <c r="AF30" i="3" s="1"/>
  <c r="AG30" i="3" s="1"/>
  <c r="AE31" i="3"/>
  <c r="AE32" i="3"/>
  <c r="AE33" i="3"/>
  <c r="AE34" i="3"/>
  <c r="AE35" i="3"/>
  <c r="AE36" i="3"/>
  <c r="AE37" i="3"/>
  <c r="AE38" i="3"/>
  <c r="AF38" i="3" s="1"/>
  <c r="AG38" i="3" s="1"/>
  <c r="AE39" i="3"/>
  <c r="AE40" i="3"/>
  <c r="AE41" i="3"/>
  <c r="AE42" i="3"/>
  <c r="AE43" i="3"/>
  <c r="AE44" i="3"/>
  <c r="AE45" i="3"/>
  <c r="AE46" i="3"/>
  <c r="AF46" i="3" s="1"/>
  <c r="AG46" i="3" s="1"/>
  <c r="AE47" i="3"/>
  <c r="AE48" i="3"/>
  <c r="AE49" i="3"/>
  <c r="AE50" i="3"/>
  <c r="AE51" i="3"/>
  <c r="AE52" i="3"/>
  <c r="AE53" i="3"/>
  <c r="AE54" i="3"/>
  <c r="AF54" i="3" s="1"/>
  <c r="AG54" i="3" s="1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F70" i="3" s="1"/>
  <c r="AG70" i="3" s="1"/>
  <c r="AE71" i="3"/>
  <c r="AE72" i="3"/>
  <c r="AE73" i="3"/>
  <c r="AE74" i="3"/>
  <c r="AE75" i="3"/>
  <c r="AE76" i="3"/>
  <c r="AE77" i="3"/>
  <c r="AE78" i="3"/>
  <c r="AF78" i="3" s="1"/>
  <c r="AG78" i="3" s="1"/>
  <c r="AE79" i="3"/>
  <c r="AE80" i="3"/>
  <c r="AE81" i="3"/>
  <c r="AE82" i="3"/>
  <c r="AE83" i="3"/>
  <c r="AE84" i="3"/>
  <c r="AE85" i="3"/>
  <c r="AE86" i="3"/>
  <c r="AF86" i="3" s="1"/>
  <c r="AG86" i="3" s="1"/>
  <c r="AE87" i="3"/>
  <c r="AE88" i="3"/>
  <c r="AE89" i="3"/>
  <c r="AE90" i="3"/>
  <c r="AE91" i="3"/>
  <c r="AE92" i="3"/>
  <c r="AE93" i="3"/>
  <c r="AE94" i="3"/>
  <c r="AF94" i="3" s="1"/>
  <c r="AG94" i="3" s="1"/>
  <c r="AE95" i="3"/>
  <c r="AE96" i="3"/>
  <c r="AE97" i="3"/>
  <c r="AE98" i="3"/>
  <c r="AE99" i="3"/>
  <c r="AE100" i="3"/>
  <c r="AE101" i="3"/>
  <c r="AE102" i="3"/>
  <c r="AF102" i="3" s="1"/>
  <c r="AG102" i="3" s="1"/>
  <c r="AE103" i="3"/>
  <c r="AE104" i="3"/>
  <c r="AE105" i="3"/>
  <c r="AE106" i="3"/>
  <c r="AE107" i="3"/>
  <c r="AE108" i="3"/>
  <c r="AE109" i="3"/>
  <c r="AE110" i="3"/>
  <c r="AF110" i="3" s="1"/>
  <c r="AG110" i="3" s="1"/>
  <c r="AE111" i="3"/>
  <c r="AE112" i="3"/>
  <c r="AE113" i="3"/>
  <c r="AE114" i="3"/>
  <c r="AE115" i="3"/>
  <c r="AE116" i="3"/>
  <c r="AE117" i="3"/>
  <c r="AE118" i="3"/>
  <c r="AF118" i="3" s="1"/>
  <c r="AG118" i="3" s="1"/>
  <c r="AE119" i="3"/>
  <c r="AE120" i="3"/>
  <c r="AE121" i="3"/>
  <c r="AE122" i="3"/>
  <c r="AE123" i="3"/>
  <c r="AE124" i="3"/>
  <c r="AE125" i="3"/>
  <c r="AE126" i="3"/>
  <c r="AF126" i="3" s="1"/>
  <c r="AG126" i="3" s="1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F190" i="3" s="1"/>
  <c r="AG190" i="3" s="1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F254" i="3" s="1"/>
  <c r="AG254" i="3" s="1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F295" i="3" s="1"/>
  <c r="AG295" i="3" s="1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B63" i="3" s="1"/>
  <c r="AC63" i="3" s="1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X46" i="3" s="1"/>
  <c r="Y46" i="3" s="1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X97" i="3" s="1"/>
  <c r="Y97" i="3" s="1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X122" i="3" s="1"/>
  <c r="Y122" i="3" s="1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X150" i="3" s="1"/>
  <c r="Y150" i="3" s="1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X170" i="3" s="1"/>
  <c r="Y170" i="3" s="1"/>
  <c r="W171" i="3"/>
  <c r="W172" i="3"/>
  <c r="W173" i="3"/>
  <c r="W174" i="3"/>
  <c r="W175" i="3"/>
  <c r="W176" i="3"/>
  <c r="X176" i="3" s="1"/>
  <c r="Y176" i="3" s="1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X214" i="3" s="1"/>
  <c r="Y214" i="3" s="1"/>
  <c r="W215" i="3"/>
  <c r="W216" i="3"/>
  <c r="W217" i="3"/>
  <c r="W218" i="3"/>
  <c r="W219" i="3"/>
  <c r="W220" i="3"/>
  <c r="W221" i="3"/>
  <c r="W222" i="3"/>
  <c r="W223" i="3"/>
  <c r="W224" i="3"/>
  <c r="X224" i="3" s="1"/>
  <c r="Y224" i="3" s="1"/>
  <c r="W225" i="3"/>
  <c r="W226" i="3"/>
  <c r="X226" i="3" s="1"/>
  <c r="Y226" i="3" s="1"/>
  <c r="W227" i="3"/>
  <c r="W228" i="3"/>
  <c r="W229" i="3"/>
  <c r="W230" i="3"/>
  <c r="W231" i="3"/>
  <c r="W232" i="3"/>
  <c r="W233" i="3"/>
  <c r="W234" i="3"/>
  <c r="X234" i="3" s="1"/>
  <c r="Y234" i="3" s="1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" i="3"/>
  <c r="S4" i="3"/>
  <c r="T4" i="3" s="1"/>
  <c r="U4" i="3" s="1"/>
  <c r="S5" i="3"/>
  <c r="S6" i="3"/>
  <c r="T6" i="3" s="1"/>
  <c r="U6" i="3" s="1"/>
  <c r="S7" i="3"/>
  <c r="S8" i="3"/>
  <c r="S9" i="3"/>
  <c r="T9" i="3" s="1"/>
  <c r="U9" i="3" s="1"/>
  <c r="S10" i="3"/>
  <c r="T10" i="3" s="1"/>
  <c r="U10" i="3" s="1"/>
  <c r="S11" i="3"/>
  <c r="S12" i="3"/>
  <c r="T12" i="3" s="1"/>
  <c r="U12" i="3" s="1"/>
  <c r="S13" i="3"/>
  <c r="S14" i="3"/>
  <c r="T14" i="3" s="1"/>
  <c r="U14" i="3" s="1"/>
  <c r="S15" i="3"/>
  <c r="S16" i="3"/>
  <c r="S17" i="3"/>
  <c r="S18" i="3"/>
  <c r="T18" i="3" s="1"/>
  <c r="U18" i="3" s="1"/>
  <c r="S19" i="3"/>
  <c r="S20" i="3"/>
  <c r="T20" i="3" s="1"/>
  <c r="U20" i="3" s="1"/>
  <c r="S21" i="3"/>
  <c r="S22" i="3"/>
  <c r="T22" i="3" s="1"/>
  <c r="U22" i="3" s="1"/>
  <c r="S23" i="3"/>
  <c r="S24" i="3"/>
  <c r="T24" i="3" s="1"/>
  <c r="U24" i="3" s="1"/>
  <c r="S25" i="3"/>
  <c r="S26" i="3"/>
  <c r="T26" i="3" s="1"/>
  <c r="U26" i="3" s="1"/>
  <c r="S27" i="3"/>
  <c r="S28" i="3"/>
  <c r="T28" i="3" s="1"/>
  <c r="U28" i="3" s="1"/>
  <c r="S29" i="3"/>
  <c r="S30" i="3"/>
  <c r="T30" i="3" s="1"/>
  <c r="U30" i="3" s="1"/>
  <c r="S31" i="3"/>
  <c r="S32" i="3"/>
  <c r="T32" i="3" s="1"/>
  <c r="U32" i="3" s="1"/>
  <c r="S33" i="3"/>
  <c r="S34" i="3"/>
  <c r="T34" i="3" s="1"/>
  <c r="U34" i="3" s="1"/>
  <c r="S35" i="3"/>
  <c r="S36" i="3"/>
  <c r="T36" i="3" s="1"/>
  <c r="U36" i="3" s="1"/>
  <c r="S37" i="3"/>
  <c r="S38" i="3"/>
  <c r="T38" i="3" s="1"/>
  <c r="U38" i="3" s="1"/>
  <c r="S39" i="3"/>
  <c r="T39" i="3" s="1"/>
  <c r="U39" i="3" s="1"/>
  <c r="S40" i="3"/>
  <c r="T40" i="3" s="1"/>
  <c r="U40" i="3" s="1"/>
  <c r="S41" i="3"/>
  <c r="T41" i="3" s="1"/>
  <c r="U41" i="3" s="1"/>
  <c r="S42" i="3"/>
  <c r="T42" i="3" s="1"/>
  <c r="U42" i="3" s="1"/>
  <c r="S43" i="3"/>
  <c r="S44" i="3"/>
  <c r="T44" i="3" s="1"/>
  <c r="U44" i="3" s="1"/>
  <c r="S45" i="3"/>
  <c r="S46" i="3"/>
  <c r="T46" i="3" s="1"/>
  <c r="U46" i="3" s="1"/>
  <c r="S47" i="3"/>
  <c r="S48" i="3"/>
  <c r="S49" i="3"/>
  <c r="S50" i="3"/>
  <c r="T50" i="3" s="1"/>
  <c r="U50" i="3" s="1"/>
  <c r="S51" i="3"/>
  <c r="S52" i="3"/>
  <c r="T52" i="3" s="1"/>
  <c r="U52" i="3" s="1"/>
  <c r="S53" i="3"/>
  <c r="S54" i="3"/>
  <c r="T54" i="3" s="1"/>
  <c r="U54" i="3" s="1"/>
  <c r="S55" i="3"/>
  <c r="S56" i="3"/>
  <c r="S57" i="3"/>
  <c r="T57" i="3" s="1"/>
  <c r="U57" i="3" s="1"/>
  <c r="S58" i="3"/>
  <c r="T58" i="3" s="1"/>
  <c r="U58" i="3" s="1"/>
  <c r="S59" i="3"/>
  <c r="S60" i="3"/>
  <c r="T60" i="3" s="1"/>
  <c r="U60" i="3" s="1"/>
  <c r="S61" i="3"/>
  <c r="S62" i="3"/>
  <c r="T62" i="3" s="1"/>
  <c r="U62" i="3" s="1"/>
  <c r="S63" i="3"/>
  <c r="S64" i="3"/>
  <c r="T64" i="3" s="1"/>
  <c r="U64" i="3" s="1"/>
  <c r="S65" i="3"/>
  <c r="T65" i="3" s="1"/>
  <c r="U65" i="3" s="1"/>
  <c r="S66" i="3"/>
  <c r="T66" i="3" s="1"/>
  <c r="U66" i="3" s="1"/>
  <c r="S67" i="3"/>
  <c r="S68" i="3"/>
  <c r="T68" i="3" s="1"/>
  <c r="U68" i="3" s="1"/>
  <c r="S69" i="3"/>
  <c r="S70" i="3"/>
  <c r="T70" i="3" s="1"/>
  <c r="U70" i="3" s="1"/>
  <c r="S71" i="3"/>
  <c r="S72" i="3"/>
  <c r="S73" i="3"/>
  <c r="T73" i="3" s="1"/>
  <c r="U73" i="3" s="1"/>
  <c r="S74" i="3"/>
  <c r="T74" i="3" s="1"/>
  <c r="U74" i="3" s="1"/>
  <c r="S75" i="3"/>
  <c r="S76" i="3"/>
  <c r="T76" i="3" s="1"/>
  <c r="U76" i="3" s="1"/>
  <c r="S77" i="3"/>
  <c r="S78" i="3"/>
  <c r="T78" i="3" s="1"/>
  <c r="U78" i="3" s="1"/>
  <c r="S79" i="3"/>
  <c r="S80" i="3"/>
  <c r="T80" i="3" s="1"/>
  <c r="U80" i="3" s="1"/>
  <c r="S81" i="3"/>
  <c r="S82" i="3"/>
  <c r="T82" i="3" s="1"/>
  <c r="U82" i="3" s="1"/>
  <c r="S83" i="3"/>
  <c r="S84" i="3"/>
  <c r="T84" i="3" s="1"/>
  <c r="U84" i="3" s="1"/>
  <c r="S85" i="3"/>
  <c r="S86" i="3"/>
  <c r="T86" i="3" s="1"/>
  <c r="U86" i="3" s="1"/>
  <c r="S87" i="3"/>
  <c r="S88" i="3"/>
  <c r="S89" i="3"/>
  <c r="S90" i="3"/>
  <c r="T90" i="3" s="1"/>
  <c r="U90" i="3" s="1"/>
  <c r="S91" i="3"/>
  <c r="S92" i="3"/>
  <c r="T92" i="3" s="1"/>
  <c r="U92" i="3" s="1"/>
  <c r="S93" i="3"/>
  <c r="S94" i="3"/>
  <c r="T94" i="3" s="1"/>
  <c r="U94" i="3" s="1"/>
  <c r="S95" i="3"/>
  <c r="S96" i="3"/>
  <c r="S97" i="3"/>
  <c r="T97" i="3" s="1"/>
  <c r="U97" i="3" s="1"/>
  <c r="S98" i="3"/>
  <c r="T98" i="3" s="1"/>
  <c r="U98" i="3" s="1"/>
  <c r="S99" i="3"/>
  <c r="S100" i="3"/>
  <c r="T100" i="3" s="1"/>
  <c r="U100" i="3" s="1"/>
  <c r="S101" i="3"/>
  <c r="S102" i="3"/>
  <c r="T102" i="3" s="1"/>
  <c r="U102" i="3" s="1"/>
  <c r="S103" i="3"/>
  <c r="S104" i="3"/>
  <c r="T104" i="3" s="1"/>
  <c r="U104" i="3" s="1"/>
  <c r="S105" i="3"/>
  <c r="T105" i="3" s="1"/>
  <c r="U105" i="3" s="1"/>
  <c r="S106" i="3"/>
  <c r="T106" i="3" s="1"/>
  <c r="U106" i="3" s="1"/>
  <c r="S107" i="3"/>
  <c r="S108" i="3"/>
  <c r="T108" i="3" s="1"/>
  <c r="U108" i="3" s="1"/>
  <c r="S109" i="3"/>
  <c r="S110" i="3"/>
  <c r="T110" i="3" s="1"/>
  <c r="U110" i="3" s="1"/>
  <c r="S111" i="3"/>
  <c r="S112" i="3"/>
  <c r="T112" i="3" s="1"/>
  <c r="U112" i="3" s="1"/>
  <c r="S113" i="3"/>
  <c r="S114" i="3"/>
  <c r="T114" i="3" s="1"/>
  <c r="U114" i="3" s="1"/>
  <c r="S115" i="3"/>
  <c r="S116" i="3"/>
  <c r="T116" i="3" s="1"/>
  <c r="U116" i="3" s="1"/>
  <c r="S117" i="3"/>
  <c r="S118" i="3"/>
  <c r="T118" i="3" s="1"/>
  <c r="U118" i="3" s="1"/>
  <c r="S119" i="3"/>
  <c r="S120" i="3"/>
  <c r="S121" i="3"/>
  <c r="S122" i="3"/>
  <c r="T122" i="3" s="1"/>
  <c r="U122" i="3" s="1"/>
  <c r="S123" i="3"/>
  <c r="S124" i="3"/>
  <c r="T124" i="3" s="1"/>
  <c r="U124" i="3" s="1"/>
  <c r="S125" i="3"/>
  <c r="S126" i="3"/>
  <c r="T126" i="3" s="1"/>
  <c r="U126" i="3" s="1"/>
  <c r="S127" i="3"/>
  <c r="S128" i="3"/>
  <c r="S129" i="3"/>
  <c r="T129" i="3" s="1"/>
  <c r="U129" i="3" s="1"/>
  <c r="S130" i="3"/>
  <c r="T130" i="3" s="1"/>
  <c r="U130" i="3" s="1"/>
  <c r="S131" i="3"/>
  <c r="S132" i="3"/>
  <c r="T132" i="3" s="1"/>
  <c r="U132" i="3" s="1"/>
  <c r="S133" i="3"/>
  <c r="T133" i="3" s="1"/>
  <c r="U133" i="3" s="1"/>
  <c r="S134" i="3"/>
  <c r="T134" i="3" s="1"/>
  <c r="U134" i="3" s="1"/>
  <c r="S135" i="3"/>
  <c r="S136" i="3"/>
  <c r="S137" i="3"/>
  <c r="T137" i="3" s="1"/>
  <c r="U137" i="3" s="1"/>
  <c r="S138" i="3"/>
  <c r="T138" i="3" s="1"/>
  <c r="U138" i="3" s="1"/>
  <c r="S139" i="3"/>
  <c r="S140" i="3"/>
  <c r="T140" i="3" s="1"/>
  <c r="U140" i="3" s="1"/>
  <c r="S141" i="3"/>
  <c r="S142" i="3"/>
  <c r="T142" i="3" s="1"/>
  <c r="U142" i="3" s="1"/>
  <c r="S143" i="3"/>
  <c r="S144" i="3"/>
  <c r="S145" i="3"/>
  <c r="S146" i="3"/>
  <c r="T146" i="3" s="1"/>
  <c r="U146" i="3" s="1"/>
  <c r="S147" i="3"/>
  <c r="S148" i="3"/>
  <c r="T148" i="3" s="1"/>
  <c r="U148" i="3" s="1"/>
  <c r="S149" i="3"/>
  <c r="S150" i="3"/>
  <c r="T150" i="3" s="1"/>
  <c r="U150" i="3" s="1"/>
  <c r="S151" i="3"/>
  <c r="S152" i="3"/>
  <c r="S153" i="3"/>
  <c r="S154" i="3"/>
  <c r="T154" i="3" s="1"/>
  <c r="U154" i="3" s="1"/>
  <c r="S155" i="3"/>
  <c r="S156" i="3"/>
  <c r="T156" i="3" s="1"/>
  <c r="U156" i="3" s="1"/>
  <c r="S157" i="3"/>
  <c r="T157" i="3" s="1"/>
  <c r="U157" i="3" s="1"/>
  <c r="S158" i="3"/>
  <c r="T158" i="3" s="1"/>
  <c r="U158" i="3" s="1"/>
  <c r="S159" i="3"/>
  <c r="S160" i="3"/>
  <c r="T160" i="3" s="1"/>
  <c r="U160" i="3" s="1"/>
  <c r="S161" i="3"/>
  <c r="T161" i="3" s="1"/>
  <c r="U161" i="3" s="1"/>
  <c r="S162" i="3"/>
  <c r="T162" i="3" s="1"/>
  <c r="U162" i="3" s="1"/>
  <c r="S163" i="3"/>
  <c r="S164" i="3"/>
  <c r="T164" i="3" s="1"/>
  <c r="U164" i="3" s="1"/>
  <c r="S165" i="3"/>
  <c r="T165" i="3" s="1"/>
  <c r="U165" i="3" s="1"/>
  <c r="S166" i="3"/>
  <c r="T166" i="3" s="1"/>
  <c r="U166" i="3" s="1"/>
  <c r="S167" i="3"/>
  <c r="S168" i="3"/>
  <c r="T168" i="3" s="1"/>
  <c r="U168" i="3" s="1"/>
  <c r="S169" i="3"/>
  <c r="S170" i="3"/>
  <c r="T170" i="3" s="1"/>
  <c r="U170" i="3" s="1"/>
  <c r="S171" i="3"/>
  <c r="S172" i="3"/>
  <c r="T172" i="3" s="1"/>
  <c r="U172" i="3" s="1"/>
  <c r="S173" i="3"/>
  <c r="S174" i="3"/>
  <c r="T174" i="3" s="1"/>
  <c r="U174" i="3" s="1"/>
  <c r="S175" i="3"/>
  <c r="S176" i="3"/>
  <c r="T176" i="3" s="1"/>
  <c r="U176" i="3" s="1"/>
  <c r="S177" i="3"/>
  <c r="T177" i="3" s="1"/>
  <c r="U177" i="3" s="1"/>
  <c r="S178" i="3"/>
  <c r="T178" i="3" s="1"/>
  <c r="U178" i="3" s="1"/>
  <c r="S179" i="3"/>
  <c r="S180" i="3"/>
  <c r="T180" i="3" s="1"/>
  <c r="U180" i="3" s="1"/>
  <c r="S181" i="3"/>
  <c r="S182" i="3"/>
  <c r="T182" i="3" s="1"/>
  <c r="U182" i="3" s="1"/>
  <c r="S183" i="3"/>
  <c r="S184" i="3"/>
  <c r="S185" i="3"/>
  <c r="T185" i="3" s="1"/>
  <c r="U185" i="3" s="1"/>
  <c r="S186" i="3"/>
  <c r="T186" i="3" s="1"/>
  <c r="U186" i="3" s="1"/>
  <c r="S187" i="3"/>
  <c r="S188" i="3"/>
  <c r="T188" i="3" s="1"/>
  <c r="U188" i="3" s="1"/>
  <c r="S189" i="3"/>
  <c r="S190" i="3"/>
  <c r="T190" i="3" s="1"/>
  <c r="U190" i="3" s="1"/>
  <c r="S191" i="3"/>
  <c r="S192" i="3"/>
  <c r="S193" i="3"/>
  <c r="T193" i="3" s="1"/>
  <c r="U193" i="3" s="1"/>
  <c r="S194" i="3"/>
  <c r="T194" i="3" s="1"/>
  <c r="U194" i="3" s="1"/>
  <c r="S195" i="3"/>
  <c r="S196" i="3"/>
  <c r="T196" i="3" s="1"/>
  <c r="U196" i="3" s="1"/>
  <c r="S197" i="3"/>
  <c r="S198" i="3"/>
  <c r="T198" i="3" s="1"/>
  <c r="U198" i="3" s="1"/>
  <c r="S199" i="3"/>
  <c r="S200" i="3"/>
  <c r="S201" i="3"/>
  <c r="S202" i="3"/>
  <c r="T202" i="3" s="1"/>
  <c r="U202" i="3" s="1"/>
  <c r="S203" i="3"/>
  <c r="S204" i="3"/>
  <c r="T204" i="3" s="1"/>
  <c r="U204" i="3" s="1"/>
  <c r="S205" i="3"/>
  <c r="S206" i="3"/>
  <c r="T206" i="3" s="1"/>
  <c r="U206" i="3" s="1"/>
  <c r="S207" i="3"/>
  <c r="S208" i="3"/>
  <c r="T208" i="3" s="1"/>
  <c r="U208" i="3" s="1"/>
  <c r="S209" i="3"/>
  <c r="S210" i="3"/>
  <c r="T210" i="3" s="1"/>
  <c r="U210" i="3" s="1"/>
  <c r="S211" i="3"/>
  <c r="S212" i="3"/>
  <c r="T212" i="3" s="1"/>
  <c r="U212" i="3" s="1"/>
  <c r="S213" i="3"/>
  <c r="S214" i="3"/>
  <c r="T214" i="3" s="1"/>
  <c r="U214" i="3" s="1"/>
  <c r="S215" i="3"/>
  <c r="S216" i="3"/>
  <c r="T216" i="3" s="1"/>
  <c r="U216" i="3" s="1"/>
  <c r="S217" i="3"/>
  <c r="T217" i="3" s="1"/>
  <c r="U217" i="3" s="1"/>
  <c r="S218" i="3"/>
  <c r="T218" i="3" s="1"/>
  <c r="U218" i="3" s="1"/>
  <c r="S219" i="3"/>
  <c r="S220" i="3"/>
  <c r="T220" i="3" s="1"/>
  <c r="U220" i="3" s="1"/>
  <c r="S221" i="3"/>
  <c r="S222" i="3"/>
  <c r="T222" i="3" s="1"/>
  <c r="U222" i="3" s="1"/>
  <c r="S223" i="3"/>
  <c r="S224" i="3"/>
  <c r="S225" i="3"/>
  <c r="S226" i="3"/>
  <c r="T226" i="3" s="1"/>
  <c r="U226" i="3" s="1"/>
  <c r="S227" i="3"/>
  <c r="S228" i="3"/>
  <c r="T228" i="3" s="1"/>
  <c r="U228" i="3" s="1"/>
  <c r="S229" i="3"/>
  <c r="S230" i="3"/>
  <c r="T230" i="3" s="1"/>
  <c r="U230" i="3" s="1"/>
  <c r="S231" i="3"/>
  <c r="S232" i="3"/>
  <c r="S233" i="3"/>
  <c r="T233" i="3" s="1"/>
  <c r="U233" i="3" s="1"/>
  <c r="S234" i="3"/>
  <c r="T234" i="3" s="1"/>
  <c r="U234" i="3" s="1"/>
  <c r="S235" i="3"/>
  <c r="S236" i="3"/>
  <c r="T236" i="3" s="1"/>
  <c r="U236" i="3" s="1"/>
  <c r="S237" i="3"/>
  <c r="S238" i="3"/>
  <c r="T238" i="3" s="1"/>
  <c r="U238" i="3" s="1"/>
  <c r="S239" i="3"/>
  <c r="S240" i="3"/>
  <c r="S241" i="3"/>
  <c r="S242" i="3"/>
  <c r="T242" i="3" s="1"/>
  <c r="U242" i="3" s="1"/>
  <c r="S243" i="3"/>
  <c r="S244" i="3"/>
  <c r="T244" i="3" s="1"/>
  <c r="U244" i="3" s="1"/>
  <c r="S245" i="3"/>
  <c r="S246" i="3"/>
  <c r="T246" i="3" s="1"/>
  <c r="U246" i="3" s="1"/>
  <c r="S247" i="3"/>
  <c r="S248" i="3"/>
  <c r="S249" i="3"/>
  <c r="T249" i="3" s="1"/>
  <c r="U249" i="3" s="1"/>
  <c r="S250" i="3"/>
  <c r="T250" i="3" s="1"/>
  <c r="U250" i="3" s="1"/>
  <c r="S251" i="3"/>
  <c r="S252" i="3"/>
  <c r="T252" i="3" s="1"/>
  <c r="U252" i="3" s="1"/>
  <c r="S253" i="3"/>
  <c r="S254" i="3"/>
  <c r="T254" i="3" s="1"/>
  <c r="U254" i="3" s="1"/>
  <c r="S255" i="3"/>
  <c r="S256" i="3"/>
  <c r="S257" i="3"/>
  <c r="S258" i="3"/>
  <c r="T258" i="3" s="1"/>
  <c r="U258" i="3" s="1"/>
  <c r="S259" i="3"/>
  <c r="S260" i="3"/>
  <c r="T260" i="3" s="1"/>
  <c r="U260" i="3" s="1"/>
  <c r="S261" i="3"/>
  <c r="S262" i="3"/>
  <c r="T262" i="3" s="1"/>
  <c r="U262" i="3" s="1"/>
  <c r="S263" i="3"/>
  <c r="S264" i="3"/>
  <c r="S265" i="3"/>
  <c r="T265" i="3" s="1"/>
  <c r="U265" i="3" s="1"/>
  <c r="S266" i="3"/>
  <c r="T266" i="3" s="1"/>
  <c r="U266" i="3" s="1"/>
  <c r="S267" i="3"/>
  <c r="S268" i="3"/>
  <c r="T268" i="3" s="1"/>
  <c r="U268" i="3" s="1"/>
  <c r="S269" i="3"/>
  <c r="S270" i="3"/>
  <c r="T270" i="3" s="1"/>
  <c r="U270" i="3" s="1"/>
  <c r="S271" i="3"/>
  <c r="S272" i="3"/>
  <c r="S273" i="3"/>
  <c r="S274" i="3"/>
  <c r="T274" i="3" s="1"/>
  <c r="U274" i="3" s="1"/>
  <c r="S275" i="3"/>
  <c r="S276" i="3"/>
  <c r="T276" i="3" s="1"/>
  <c r="U276" i="3" s="1"/>
  <c r="S277" i="3"/>
  <c r="S278" i="3"/>
  <c r="T278" i="3" s="1"/>
  <c r="U278" i="3" s="1"/>
  <c r="S279" i="3"/>
  <c r="S280" i="3"/>
  <c r="S281" i="3"/>
  <c r="S282" i="3"/>
  <c r="T282" i="3" s="1"/>
  <c r="U282" i="3" s="1"/>
  <c r="S283" i="3"/>
  <c r="S284" i="3"/>
  <c r="T284" i="3" s="1"/>
  <c r="U284" i="3" s="1"/>
  <c r="S285" i="3"/>
  <c r="S286" i="3"/>
  <c r="T286" i="3" s="1"/>
  <c r="U286" i="3" s="1"/>
  <c r="S287" i="3"/>
  <c r="S288" i="3"/>
  <c r="S289" i="3"/>
  <c r="T289" i="3" s="1"/>
  <c r="U289" i="3" s="1"/>
  <c r="S290" i="3"/>
  <c r="T290" i="3" s="1"/>
  <c r="U290" i="3" s="1"/>
  <c r="S291" i="3"/>
  <c r="S292" i="3"/>
  <c r="T292" i="3" s="1"/>
  <c r="U292" i="3" s="1"/>
  <c r="S293" i="3"/>
  <c r="S294" i="3"/>
  <c r="T294" i="3" s="1"/>
  <c r="U294" i="3" s="1"/>
  <c r="S295" i="3"/>
  <c r="S296" i="3"/>
  <c r="T296" i="3" s="1"/>
  <c r="U296" i="3" s="1"/>
  <c r="S297" i="3"/>
  <c r="S298" i="3"/>
  <c r="T298" i="3" s="1"/>
  <c r="U298" i="3" s="1"/>
  <c r="S299" i="3"/>
  <c r="S300" i="3"/>
  <c r="T300" i="3" s="1"/>
  <c r="U300" i="3" s="1"/>
  <c r="S301" i="3"/>
  <c r="S302" i="3"/>
  <c r="T302" i="3" s="1"/>
  <c r="U302" i="3" s="1"/>
  <c r="S303" i="3"/>
  <c r="S304" i="3"/>
  <c r="S305" i="3"/>
  <c r="T305" i="3" s="1"/>
  <c r="U305" i="3" s="1"/>
  <c r="S306" i="3"/>
  <c r="T306" i="3" s="1"/>
  <c r="U306" i="3" s="1"/>
  <c r="S307" i="3"/>
  <c r="S308" i="3"/>
  <c r="T308" i="3" s="1"/>
  <c r="U308" i="3" s="1"/>
  <c r="S309" i="3"/>
  <c r="S310" i="3"/>
  <c r="S311" i="3"/>
  <c r="S312" i="3"/>
  <c r="S3" i="3"/>
  <c r="T3" i="3" s="1"/>
  <c r="U3" i="3" s="1"/>
  <c r="O4" i="3"/>
  <c r="O5" i="3"/>
  <c r="O6" i="3"/>
  <c r="O7" i="3"/>
  <c r="P7" i="3" s="1"/>
  <c r="Q7" i="3" s="1"/>
  <c r="O8" i="3"/>
  <c r="O9" i="3"/>
  <c r="P9" i="3" s="1"/>
  <c r="Q9" i="3" s="1"/>
  <c r="O10" i="3"/>
  <c r="O11" i="3"/>
  <c r="O12" i="3"/>
  <c r="O13" i="3"/>
  <c r="O14" i="3"/>
  <c r="O15" i="3"/>
  <c r="O16" i="3"/>
  <c r="O17" i="3"/>
  <c r="O18" i="3"/>
  <c r="O19" i="3"/>
  <c r="P19" i="3" s="1"/>
  <c r="Q19" i="3" s="1"/>
  <c r="O20" i="3"/>
  <c r="O21" i="3"/>
  <c r="O22" i="3"/>
  <c r="O23" i="3"/>
  <c r="O24" i="3"/>
  <c r="O25" i="3"/>
  <c r="O26" i="3"/>
  <c r="O27" i="3"/>
  <c r="P27" i="3" s="1"/>
  <c r="Q27" i="3" s="1"/>
  <c r="O28" i="3"/>
  <c r="O29" i="3"/>
  <c r="O30" i="3"/>
  <c r="O31" i="3"/>
  <c r="O32" i="3"/>
  <c r="O33" i="3"/>
  <c r="P33" i="3" s="1"/>
  <c r="Q33" i="3" s="1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P51" i="3" s="1"/>
  <c r="Q51" i="3" s="1"/>
  <c r="O52" i="3"/>
  <c r="O53" i="3"/>
  <c r="O54" i="3"/>
  <c r="O55" i="3"/>
  <c r="O56" i="3"/>
  <c r="O57" i="3"/>
  <c r="O58" i="3"/>
  <c r="O59" i="3"/>
  <c r="P59" i="3" s="1"/>
  <c r="Q59" i="3" s="1"/>
  <c r="O60" i="3"/>
  <c r="O61" i="3"/>
  <c r="O62" i="3"/>
  <c r="O63" i="3"/>
  <c r="O64" i="3"/>
  <c r="O65" i="3"/>
  <c r="P65" i="3" s="1"/>
  <c r="Q65" i="3" s="1"/>
  <c r="O66" i="3"/>
  <c r="O67" i="3"/>
  <c r="O68" i="3"/>
  <c r="P68" i="3" s="1"/>
  <c r="Q68" i="3" s="1"/>
  <c r="O69" i="3"/>
  <c r="O70" i="3"/>
  <c r="O71" i="3"/>
  <c r="O72" i="3"/>
  <c r="O73" i="3"/>
  <c r="P73" i="3" s="1"/>
  <c r="Q73" i="3" s="1"/>
  <c r="O74" i="3"/>
  <c r="O75" i="3"/>
  <c r="O76" i="3"/>
  <c r="O77" i="3"/>
  <c r="O78" i="3"/>
  <c r="O79" i="3"/>
  <c r="O80" i="3"/>
  <c r="O81" i="3"/>
  <c r="O82" i="3"/>
  <c r="O83" i="3"/>
  <c r="P83" i="3" s="1"/>
  <c r="Q83" i="3" s="1"/>
  <c r="O84" i="3"/>
  <c r="O85" i="3"/>
  <c r="O86" i="3"/>
  <c r="O87" i="3"/>
  <c r="O88" i="3"/>
  <c r="O89" i="3"/>
  <c r="O90" i="3"/>
  <c r="O91" i="3"/>
  <c r="P91" i="3" s="1"/>
  <c r="Q91" i="3" s="1"/>
  <c r="O92" i="3"/>
  <c r="O93" i="3"/>
  <c r="O94" i="3"/>
  <c r="O95" i="3"/>
  <c r="O96" i="3"/>
  <c r="O97" i="3"/>
  <c r="P97" i="3" s="1"/>
  <c r="Q97" i="3" s="1"/>
  <c r="O98" i="3"/>
  <c r="O99" i="3"/>
  <c r="O100" i="3"/>
  <c r="O101" i="3"/>
  <c r="O102" i="3"/>
  <c r="O103" i="3"/>
  <c r="O104" i="3"/>
  <c r="O105" i="3"/>
  <c r="P105" i="3" s="1"/>
  <c r="Q105" i="3" s="1"/>
  <c r="O106" i="3"/>
  <c r="O107" i="3"/>
  <c r="O108" i="3"/>
  <c r="O109" i="3"/>
  <c r="O110" i="3"/>
  <c r="O111" i="3"/>
  <c r="O112" i="3"/>
  <c r="O113" i="3"/>
  <c r="O114" i="3"/>
  <c r="O115" i="3"/>
  <c r="P115" i="3" s="1"/>
  <c r="Q115" i="3" s="1"/>
  <c r="O116" i="3"/>
  <c r="O117" i="3"/>
  <c r="O118" i="3"/>
  <c r="O119" i="3"/>
  <c r="O120" i="3"/>
  <c r="O121" i="3"/>
  <c r="O122" i="3"/>
  <c r="O123" i="3"/>
  <c r="P123" i="3" s="1"/>
  <c r="Q123" i="3" s="1"/>
  <c r="O124" i="3"/>
  <c r="O125" i="3"/>
  <c r="O126" i="3"/>
  <c r="O127" i="3"/>
  <c r="O128" i="3"/>
  <c r="O129" i="3"/>
  <c r="P129" i="3" s="1"/>
  <c r="Q129" i="3" s="1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P147" i="3" s="1"/>
  <c r="Q147" i="3" s="1"/>
  <c r="O148" i="3"/>
  <c r="O149" i="3"/>
  <c r="O150" i="3"/>
  <c r="O151" i="3"/>
  <c r="O152" i="3"/>
  <c r="O153" i="3"/>
  <c r="O154" i="3"/>
  <c r="O155" i="3"/>
  <c r="P155" i="3" s="1"/>
  <c r="Q155" i="3" s="1"/>
  <c r="O156" i="3"/>
  <c r="O157" i="3"/>
  <c r="O158" i="3"/>
  <c r="O159" i="3"/>
  <c r="O160" i="3"/>
  <c r="O161" i="3"/>
  <c r="O162" i="3"/>
  <c r="O163" i="3"/>
  <c r="O164" i="3"/>
  <c r="O165" i="3"/>
  <c r="O166" i="3"/>
  <c r="O167" i="3"/>
  <c r="P167" i="3" s="1"/>
  <c r="Q167" i="3" s="1"/>
  <c r="O168" i="3"/>
  <c r="O169" i="3"/>
  <c r="O170" i="3"/>
  <c r="O171" i="3"/>
  <c r="O172" i="3"/>
  <c r="O173" i="3"/>
  <c r="O174" i="3"/>
  <c r="O175" i="3"/>
  <c r="O176" i="3"/>
  <c r="O177" i="3"/>
  <c r="O178" i="3"/>
  <c r="O179" i="3"/>
  <c r="P179" i="3" s="1"/>
  <c r="Q179" i="3" s="1"/>
  <c r="O180" i="3"/>
  <c r="O181" i="3"/>
  <c r="O182" i="3"/>
  <c r="O183" i="3"/>
  <c r="O184" i="3"/>
  <c r="O185" i="3"/>
  <c r="O186" i="3"/>
  <c r="O187" i="3"/>
  <c r="P187" i="3" s="1"/>
  <c r="Q187" i="3" s="1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P211" i="3" s="1"/>
  <c r="Q211" i="3" s="1"/>
  <c r="O212" i="3"/>
  <c r="O213" i="3"/>
  <c r="O214" i="3"/>
  <c r="O215" i="3"/>
  <c r="O216" i="3"/>
  <c r="O217" i="3"/>
  <c r="O218" i="3"/>
  <c r="O219" i="3"/>
  <c r="P219" i="3" s="1"/>
  <c r="Q219" i="3" s="1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P275" i="3" s="1"/>
  <c r="Q275" i="3" s="1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" i="3"/>
  <c r="K4" i="3"/>
  <c r="K5" i="3"/>
  <c r="K6" i="3"/>
  <c r="K7" i="3"/>
  <c r="K8" i="3"/>
  <c r="K9" i="3"/>
  <c r="K10" i="3"/>
  <c r="K11" i="3"/>
  <c r="K12" i="3"/>
  <c r="K13" i="3"/>
  <c r="L13" i="3" s="1"/>
  <c r="M13" i="3" s="1"/>
  <c r="K14" i="3"/>
  <c r="K15" i="3"/>
  <c r="K16" i="3"/>
  <c r="K17" i="3"/>
  <c r="K18" i="3"/>
  <c r="K19" i="3"/>
  <c r="K20" i="3"/>
  <c r="K21" i="3"/>
  <c r="K22" i="3"/>
  <c r="L22" i="3" s="1"/>
  <c r="M22" i="3" s="1"/>
  <c r="K23" i="3"/>
  <c r="K24" i="3"/>
  <c r="K25" i="3"/>
  <c r="K26" i="3"/>
  <c r="K27" i="3"/>
  <c r="K28" i="3"/>
  <c r="L28" i="3" s="1"/>
  <c r="M28" i="3" s="1"/>
  <c r="K29" i="3"/>
  <c r="K30" i="3"/>
  <c r="K31" i="3"/>
  <c r="K32" i="3"/>
  <c r="K33" i="3"/>
  <c r="K34" i="3"/>
  <c r="K35" i="3"/>
  <c r="K36" i="3"/>
  <c r="K37" i="3"/>
  <c r="L37" i="3" s="1"/>
  <c r="M37" i="3" s="1"/>
  <c r="K38" i="3"/>
  <c r="K39" i="3"/>
  <c r="K40" i="3"/>
  <c r="K41" i="3"/>
  <c r="K42" i="3"/>
  <c r="K43" i="3"/>
  <c r="K44" i="3"/>
  <c r="K45" i="3"/>
  <c r="L45" i="3" s="1"/>
  <c r="M45" i="3" s="1"/>
  <c r="K46" i="3"/>
  <c r="L46" i="3" s="1"/>
  <c r="M46" i="3" s="1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L61" i="3" s="1"/>
  <c r="M61" i="3" s="1"/>
  <c r="K62" i="3"/>
  <c r="K63" i="3"/>
  <c r="K64" i="3"/>
  <c r="K65" i="3"/>
  <c r="K66" i="3"/>
  <c r="K67" i="3"/>
  <c r="K68" i="3"/>
  <c r="K69" i="3"/>
  <c r="K70" i="3"/>
  <c r="L70" i="3" s="1"/>
  <c r="M70" i="3" s="1"/>
  <c r="K71" i="3"/>
  <c r="K72" i="3"/>
  <c r="K73" i="3"/>
  <c r="K74" i="3"/>
  <c r="L74" i="3" s="1"/>
  <c r="M74" i="3" s="1"/>
  <c r="K75" i="3"/>
  <c r="K76" i="3"/>
  <c r="K77" i="3"/>
  <c r="L77" i="3" s="1"/>
  <c r="M77" i="3" s="1"/>
  <c r="K78" i="3"/>
  <c r="K79" i="3"/>
  <c r="K80" i="3"/>
  <c r="K81" i="3"/>
  <c r="K82" i="3"/>
  <c r="K83" i="3"/>
  <c r="K84" i="3"/>
  <c r="K85" i="3"/>
  <c r="K86" i="3"/>
  <c r="L86" i="3" s="1"/>
  <c r="M86" i="3" s="1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L110" i="3" s="1"/>
  <c r="M110" i="3" s="1"/>
  <c r="K111" i="3"/>
  <c r="K112" i="3"/>
  <c r="K113" i="3"/>
  <c r="K114" i="3"/>
  <c r="K115" i="3"/>
  <c r="K116" i="3"/>
  <c r="K117" i="3"/>
  <c r="K118" i="3"/>
  <c r="L118" i="3" s="1"/>
  <c r="M118" i="3" s="1"/>
  <c r="K119" i="3"/>
  <c r="K120" i="3"/>
  <c r="K121" i="3"/>
  <c r="K122" i="3"/>
  <c r="K123" i="3"/>
  <c r="K124" i="3"/>
  <c r="K125" i="3"/>
  <c r="L125" i="3" s="1"/>
  <c r="M125" i="3" s="1"/>
  <c r="K126" i="3"/>
  <c r="K127" i="3"/>
  <c r="K128" i="3"/>
  <c r="K129" i="3"/>
  <c r="K130" i="3"/>
  <c r="K131" i="3"/>
  <c r="K132" i="3"/>
  <c r="K133" i="3"/>
  <c r="K134" i="3"/>
  <c r="L134" i="3" s="1"/>
  <c r="M134" i="3" s="1"/>
  <c r="K135" i="3"/>
  <c r="K136" i="3"/>
  <c r="K137" i="3"/>
  <c r="K138" i="3"/>
  <c r="L138" i="3" s="1"/>
  <c r="M138" i="3" s="1"/>
  <c r="K139" i="3"/>
  <c r="K140" i="3"/>
  <c r="K141" i="3"/>
  <c r="L141" i="3" s="1"/>
  <c r="M141" i="3" s="1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L165" i="3" s="1"/>
  <c r="M165" i="3" s="1"/>
  <c r="K166" i="3"/>
  <c r="K167" i="3"/>
  <c r="K168" i="3"/>
  <c r="K169" i="3"/>
  <c r="K170" i="3"/>
  <c r="K171" i="3"/>
  <c r="K172" i="3"/>
  <c r="K173" i="3"/>
  <c r="L173" i="3" s="1"/>
  <c r="M173" i="3" s="1"/>
  <c r="K174" i="3"/>
  <c r="L174" i="3" s="1"/>
  <c r="M174" i="3" s="1"/>
  <c r="K175" i="3"/>
  <c r="K176" i="3"/>
  <c r="K177" i="3"/>
  <c r="K178" i="3"/>
  <c r="K179" i="3"/>
  <c r="K180" i="3"/>
  <c r="K181" i="3"/>
  <c r="K182" i="3"/>
  <c r="L182" i="3" s="1"/>
  <c r="M182" i="3" s="1"/>
  <c r="K183" i="3"/>
  <c r="K184" i="3"/>
  <c r="K185" i="3"/>
  <c r="K186" i="3"/>
  <c r="K187" i="3"/>
  <c r="K188" i="3"/>
  <c r="K189" i="3"/>
  <c r="L189" i="3" s="1"/>
  <c r="M189" i="3" s="1"/>
  <c r="K190" i="3"/>
  <c r="K191" i="3"/>
  <c r="K192" i="3"/>
  <c r="K193" i="3"/>
  <c r="K194" i="3"/>
  <c r="K195" i="3"/>
  <c r="K196" i="3"/>
  <c r="K197" i="3"/>
  <c r="K198" i="3"/>
  <c r="L198" i="3" s="1"/>
  <c r="M198" i="3" s="1"/>
  <c r="K199" i="3"/>
  <c r="K200" i="3"/>
  <c r="K201" i="3"/>
  <c r="K202" i="3"/>
  <c r="K203" i="3"/>
  <c r="K204" i="3"/>
  <c r="K205" i="3"/>
  <c r="L205" i="3" s="1"/>
  <c r="M205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L237" i="3" s="1"/>
  <c r="M237" i="3" s="1"/>
  <c r="K238" i="3"/>
  <c r="L238" i="3" s="1"/>
  <c r="M238" i="3" s="1"/>
  <c r="K239" i="3"/>
  <c r="K240" i="3"/>
  <c r="K241" i="3"/>
  <c r="K242" i="3"/>
  <c r="K243" i="3"/>
  <c r="K244" i="3"/>
  <c r="K245" i="3"/>
  <c r="K246" i="3"/>
  <c r="L246" i="3" s="1"/>
  <c r="M246" i="3" s="1"/>
  <c r="K247" i="3"/>
  <c r="K248" i="3"/>
  <c r="K249" i="3"/>
  <c r="K250" i="3"/>
  <c r="K251" i="3"/>
  <c r="K252" i="3"/>
  <c r="K253" i="3"/>
  <c r="L253" i="3" s="1"/>
  <c r="M253" i="3" s="1"/>
  <c r="K254" i="3"/>
  <c r="K255" i="3"/>
  <c r="K256" i="3"/>
  <c r="K257" i="3"/>
  <c r="K258" i="3"/>
  <c r="K259" i="3"/>
  <c r="K260" i="3"/>
  <c r="K261" i="3"/>
  <c r="K262" i="3"/>
  <c r="L262" i="3" s="1"/>
  <c r="M262" i="3" s="1"/>
  <c r="K263" i="3"/>
  <c r="K264" i="3"/>
  <c r="K265" i="3"/>
  <c r="K266" i="3"/>
  <c r="K267" i="3"/>
  <c r="K268" i="3"/>
  <c r="K269" i="3"/>
  <c r="L269" i="3" s="1"/>
  <c r="M269" i="3" s="1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L162" i="3" s="1"/>
  <c r="M162" i="3" s="1"/>
  <c r="J163" i="3"/>
  <c r="J164" i="3"/>
  <c r="J165" i="3"/>
  <c r="J166" i="3"/>
  <c r="J167" i="3"/>
  <c r="J168" i="3"/>
  <c r="J169" i="3"/>
  <c r="J170" i="3"/>
  <c r="L170" i="3" s="1"/>
  <c r="M170" i="3" s="1"/>
  <c r="J171" i="3"/>
  <c r="J172" i="3"/>
  <c r="J173" i="3"/>
  <c r="J174" i="3"/>
  <c r="J175" i="3"/>
  <c r="J176" i="3"/>
  <c r="J177" i="3"/>
  <c r="J178" i="3"/>
  <c r="L178" i="3" s="1"/>
  <c r="M178" i="3" s="1"/>
  <c r="J179" i="3"/>
  <c r="J180" i="3"/>
  <c r="J181" i="3"/>
  <c r="J182" i="3"/>
  <c r="J183" i="3"/>
  <c r="J184" i="3"/>
  <c r="J185" i="3"/>
  <c r="J186" i="3"/>
  <c r="L186" i="3" s="1"/>
  <c r="M186" i="3" s="1"/>
  <c r="J187" i="3"/>
  <c r="J188" i="3"/>
  <c r="J189" i="3"/>
  <c r="J190" i="3"/>
  <c r="J191" i="3"/>
  <c r="J192" i="3"/>
  <c r="J193" i="3"/>
  <c r="J194" i="3"/>
  <c r="L194" i="3" s="1"/>
  <c r="M194" i="3" s="1"/>
  <c r="J195" i="3"/>
  <c r="J196" i="3"/>
  <c r="J197" i="3"/>
  <c r="J198" i="3"/>
  <c r="J199" i="3"/>
  <c r="J200" i="3"/>
  <c r="J201" i="3"/>
  <c r="J202" i="3"/>
  <c r="L202" i="3" s="1"/>
  <c r="M202" i="3" s="1"/>
  <c r="J203" i="3"/>
  <c r="J204" i="3"/>
  <c r="J205" i="3"/>
  <c r="J206" i="3"/>
  <c r="J207" i="3"/>
  <c r="J208" i="3"/>
  <c r="J209" i="3"/>
  <c r="J210" i="3"/>
  <c r="L210" i="3" s="1"/>
  <c r="M210" i="3" s="1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L226" i="3" s="1"/>
  <c r="M226" i="3" s="1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L242" i="3" s="1"/>
  <c r="M242" i="3" s="1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L266" i="3" s="1"/>
  <c r="M266" i="3" s="1"/>
  <c r="J267" i="3"/>
  <c r="J268" i="3"/>
  <c r="J269" i="3"/>
  <c r="J270" i="3"/>
  <c r="J271" i="3"/>
  <c r="J272" i="3"/>
  <c r="J273" i="3"/>
  <c r="J274" i="3"/>
  <c r="L274" i="3" s="1"/>
  <c r="M274" i="3" s="1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L290" i="3" s="1"/>
  <c r="M290" i="3" s="1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L306" i="3" s="1"/>
  <c r="M306" i="3" s="1"/>
  <c r="J307" i="3"/>
  <c r="J308" i="3"/>
  <c r="J309" i="3"/>
  <c r="J310" i="3"/>
  <c r="J311" i="3"/>
  <c r="J312" i="3"/>
  <c r="J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H174" i="3" s="1"/>
  <c r="I174" i="3" s="1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H191" i="3" s="1"/>
  <c r="I191" i="3" s="1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H205" i="3" s="1"/>
  <c r="I205" i="3" s="1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H229" i="3" s="1"/>
  <c r="I229" i="3" s="1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H249" i="3" s="1"/>
  <c r="I249" i="3" s="1"/>
  <c r="F250" i="3"/>
  <c r="G250" i="3"/>
  <c r="F251" i="3"/>
  <c r="G251" i="3"/>
  <c r="H251" i="3" s="1"/>
  <c r="I251" i="3" s="1"/>
  <c r="F252" i="3"/>
  <c r="G252" i="3"/>
  <c r="F253" i="3"/>
  <c r="G253" i="3"/>
  <c r="H253" i="3" s="1"/>
  <c r="I253" i="3" s="1"/>
  <c r="F254" i="3"/>
  <c r="G254" i="3"/>
  <c r="F255" i="3"/>
  <c r="G255" i="3"/>
  <c r="F256" i="3"/>
  <c r="G256" i="3"/>
  <c r="F257" i="3"/>
  <c r="G257" i="3"/>
  <c r="H257" i="3" s="1"/>
  <c r="I257" i="3" s="1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H288" i="3" s="1"/>
  <c r="I288" i="3" s="1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H304" i="3" s="1"/>
  <c r="I304" i="3" s="1"/>
  <c r="F305" i="3"/>
  <c r="G305" i="3"/>
  <c r="F306" i="3"/>
  <c r="G306" i="3"/>
  <c r="F307" i="3"/>
  <c r="G307" i="3"/>
  <c r="F308" i="3"/>
  <c r="G308" i="3"/>
  <c r="F309" i="3"/>
  <c r="G309" i="3"/>
  <c r="F310" i="3"/>
  <c r="G310" i="3"/>
  <c r="H310" i="3" s="1"/>
  <c r="I310" i="3" s="1"/>
  <c r="F311" i="3"/>
  <c r="G311" i="3"/>
  <c r="F312" i="3"/>
  <c r="G312" i="3"/>
  <c r="H312" i="3" s="1"/>
  <c r="I312" i="3" s="1"/>
  <c r="G3" i="3"/>
  <c r="F3" i="3"/>
  <c r="C4" i="3"/>
  <c r="D4" i="3" s="1"/>
  <c r="E4" i="3" s="1"/>
  <c r="C5" i="3"/>
  <c r="D5" i="3" s="1"/>
  <c r="E5" i="3" s="1"/>
  <c r="C6" i="3"/>
  <c r="D6" i="3" s="1"/>
  <c r="E6" i="3" s="1"/>
  <c r="C7" i="3"/>
  <c r="D7" i="3" s="1"/>
  <c r="E7" i="3" s="1"/>
  <c r="C8" i="3"/>
  <c r="D8" i="3" s="1"/>
  <c r="E8" i="3" s="1"/>
  <c r="C9" i="3"/>
  <c r="D9" i="3" s="1"/>
  <c r="E9" i="3" s="1"/>
  <c r="C10" i="3"/>
  <c r="D10" i="3" s="1"/>
  <c r="E10" i="3" s="1"/>
  <c r="C11" i="3"/>
  <c r="C12" i="3"/>
  <c r="D12" i="3" s="1"/>
  <c r="E12" i="3" s="1"/>
  <c r="C13" i="3"/>
  <c r="D13" i="3" s="1"/>
  <c r="E13" i="3" s="1"/>
  <c r="C14" i="3"/>
  <c r="D14" i="3" s="1"/>
  <c r="E14" i="3" s="1"/>
  <c r="C15" i="3"/>
  <c r="D15" i="3" s="1"/>
  <c r="E15" i="3" s="1"/>
  <c r="C16" i="3"/>
  <c r="D16" i="3" s="1"/>
  <c r="E16" i="3" s="1"/>
  <c r="C17" i="3"/>
  <c r="D17" i="3" s="1"/>
  <c r="E17" i="3" s="1"/>
  <c r="C18" i="3"/>
  <c r="D18" i="3" s="1"/>
  <c r="E18" i="3" s="1"/>
  <c r="C19" i="3"/>
  <c r="C20" i="3"/>
  <c r="D20" i="3" s="1"/>
  <c r="E20" i="3" s="1"/>
  <c r="C21" i="3"/>
  <c r="D21" i="3" s="1"/>
  <c r="E21" i="3" s="1"/>
  <c r="C22" i="3"/>
  <c r="D22" i="3" s="1"/>
  <c r="E22" i="3" s="1"/>
  <c r="C23" i="3"/>
  <c r="D23" i="3" s="1"/>
  <c r="E23" i="3" s="1"/>
  <c r="C24" i="3"/>
  <c r="D24" i="3" s="1"/>
  <c r="E24" i="3" s="1"/>
  <c r="C25" i="3"/>
  <c r="D25" i="3" s="1"/>
  <c r="E25" i="3" s="1"/>
  <c r="C26" i="3"/>
  <c r="D26" i="3" s="1"/>
  <c r="E26" i="3" s="1"/>
  <c r="C27" i="3"/>
  <c r="C28" i="3"/>
  <c r="D28" i="3" s="1"/>
  <c r="E28" i="3" s="1"/>
  <c r="C29" i="3"/>
  <c r="D29" i="3" s="1"/>
  <c r="E29" i="3" s="1"/>
  <c r="C30" i="3"/>
  <c r="D30" i="3" s="1"/>
  <c r="E30" i="3" s="1"/>
  <c r="C31" i="3"/>
  <c r="D31" i="3" s="1"/>
  <c r="E31" i="3" s="1"/>
  <c r="C32" i="3"/>
  <c r="D32" i="3" s="1"/>
  <c r="E32" i="3" s="1"/>
  <c r="C33" i="3"/>
  <c r="D33" i="3" s="1"/>
  <c r="E33" i="3" s="1"/>
  <c r="C34" i="3"/>
  <c r="D34" i="3" s="1"/>
  <c r="E34" i="3" s="1"/>
  <c r="C35" i="3"/>
  <c r="C36" i="3"/>
  <c r="D36" i="3" s="1"/>
  <c r="E36" i="3" s="1"/>
  <c r="C37" i="3"/>
  <c r="D37" i="3" s="1"/>
  <c r="E37" i="3" s="1"/>
  <c r="C38" i="3"/>
  <c r="D38" i="3" s="1"/>
  <c r="E38" i="3" s="1"/>
  <c r="C39" i="3"/>
  <c r="D39" i="3" s="1"/>
  <c r="E39" i="3" s="1"/>
  <c r="C40" i="3"/>
  <c r="D40" i="3" s="1"/>
  <c r="E40" i="3" s="1"/>
  <c r="C41" i="3"/>
  <c r="D41" i="3" s="1"/>
  <c r="E41" i="3" s="1"/>
  <c r="C42" i="3"/>
  <c r="D42" i="3" s="1"/>
  <c r="E42" i="3" s="1"/>
  <c r="C43" i="3"/>
  <c r="C44" i="3"/>
  <c r="D44" i="3" s="1"/>
  <c r="E44" i="3" s="1"/>
  <c r="C45" i="3"/>
  <c r="D45" i="3" s="1"/>
  <c r="E45" i="3" s="1"/>
  <c r="C46" i="3"/>
  <c r="D46" i="3" s="1"/>
  <c r="E46" i="3" s="1"/>
  <c r="C47" i="3"/>
  <c r="D47" i="3" s="1"/>
  <c r="E47" i="3" s="1"/>
  <c r="C48" i="3"/>
  <c r="D48" i="3" s="1"/>
  <c r="E48" i="3" s="1"/>
  <c r="C49" i="3"/>
  <c r="D49" i="3" s="1"/>
  <c r="E49" i="3" s="1"/>
  <c r="C50" i="3"/>
  <c r="D50" i="3" s="1"/>
  <c r="E50" i="3" s="1"/>
  <c r="C51" i="3"/>
  <c r="C52" i="3"/>
  <c r="D52" i="3" s="1"/>
  <c r="E52" i="3" s="1"/>
  <c r="C53" i="3"/>
  <c r="D53" i="3" s="1"/>
  <c r="E53" i="3" s="1"/>
  <c r="C54" i="3"/>
  <c r="D54" i="3" s="1"/>
  <c r="E54" i="3" s="1"/>
  <c r="C55" i="3"/>
  <c r="D55" i="3" s="1"/>
  <c r="E55" i="3" s="1"/>
  <c r="C56" i="3"/>
  <c r="D56" i="3" s="1"/>
  <c r="E56" i="3" s="1"/>
  <c r="C57" i="3"/>
  <c r="D57" i="3" s="1"/>
  <c r="E57" i="3" s="1"/>
  <c r="C58" i="3"/>
  <c r="D58" i="3" s="1"/>
  <c r="E58" i="3" s="1"/>
  <c r="C59" i="3"/>
  <c r="C60" i="3"/>
  <c r="D60" i="3" s="1"/>
  <c r="E60" i="3" s="1"/>
  <c r="C61" i="3"/>
  <c r="D61" i="3" s="1"/>
  <c r="E61" i="3" s="1"/>
  <c r="C62" i="3"/>
  <c r="D62" i="3" s="1"/>
  <c r="E62" i="3" s="1"/>
  <c r="C63" i="3"/>
  <c r="D63" i="3" s="1"/>
  <c r="E63" i="3" s="1"/>
  <c r="C64" i="3"/>
  <c r="D64" i="3" s="1"/>
  <c r="E64" i="3" s="1"/>
  <c r="C65" i="3"/>
  <c r="D65" i="3" s="1"/>
  <c r="E65" i="3" s="1"/>
  <c r="C66" i="3"/>
  <c r="D66" i="3" s="1"/>
  <c r="E66" i="3" s="1"/>
  <c r="C67" i="3"/>
  <c r="C68" i="3"/>
  <c r="D68" i="3" s="1"/>
  <c r="E68" i="3" s="1"/>
  <c r="C69" i="3"/>
  <c r="D69" i="3" s="1"/>
  <c r="E69" i="3" s="1"/>
  <c r="C70" i="3"/>
  <c r="D70" i="3" s="1"/>
  <c r="E70" i="3" s="1"/>
  <c r="C71" i="3"/>
  <c r="D71" i="3" s="1"/>
  <c r="E71" i="3" s="1"/>
  <c r="C72" i="3"/>
  <c r="D72" i="3" s="1"/>
  <c r="E72" i="3" s="1"/>
  <c r="C73" i="3"/>
  <c r="D73" i="3" s="1"/>
  <c r="E73" i="3" s="1"/>
  <c r="C74" i="3"/>
  <c r="D74" i="3" s="1"/>
  <c r="E74" i="3" s="1"/>
  <c r="C75" i="3"/>
  <c r="C76" i="3"/>
  <c r="D76" i="3" s="1"/>
  <c r="E76" i="3" s="1"/>
  <c r="C77" i="3"/>
  <c r="D77" i="3" s="1"/>
  <c r="E77" i="3" s="1"/>
  <c r="C78" i="3"/>
  <c r="D78" i="3" s="1"/>
  <c r="E78" i="3" s="1"/>
  <c r="C79" i="3"/>
  <c r="D79" i="3" s="1"/>
  <c r="E79" i="3" s="1"/>
  <c r="C80" i="3"/>
  <c r="D80" i="3" s="1"/>
  <c r="E80" i="3" s="1"/>
  <c r="C81" i="3"/>
  <c r="D81" i="3" s="1"/>
  <c r="E81" i="3" s="1"/>
  <c r="C82" i="3"/>
  <c r="D82" i="3" s="1"/>
  <c r="E82" i="3" s="1"/>
  <c r="C83" i="3"/>
  <c r="C84" i="3"/>
  <c r="D84" i="3" s="1"/>
  <c r="E84" i="3" s="1"/>
  <c r="C85" i="3"/>
  <c r="D85" i="3" s="1"/>
  <c r="E85" i="3" s="1"/>
  <c r="C86" i="3"/>
  <c r="D86" i="3" s="1"/>
  <c r="E86" i="3" s="1"/>
  <c r="C87" i="3"/>
  <c r="D87" i="3" s="1"/>
  <c r="E87" i="3" s="1"/>
  <c r="C88" i="3"/>
  <c r="D88" i="3" s="1"/>
  <c r="E88" i="3" s="1"/>
  <c r="C89" i="3"/>
  <c r="D89" i="3" s="1"/>
  <c r="E89" i="3" s="1"/>
  <c r="C90" i="3"/>
  <c r="D90" i="3" s="1"/>
  <c r="E90" i="3" s="1"/>
  <c r="C91" i="3"/>
  <c r="C92" i="3"/>
  <c r="D92" i="3" s="1"/>
  <c r="E92" i="3" s="1"/>
  <c r="C93" i="3"/>
  <c r="D93" i="3" s="1"/>
  <c r="E93" i="3" s="1"/>
  <c r="C94" i="3"/>
  <c r="D94" i="3" s="1"/>
  <c r="E94" i="3" s="1"/>
  <c r="C95" i="3"/>
  <c r="D95" i="3" s="1"/>
  <c r="E95" i="3" s="1"/>
  <c r="C96" i="3"/>
  <c r="D96" i="3" s="1"/>
  <c r="E96" i="3" s="1"/>
  <c r="C97" i="3"/>
  <c r="D97" i="3" s="1"/>
  <c r="E97" i="3" s="1"/>
  <c r="C98" i="3"/>
  <c r="D98" i="3" s="1"/>
  <c r="E98" i="3" s="1"/>
  <c r="C99" i="3"/>
  <c r="C100" i="3"/>
  <c r="D100" i="3" s="1"/>
  <c r="E100" i="3" s="1"/>
  <c r="C101" i="3"/>
  <c r="D101" i="3" s="1"/>
  <c r="E101" i="3" s="1"/>
  <c r="C102" i="3"/>
  <c r="D102" i="3" s="1"/>
  <c r="E102" i="3" s="1"/>
  <c r="C103" i="3"/>
  <c r="D103" i="3" s="1"/>
  <c r="E103" i="3" s="1"/>
  <c r="C104" i="3"/>
  <c r="D104" i="3" s="1"/>
  <c r="E104" i="3" s="1"/>
  <c r="C105" i="3"/>
  <c r="D105" i="3" s="1"/>
  <c r="E105" i="3" s="1"/>
  <c r="C106" i="3"/>
  <c r="D106" i="3" s="1"/>
  <c r="E106" i="3" s="1"/>
  <c r="C107" i="3"/>
  <c r="C108" i="3"/>
  <c r="D108" i="3" s="1"/>
  <c r="E108" i="3" s="1"/>
  <c r="C109" i="3"/>
  <c r="D109" i="3" s="1"/>
  <c r="E109" i="3" s="1"/>
  <c r="C110" i="3"/>
  <c r="D110" i="3" s="1"/>
  <c r="E110" i="3" s="1"/>
  <c r="C111" i="3"/>
  <c r="D111" i="3" s="1"/>
  <c r="E111" i="3" s="1"/>
  <c r="C112" i="3"/>
  <c r="D112" i="3" s="1"/>
  <c r="E112" i="3" s="1"/>
  <c r="C113" i="3"/>
  <c r="D113" i="3" s="1"/>
  <c r="E113" i="3" s="1"/>
  <c r="C114" i="3"/>
  <c r="D114" i="3" s="1"/>
  <c r="E114" i="3" s="1"/>
  <c r="C115" i="3"/>
  <c r="C116" i="3"/>
  <c r="D116" i="3" s="1"/>
  <c r="E116" i="3" s="1"/>
  <c r="C117" i="3"/>
  <c r="D117" i="3" s="1"/>
  <c r="E117" i="3" s="1"/>
  <c r="C118" i="3"/>
  <c r="D118" i="3" s="1"/>
  <c r="E118" i="3" s="1"/>
  <c r="C119" i="3"/>
  <c r="D119" i="3" s="1"/>
  <c r="E119" i="3" s="1"/>
  <c r="C120" i="3"/>
  <c r="D120" i="3" s="1"/>
  <c r="E120" i="3" s="1"/>
  <c r="C121" i="3"/>
  <c r="D121" i="3" s="1"/>
  <c r="E121" i="3" s="1"/>
  <c r="C122" i="3"/>
  <c r="D122" i="3" s="1"/>
  <c r="E122" i="3" s="1"/>
  <c r="C123" i="3"/>
  <c r="C124" i="3"/>
  <c r="D124" i="3" s="1"/>
  <c r="E124" i="3" s="1"/>
  <c r="C125" i="3"/>
  <c r="D125" i="3" s="1"/>
  <c r="E125" i="3" s="1"/>
  <c r="C126" i="3"/>
  <c r="D126" i="3" s="1"/>
  <c r="E126" i="3" s="1"/>
  <c r="C127" i="3"/>
  <c r="D127" i="3" s="1"/>
  <c r="E127" i="3" s="1"/>
  <c r="C128" i="3"/>
  <c r="D128" i="3" s="1"/>
  <c r="E128" i="3" s="1"/>
  <c r="C129" i="3"/>
  <c r="D129" i="3" s="1"/>
  <c r="E129" i="3" s="1"/>
  <c r="C130" i="3"/>
  <c r="D130" i="3" s="1"/>
  <c r="E130" i="3" s="1"/>
  <c r="C131" i="3"/>
  <c r="C132" i="3"/>
  <c r="D132" i="3" s="1"/>
  <c r="E132" i="3" s="1"/>
  <c r="C133" i="3"/>
  <c r="D133" i="3" s="1"/>
  <c r="E133" i="3" s="1"/>
  <c r="C134" i="3"/>
  <c r="D134" i="3" s="1"/>
  <c r="E134" i="3" s="1"/>
  <c r="C135" i="3"/>
  <c r="D135" i="3" s="1"/>
  <c r="E135" i="3" s="1"/>
  <c r="C136" i="3"/>
  <c r="D136" i="3" s="1"/>
  <c r="E136" i="3" s="1"/>
  <c r="C137" i="3"/>
  <c r="D137" i="3" s="1"/>
  <c r="E137" i="3" s="1"/>
  <c r="C138" i="3"/>
  <c r="D138" i="3" s="1"/>
  <c r="E138" i="3" s="1"/>
  <c r="C139" i="3"/>
  <c r="C140" i="3"/>
  <c r="D140" i="3" s="1"/>
  <c r="E140" i="3" s="1"/>
  <c r="C141" i="3"/>
  <c r="D141" i="3" s="1"/>
  <c r="E141" i="3" s="1"/>
  <c r="C142" i="3"/>
  <c r="D142" i="3" s="1"/>
  <c r="E142" i="3" s="1"/>
  <c r="C143" i="3"/>
  <c r="D143" i="3" s="1"/>
  <c r="E143" i="3" s="1"/>
  <c r="C144" i="3"/>
  <c r="D144" i="3" s="1"/>
  <c r="E144" i="3" s="1"/>
  <c r="C145" i="3"/>
  <c r="D145" i="3" s="1"/>
  <c r="E145" i="3" s="1"/>
  <c r="C146" i="3"/>
  <c r="D146" i="3" s="1"/>
  <c r="E146" i="3" s="1"/>
  <c r="C147" i="3"/>
  <c r="C148" i="3"/>
  <c r="D148" i="3" s="1"/>
  <c r="E148" i="3" s="1"/>
  <c r="C149" i="3"/>
  <c r="D149" i="3" s="1"/>
  <c r="E149" i="3" s="1"/>
  <c r="C150" i="3"/>
  <c r="D150" i="3" s="1"/>
  <c r="E150" i="3" s="1"/>
  <c r="C151" i="3"/>
  <c r="D151" i="3" s="1"/>
  <c r="E151" i="3" s="1"/>
  <c r="C152" i="3"/>
  <c r="D152" i="3" s="1"/>
  <c r="E152" i="3" s="1"/>
  <c r="C153" i="3"/>
  <c r="D153" i="3" s="1"/>
  <c r="E153" i="3" s="1"/>
  <c r="C154" i="3"/>
  <c r="D154" i="3" s="1"/>
  <c r="E154" i="3" s="1"/>
  <c r="C155" i="3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C172" i="3"/>
  <c r="D172" i="3" s="1"/>
  <c r="E172" i="3" s="1"/>
  <c r="C173" i="3"/>
  <c r="D173" i="3" s="1"/>
  <c r="E173" i="3" s="1"/>
  <c r="C174" i="3"/>
  <c r="D174" i="3" s="1"/>
  <c r="E174" i="3" s="1"/>
  <c r="C175" i="3"/>
  <c r="D175" i="3" s="1"/>
  <c r="E175" i="3" s="1"/>
  <c r="C176" i="3"/>
  <c r="D176" i="3" s="1"/>
  <c r="E176" i="3" s="1"/>
  <c r="C177" i="3"/>
  <c r="D177" i="3" s="1"/>
  <c r="E177" i="3" s="1"/>
  <c r="C178" i="3"/>
  <c r="D178" i="3" s="1"/>
  <c r="E178" i="3" s="1"/>
  <c r="C179" i="3"/>
  <c r="C180" i="3"/>
  <c r="D180" i="3" s="1"/>
  <c r="E180" i="3" s="1"/>
  <c r="C181" i="3"/>
  <c r="D181" i="3" s="1"/>
  <c r="E181" i="3" s="1"/>
  <c r="C182" i="3"/>
  <c r="D182" i="3" s="1"/>
  <c r="E182" i="3" s="1"/>
  <c r="C183" i="3"/>
  <c r="D183" i="3" s="1"/>
  <c r="E183" i="3" s="1"/>
  <c r="C184" i="3"/>
  <c r="D184" i="3" s="1"/>
  <c r="E184" i="3" s="1"/>
  <c r="C185" i="3"/>
  <c r="D185" i="3" s="1"/>
  <c r="E185" i="3" s="1"/>
  <c r="C186" i="3"/>
  <c r="D186" i="3" s="1"/>
  <c r="E186" i="3" s="1"/>
  <c r="C187" i="3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D192" i="3" s="1"/>
  <c r="E192" i="3" s="1"/>
  <c r="C193" i="3"/>
  <c r="D193" i="3" s="1"/>
  <c r="E193" i="3" s="1"/>
  <c r="C194" i="3"/>
  <c r="D194" i="3" s="1"/>
  <c r="E194" i="3" s="1"/>
  <c r="C195" i="3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202" i="3"/>
  <c r="D202" i="3" s="1"/>
  <c r="E202" i="3" s="1"/>
  <c r="C203" i="3"/>
  <c r="C204" i="3"/>
  <c r="D204" i="3" s="1"/>
  <c r="E204" i="3" s="1"/>
  <c r="C205" i="3"/>
  <c r="D205" i="3" s="1"/>
  <c r="E205" i="3" s="1"/>
  <c r="C206" i="3"/>
  <c r="D206" i="3" s="1"/>
  <c r="E206" i="3" s="1"/>
  <c r="C207" i="3"/>
  <c r="D207" i="3" s="1"/>
  <c r="E207" i="3" s="1"/>
  <c r="C208" i="3"/>
  <c r="D208" i="3" s="1"/>
  <c r="E208" i="3" s="1"/>
  <c r="C209" i="3"/>
  <c r="D209" i="3" s="1"/>
  <c r="E209" i="3" s="1"/>
  <c r="C210" i="3"/>
  <c r="D210" i="3" s="1"/>
  <c r="E210" i="3" s="1"/>
  <c r="C211" i="3"/>
  <c r="C212" i="3"/>
  <c r="D212" i="3" s="1"/>
  <c r="E212" i="3" s="1"/>
  <c r="C213" i="3"/>
  <c r="D213" i="3" s="1"/>
  <c r="E213" i="3" s="1"/>
  <c r="C214" i="3"/>
  <c r="D214" i="3" s="1"/>
  <c r="E214" i="3" s="1"/>
  <c r="C215" i="3"/>
  <c r="D215" i="3" s="1"/>
  <c r="E215" i="3" s="1"/>
  <c r="C216" i="3"/>
  <c r="D216" i="3" s="1"/>
  <c r="E216" i="3" s="1"/>
  <c r="C217" i="3"/>
  <c r="D217" i="3" s="1"/>
  <c r="E217" i="3" s="1"/>
  <c r="C218" i="3"/>
  <c r="D218" i="3" s="1"/>
  <c r="E218" i="3" s="1"/>
  <c r="C219" i="3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C232" i="3"/>
  <c r="D232" i="3" s="1"/>
  <c r="E232" i="3" s="1"/>
  <c r="C233" i="3"/>
  <c r="D233" i="3" s="1"/>
  <c r="E233" i="3" s="1"/>
  <c r="C234" i="3"/>
  <c r="D234" i="3" s="1"/>
  <c r="E234" i="3" s="1"/>
  <c r="C235" i="3"/>
  <c r="C236" i="3"/>
  <c r="D236" i="3" s="1"/>
  <c r="E236" i="3" s="1"/>
  <c r="C237" i="3"/>
  <c r="D237" i="3" s="1"/>
  <c r="E237" i="3" s="1"/>
  <c r="C238" i="3"/>
  <c r="D238" i="3" s="1"/>
  <c r="E23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C252" i="3"/>
  <c r="D252" i="3" s="1"/>
  <c r="E252" i="3" s="1"/>
  <c r="C253" i="3"/>
  <c r="D253" i="3" s="1"/>
  <c r="E253" i="3" s="1"/>
  <c r="C254" i="3"/>
  <c r="D254" i="3" s="1"/>
  <c r="E254" i="3" s="1"/>
  <c r="C255" i="3"/>
  <c r="D255" i="3" s="1"/>
  <c r="E255" i="3" s="1"/>
  <c r="C256" i="3"/>
  <c r="D256" i="3" s="1"/>
  <c r="E256" i="3" s="1"/>
  <c r="C257" i="3"/>
  <c r="D257" i="3" s="1"/>
  <c r="E257" i="3" s="1"/>
  <c r="C258" i="3"/>
  <c r="D258" i="3" s="1"/>
  <c r="E258" i="3" s="1"/>
  <c r="C259" i="3"/>
  <c r="C260" i="3"/>
  <c r="D260" i="3" s="1"/>
  <c r="E260" i="3" s="1"/>
  <c r="C261" i="3"/>
  <c r="D261" i="3" s="1"/>
  <c r="E261" i="3" s="1"/>
  <c r="C262" i="3"/>
  <c r="D262" i="3" s="1"/>
  <c r="E262" i="3" s="1"/>
  <c r="C263" i="3"/>
  <c r="D263" i="3" s="1"/>
  <c r="E263" i="3" s="1"/>
  <c r="C264" i="3"/>
  <c r="D264" i="3" s="1"/>
  <c r="E264" i="3" s="1"/>
  <c r="C265" i="3"/>
  <c r="D265" i="3" s="1"/>
  <c r="E265" i="3" s="1"/>
  <c r="C266" i="3"/>
  <c r="D266" i="3" s="1"/>
  <c r="E266" i="3" s="1"/>
  <c r="C267" i="3"/>
  <c r="C268" i="3"/>
  <c r="D268" i="3" s="1"/>
  <c r="E26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D286" i="3" s="1"/>
  <c r="E286" i="3" s="1"/>
  <c r="C287" i="3"/>
  <c r="D287" i="3" s="1"/>
  <c r="E287" i="3" s="1"/>
  <c r="C288" i="3"/>
  <c r="D288" i="3" s="1"/>
  <c r="E288" i="3" s="1"/>
  <c r="C289" i="3"/>
  <c r="D289" i="3" s="1"/>
  <c r="E289" i="3" s="1"/>
  <c r="C290" i="3"/>
  <c r="D290" i="3" s="1"/>
  <c r="E290" i="3" s="1"/>
  <c r="C291" i="3"/>
  <c r="C292" i="3"/>
  <c r="D292" i="3" s="1"/>
  <c r="E292" i="3" s="1"/>
  <c r="C293" i="3"/>
  <c r="D293" i="3" s="1"/>
  <c r="E293" i="3" s="1"/>
  <c r="C294" i="3"/>
  <c r="D294" i="3" s="1"/>
  <c r="E294" i="3" s="1"/>
  <c r="C295" i="3"/>
  <c r="D295" i="3" s="1"/>
  <c r="E295" i="3" s="1"/>
  <c r="C296" i="3"/>
  <c r="D296" i="3" s="1"/>
  <c r="E296" i="3" s="1"/>
  <c r="C297" i="3"/>
  <c r="D297" i="3" s="1"/>
  <c r="E297" i="3" s="1"/>
  <c r="C298" i="3"/>
  <c r="D298" i="3" s="1"/>
  <c r="E298" i="3" s="1"/>
  <c r="C299" i="3"/>
  <c r="C300" i="3"/>
  <c r="D300" i="3" s="1"/>
  <c r="E300" i="3" s="1"/>
  <c r="C301" i="3"/>
  <c r="D301" i="3" s="1"/>
  <c r="E301" i="3" s="1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D306" i="3" s="1"/>
  <c r="E306" i="3" s="1"/>
  <c r="C307" i="3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" i="3"/>
  <c r="D3" i="3" s="1"/>
  <c r="E3" i="3" s="1"/>
  <c r="P261" i="3" l="1"/>
  <c r="Q261" i="3" s="1"/>
  <c r="P253" i="3"/>
  <c r="Q253" i="3" s="1"/>
  <c r="P245" i="3"/>
  <c r="Q245" i="3" s="1"/>
  <c r="P237" i="3"/>
  <c r="Q237" i="3" s="1"/>
  <c r="P229" i="3"/>
  <c r="Q229" i="3" s="1"/>
  <c r="P221" i="3"/>
  <c r="Q221" i="3" s="1"/>
  <c r="P213" i="3"/>
  <c r="Q213" i="3" s="1"/>
  <c r="P205" i="3"/>
  <c r="Q205" i="3" s="1"/>
  <c r="P197" i="3"/>
  <c r="Q197" i="3" s="1"/>
  <c r="P189" i="3"/>
  <c r="Q189" i="3" s="1"/>
  <c r="P181" i="3"/>
  <c r="Q181" i="3" s="1"/>
  <c r="P173" i="3"/>
  <c r="Q173" i="3" s="1"/>
  <c r="P165" i="3"/>
  <c r="Q165" i="3" s="1"/>
  <c r="P157" i="3"/>
  <c r="Q157" i="3" s="1"/>
  <c r="P149" i="3"/>
  <c r="Q149" i="3" s="1"/>
  <c r="P141" i="3"/>
  <c r="Q141" i="3" s="1"/>
  <c r="P133" i="3"/>
  <c r="Q133" i="3" s="1"/>
  <c r="P125" i="3"/>
  <c r="Q125" i="3" s="1"/>
  <c r="P117" i="3"/>
  <c r="Q117" i="3" s="1"/>
  <c r="P109" i="3"/>
  <c r="Q109" i="3" s="1"/>
  <c r="P101" i="3"/>
  <c r="Q101" i="3" s="1"/>
  <c r="P93" i="3"/>
  <c r="Q93" i="3" s="1"/>
  <c r="P85" i="3"/>
  <c r="Q85" i="3" s="1"/>
  <c r="P77" i="3"/>
  <c r="Q77" i="3" s="1"/>
  <c r="P69" i="3"/>
  <c r="Q69" i="3" s="1"/>
  <c r="P61" i="3"/>
  <c r="Q61" i="3" s="1"/>
  <c r="P53" i="3"/>
  <c r="Q53" i="3" s="1"/>
  <c r="P45" i="3"/>
  <c r="Q45" i="3" s="1"/>
  <c r="P37" i="3"/>
  <c r="Q37" i="3" s="1"/>
  <c r="P29" i="3"/>
  <c r="Q29" i="3" s="1"/>
  <c r="P21" i="3"/>
  <c r="Q21" i="3" s="1"/>
  <c r="P13" i="3"/>
  <c r="Q13" i="3" s="1"/>
  <c r="P5" i="3"/>
  <c r="Q5" i="3" s="1"/>
  <c r="T266" i="11"/>
  <c r="U266" i="11" s="1"/>
  <c r="AF58" i="3"/>
  <c r="AG58" i="3" s="1"/>
  <c r="AF50" i="3"/>
  <c r="AG50" i="3" s="1"/>
  <c r="AF42" i="3"/>
  <c r="AG42" i="3" s="1"/>
  <c r="AF34" i="3"/>
  <c r="AG34" i="3" s="1"/>
  <c r="AF26" i="3"/>
  <c r="AG26" i="3" s="1"/>
  <c r="AF18" i="3"/>
  <c r="AG18" i="3" s="1"/>
  <c r="AF10" i="3"/>
  <c r="AG10" i="3" s="1"/>
  <c r="AF303" i="3"/>
  <c r="AG303" i="3" s="1"/>
  <c r="AF287" i="3"/>
  <c r="AG287" i="3" s="1"/>
  <c r="AF279" i="3"/>
  <c r="AG279" i="3" s="1"/>
  <c r="AF271" i="3"/>
  <c r="AG271" i="3" s="1"/>
  <c r="AF263" i="3"/>
  <c r="AG263" i="3" s="1"/>
  <c r="AF255" i="3"/>
  <c r="AG255" i="3" s="1"/>
  <c r="AF247" i="3"/>
  <c r="AG247" i="3" s="1"/>
  <c r="AF239" i="3"/>
  <c r="AG239" i="3" s="1"/>
  <c r="AF231" i="3"/>
  <c r="AG231" i="3" s="1"/>
  <c r="AF223" i="3"/>
  <c r="AG223" i="3" s="1"/>
  <c r="AF215" i="3"/>
  <c r="AG215" i="3" s="1"/>
  <c r="AF207" i="3"/>
  <c r="AG207" i="3" s="1"/>
  <c r="AF199" i="3"/>
  <c r="AG199" i="3" s="1"/>
  <c r="AF191" i="3"/>
  <c r="AG191" i="3" s="1"/>
  <c r="AF183" i="3"/>
  <c r="AG183" i="3" s="1"/>
  <c r="AF175" i="3"/>
  <c r="AG175" i="3" s="1"/>
  <c r="AF167" i="3"/>
  <c r="AG167" i="3" s="1"/>
  <c r="AF159" i="3"/>
  <c r="AG159" i="3" s="1"/>
  <c r="AF151" i="3"/>
  <c r="AG151" i="3" s="1"/>
  <c r="AF143" i="3"/>
  <c r="AG143" i="3" s="1"/>
  <c r="AF135" i="3"/>
  <c r="AG135" i="3" s="1"/>
  <c r="AF127" i="3"/>
  <c r="AG127" i="3" s="1"/>
  <c r="AF119" i="3"/>
  <c r="AG119" i="3" s="1"/>
  <c r="AF111" i="3"/>
  <c r="AG111" i="3" s="1"/>
  <c r="AF103" i="3"/>
  <c r="AG103" i="3" s="1"/>
  <c r="AF95" i="3"/>
  <c r="AG95" i="3" s="1"/>
  <c r="AF87" i="3"/>
  <c r="AG87" i="3" s="1"/>
  <c r="AF79" i="3"/>
  <c r="AG79" i="3" s="1"/>
  <c r="AF71" i="3"/>
  <c r="AG71" i="3" s="1"/>
  <c r="AF63" i="3"/>
  <c r="AG63" i="3" s="1"/>
  <c r="AF55" i="3"/>
  <c r="AG55" i="3" s="1"/>
  <c r="AF47" i="3"/>
  <c r="AG47" i="3" s="1"/>
  <c r="AF39" i="3"/>
  <c r="AG39" i="3" s="1"/>
  <c r="AF31" i="3"/>
  <c r="AG31" i="3" s="1"/>
  <c r="AF23" i="3"/>
  <c r="AG23" i="3" s="1"/>
  <c r="AF15" i="3"/>
  <c r="AG15" i="3" s="1"/>
  <c r="AF7" i="3"/>
  <c r="AG7" i="3" s="1"/>
  <c r="P309" i="3"/>
  <c r="Q309" i="3" s="1"/>
  <c r="P301" i="3"/>
  <c r="Q301" i="3" s="1"/>
  <c r="P293" i="3"/>
  <c r="Q293" i="3" s="1"/>
  <c r="P285" i="3"/>
  <c r="Q285" i="3" s="1"/>
  <c r="P277" i="3"/>
  <c r="Q277" i="3" s="1"/>
  <c r="P269" i="3"/>
  <c r="Q269" i="3" s="1"/>
  <c r="D312" i="10"/>
  <c r="E312" i="10" s="1"/>
  <c r="P48" i="3"/>
  <c r="Q48" i="3" s="1"/>
  <c r="P16" i="3"/>
  <c r="Q16" i="3" s="1"/>
  <c r="AB306" i="3"/>
  <c r="AC306" i="3" s="1"/>
  <c r="AB298" i="3"/>
  <c r="AC298" i="3" s="1"/>
  <c r="AB290" i="3"/>
  <c r="AC290" i="3" s="1"/>
  <c r="AB282" i="3"/>
  <c r="AC282" i="3" s="1"/>
  <c r="AB274" i="3"/>
  <c r="AC274" i="3" s="1"/>
  <c r="AB266" i="3"/>
  <c r="AC266" i="3" s="1"/>
  <c r="AB258" i="3"/>
  <c r="AC258" i="3" s="1"/>
  <c r="AB250" i="3"/>
  <c r="AC250" i="3" s="1"/>
  <c r="AB242" i="3"/>
  <c r="AC242" i="3" s="1"/>
  <c r="AB234" i="3"/>
  <c r="AC234" i="3" s="1"/>
  <c r="AB226" i="3"/>
  <c r="AC226" i="3" s="1"/>
  <c r="AB218" i="3"/>
  <c r="AC218" i="3" s="1"/>
  <c r="AB210" i="3"/>
  <c r="AC210" i="3" s="1"/>
  <c r="AB202" i="3"/>
  <c r="AC202" i="3" s="1"/>
  <c r="AB194" i="3"/>
  <c r="AC194" i="3" s="1"/>
  <c r="AB186" i="3"/>
  <c r="AC186" i="3" s="1"/>
  <c r="AB178" i="3"/>
  <c r="AC178" i="3" s="1"/>
  <c r="AB170" i="3"/>
  <c r="AC170" i="3" s="1"/>
  <c r="AB162" i="3"/>
  <c r="AC162" i="3" s="1"/>
  <c r="AB154" i="3"/>
  <c r="AC154" i="3" s="1"/>
  <c r="AB146" i="3"/>
  <c r="AC146" i="3" s="1"/>
  <c r="AB138" i="3"/>
  <c r="AC138" i="3" s="1"/>
  <c r="AB130" i="3"/>
  <c r="AC130" i="3" s="1"/>
  <c r="AB122" i="3"/>
  <c r="AC122" i="3" s="1"/>
  <c r="AB114" i="3"/>
  <c r="AC114" i="3" s="1"/>
  <c r="AB106" i="3"/>
  <c r="AC106" i="3" s="1"/>
  <c r="AB98" i="3"/>
  <c r="AC98" i="3" s="1"/>
  <c r="AB90" i="3"/>
  <c r="AC90" i="3" s="1"/>
  <c r="AB82" i="3"/>
  <c r="AC82" i="3" s="1"/>
  <c r="AB74" i="3"/>
  <c r="AC74" i="3" s="1"/>
  <c r="AB66" i="3"/>
  <c r="AC66" i="3" s="1"/>
  <c r="AB58" i="3"/>
  <c r="AC58" i="3" s="1"/>
  <c r="AB50" i="3"/>
  <c r="AC50" i="3" s="1"/>
  <c r="AB42" i="3"/>
  <c r="AC42" i="3" s="1"/>
  <c r="AB34" i="3"/>
  <c r="AC34" i="3" s="1"/>
  <c r="AB26" i="3"/>
  <c r="AC26" i="3" s="1"/>
  <c r="AB18" i="3"/>
  <c r="AC18" i="3" s="1"/>
  <c r="AB10" i="3"/>
  <c r="AC10" i="3" s="1"/>
  <c r="AF222" i="3"/>
  <c r="AG222" i="3" s="1"/>
  <c r="P279" i="3"/>
  <c r="Q279" i="3" s="1"/>
  <c r="P271" i="3"/>
  <c r="Q271" i="3" s="1"/>
  <c r="P263" i="3"/>
  <c r="Q263" i="3" s="1"/>
  <c r="P255" i="3"/>
  <c r="Q255" i="3" s="1"/>
  <c r="P247" i="3"/>
  <c r="Q247" i="3" s="1"/>
  <c r="X309" i="3"/>
  <c r="Y309" i="3" s="1"/>
  <c r="X301" i="3"/>
  <c r="Y301" i="3" s="1"/>
  <c r="X293" i="3"/>
  <c r="Y293" i="3" s="1"/>
  <c r="X285" i="3"/>
  <c r="Y285" i="3" s="1"/>
  <c r="X277" i="3"/>
  <c r="Y277" i="3" s="1"/>
  <c r="X269" i="3"/>
  <c r="Y269" i="3" s="1"/>
  <c r="X261" i="3"/>
  <c r="Y261" i="3" s="1"/>
  <c r="X253" i="3"/>
  <c r="Y253" i="3" s="1"/>
  <c r="X245" i="3"/>
  <c r="Y245" i="3" s="1"/>
  <c r="X237" i="3"/>
  <c r="Y237" i="3" s="1"/>
  <c r="X229" i="3"/>
  <c r="Y229" i="3" s="1"/>
  <c r="X221" i="3"/>
  <c r="Y221" i="3" s="1"/>
  <c r="X213" i="3"/>
  <c r="Y213" i="3" s="1"/>
  <c r="X205" i="3"/>
  <c r="Y205" i="3" s="1"/>
  <c r="X197" i="3"/>
  <c r="Y197" i="3" s="1"/>
  <c r="X189" i="3"/>
  <c r="Y189" i="3" s="1"/>
  <c r="X181" i="3"/>
  <c r="Y181" i="3" s="1"/>
  <c r="X173" i="3"/>
  <c r="Y173" i="3" s="1"/>
  <c r="X165" i="3"/>
  <c r="Y165" i="3" s="1"/>
  <c r="X157" i="3"/>
  <c r="Y157" i="3" s="1"/>
  <c r="X149" i="3"/>
  <c r="Y149" i="3" s="1"/>
  <c r="X141" i="3"/>
  <c r="Y141" i="3" s="1"/>
  <c r="X133" i="3"/>
  <c r="Y133" i="3" s="1"/>
  <c r="X125" i="3"/>
  <c r="Y125" i="3" s="1"/>
  <c r="X117" i="3"/>
  <c r="Y117" i="3" s="1"/>
  <c r="X109" i="3"/>
  <c r="Y109" i="3" s="1"/>
  <c r="X101" i="3"/>
  <c r="Y101" i="3" s="1"/>
  <c r="X93" i="3"/>
  <c r="Y93" i="3" s="1"/>
  <c r="X85" i="3"/>
  <c r="Y85" i="3" s="1"/>
  <c r="X77" i="3"/>
  <c r="Y77" i="3" s="1"/>
  <c r="X69" i="3"/>
  <c r="Y69" i="3" s="1"/>
  <c r="X61" i="3"/>
  <c r="Y61" i="3" s="1"/>
  <c r="X53" i="3"/>
  <c r="Y53" i="3" s="1"/>
  <c r="X45" i="3"/>
  <c r="Y45" i="3" s="1"/>
  <c r="X37" i="3"/>
  <c r="Y37" i="3" s="1"/>
  <c r="X29" i="3"/>
  <c r="Y29" i="3" s="1"/>
  <c r="X21" i="3"/>
  <c r="Y21" i="3" s="1"/>
  <c r="X13" i="3"/>
  <c r="Y13" i="3" s="1"/>
  <c r="X5" i="3"/>
  <c r="Y5" i="3" s="1"/>
  <c r="AF165" i="3"/>
  <c r="AG165" i="3" s="1"/>
  <c r="AF157" i="3"/>
  <c r="AG157" i="3" s="1"/>
  <c r="AF149" i="3"/>
  <c r="AG149" i="3" s="1"/>
  <c r="AF141" i="3"/>
  <c r="AG141" i="3" s="1"/>
  <c r="AF133" i="3"/>
  <c r="AG133" i="3" s="1"/>
  <c r="AF125" i="3"/>
  <c r="AG125" i="3" s="1"/>
  <c r="AF117" i="3"/>
  <c r="AG117" i="3" s="1"/>
  <c r="AF109" i="3"/>
  <c r="AG109" i="3" s="1"/>
  <c r="AF101" i="3"/>
  <c r="AG101" i="3" s="1"/>
  <c r="AF93" i="3"/>
  <c r="AG93" i="3" s="1"/>
  <c r="AF85" i="3"/>
  <c r="AG85" i="3" s="1"/>
  <c r="AF77" i="3"/>
  <c r="AG77" i="3" s="1"/>
  <c r="AF69" i="3"/>
  <c r="AG69" i="3" s="1"/>
  <c r="AF61" i="3"/>
  <c r="AG61" i="3" s="1"/>
  <c r="AF53" i="3"/>
  <c r="AG53" i="3" s="1"/>
  <c r="AF45" i="3"/>
  <c r="AG45" i="3" s="1"/>
  <c r="AF37" i="3"/>
  <c r="AG37" i="3" s="1"/>
  <c r="AF29" i="3"/>
  <c r="AG29" i="3" s="1"/>
  <c r="AF21" i="3"/>
  <c r="AG21" i="3" s="1"/>
  <c r="AF13" i="3"/>
  <c r="AG13" i="3" s="1"/>
  <c r="AF5" i="3"/>
  <c r="AG5" i="3" s="1"/>
  <c r="L311" i="3"/>
  <c r="M311" i="3" s="1"/>
  <c r="L287" i="3"/>
  <c r="M287" i="3" s="1"/>
  <c r="L271" i="3"/>
  <c r="M271" i="3" s="1"/>
  <c r="L255" i="3"/>
  <c r="M255" i="3" s="1"/>
  <c r="L223" i="3"/>
  <c r="M223" i="3" s="1"/>
  <c r="L207" i="3"/>
  <c r="M207" i="3" s="1"/>
  <c r="L191" i="3"/>
  <c r="M191" i="3" s="1"/>
  <c r="L183" i="3"/>
  <c r="M183" i="3" s="1"/>
  <c r="L159" i="3"/>
  <c r="M159" i="3" s="1"/>
  <c r="L143" i="3"/>
  <c r="M143" i="3" s="1"/>
  <c r="L127" i="3"/>
  <c r="M127" i="3" s="1"/>
  <c r="L95" i="3"/>
  <c r="M95" i="3" s="1"/>
  <c r="L79" i="3"/>
  <c r="M79" i="3" s="1"/>
  <c r="L63" i="3"/>
  <c r="M63" i="3" s="1"/>
  <c r="L55" i="3"/>
  <c r="M55" i="3" s="1"/>
  <c r="L31" i="3"/>
  <c r="M31" i="3" s="1"/>
  <c r="L15" i="3"/>
  <c r="M15" i="3" s="1"/>
  <c r="H196" i="3"/>
  <c r="I196" i="3" s="1"/>
  <c r="AF311" i="3"/>
  <c r="AG311" i="3" s="1"/>
  <c r="H283" i="3"/>
  <c r="I283" i="3" s="1"/>
  <c r="H279" i="3"/>
  <c r="I279" i="3" s="1"/>
  <c r="H275" i="3"/>
  <c r="I275" i="3" s="1"/>
  <c r="H271" i="3"/>
  <c r="I271" i="3" s="1"/>
  <c r="H263" i="3"/>
  <c r="I263" i="3" s="1"/>
  <c r="H259" i="3"/>
  <c r="I259" i="3" s="1"/>
  <c r="H255" i="3"/>
  <c r="I255" i="3" s="1"/>
  <c r="T303" i="3"/>
  <c r="U303" i="3" s="1"/>
  <c r="T279" i="3"/>
  <c r="U279" i="3" s="1"/>
  <c r="T271" i="3"/>
  <c r="U271" i="3" s="1"/>
  <c r="T175" i="3"/>
  <c r="U175" i="3" s="1"/>
  <c r="T167" i="3"/>
  <c r="U167" i="3" s="1"/>
  <c r="T143" i="3"/>
  <c r="U143" i="3" s="1"/>
  <c r="T135" i="3"/>
  <c r="U135" i="3" s="1"/>
  <c r="T31" i="3"/>
  <c r="U31" i="3" s="1"/>
  <c r="T7" i="3"/>
  <c r="U7" i="3" s="1"/>
  <c r="H201" i="3"/>
  <c r="I201" i="3" s="1"/>
  <c r="H189" i="3"/>
  <c r="I189" i="3" s="1"/>
  <c r="H181" i="3"/>
  <c r="I181" i="3" s="1"/>
  <c r="H177" i="3"/>
  <c r="I177" i="3" s="1"/>
  <c r="H149" i="3"/>
  <c r="I149" i="3" s="1"/>
  <c r="H133" i="3"/>
  <c r="I133" i="3" s="1"/>
  <c r="H117" i="3"/>
  <c r="I117" i="3" s="1"/>
  <c r="H101" i="3"/>
  <c r="I101" i="3" s="1"/>
  <c r="H85" i="3"/>
  <c r="I85" i="3" s="1"/>
  <c r="H69" i="3"/>
  <c r="I69" i="3" s="1"/>
  <c r="H53" i="3"/>
  <c r="I53" i="3" s="1"/>
  <c r="H37" i="3"/>
  <c r="I37" i="3" s="1"/>
  <c r="H21" i="3"/>
  <c r="I21" i="3" s="1"/>
  <c r="H13" i="3"/>
  <c r="I13" i="3" s="1"/>
  <c r="H9" i="3"/>
  <c r="I9" i="3" s="1"/>
  <c r="H5" i="3"/>
  <c r="I5" i="3" s="1"/>
  <c r="L307" i="3"/>
  <c r="M307" i="3" s="1"/>
  <c r="L299" i="3"/>
  <c r="M299" i="3" s="1"/>
  <c r="L291" i="3"/>
  <c r="M291" i="3" s="1"/>
  <c r="L283" i="3"/>
  <c r="M283" i="3" s="1"/>
  <c r="L275" i="3"/>
  <c r="M275" i="3" s="1"/>
  <c r="L267" i="3"/>
  <c r="M267" i="3" s="1"/>
  <c r="L259" i="3"/>
  <c r="M259" i="3" s="1"/>
  <c r="L251" i="3"/>
  <c r="M251" i="3" s="1"/>
  <c r="H226" i="3"/>
  <c r="I226" i="3" s="1"/>
  <c r="H222" i="3"/>
  <c r="I222" i="3" s="1"/>
  <c r="H218" i="3"/>
  <c r="I218" i="3" s="1"/>
  <c r="H214" i="3"/>
  <c r="I214" i="3" s="1"/>
  <c r="P308" i="3"/>
  <c r="Q308" i="3" s="1"/>
  <c r="P300" i="3"/>
  <c r="Q300" i="3" s="1"/>
  <c r="P292" i="3"/>
  <c r="Q292" i="3" s="1"/>
  <c r="P284" i="3"/>
  <c r="Q284" i="3" s="1"/>
  <c r="P276" i="3"/>
  <c r="Q276" i="3" s="1"/>
  <c r="P268" i="3"/>
  <c r="Q268" i="3" s="1"/>
  <c r="P260" i="3"/>
  <c r="Q260" i="3" s="1"/>
  <c r="P252" i="3"/>
  <c r="Q252" i="3" s="1"/>
  <c r="P244" i="3"/>
  <c r="Q244" i="3" s="1"/>
  <c r="P236" i="3"/>
  <c r="Q236" i="3" s="1"/>
  <c r="P228" i="3"/>
  <c r="Q228" i="3" s="1"/>
  <c r="P220" i="3"/>
  <c r="Q220" i="3" s="1"/>
  <c r="P212" i="3"/>
  <c r="Q212" i="3" s="1"/>
  <c r="P204" i="3"/>
  <c r="Q204" i="3" s="1"/>
  <c r="P196" i="3"/>
  <c r="Q196" i="3" s="1"/>
  <c r="P188" i="3"/>
  <c r="Q188" i="3" s="1"/>
  <c r="P180" i="3"/>
  <c r="Q180" i="3" s="1"/>
  <c r="P172" i="3"/>
  <c r="Q172" i="3" s="1"/>
  <c r="P164" i="3"/>
  <c r="Q164" i="3" s="1"/>
  <c r="P156" i="3"/>
  <c r="Q156" i="3" s="1"/>
  <c r="P148" i="3"/>
  <c r="Q148" i="3" s="1"/>
  <c r="P132" i="3"/>
  <c r="Q132" i="3" s="1"/>
  <c r="P124" i="3"/>
  <c r="Q124" i="3" s="1"/>
  <c r="P100" i="3"/>
  <c r="Q100" i="3" s="1"/>
  <c r="P92" i="3"/>
  <c r="Q92" i="3" s="1"/>
  <c r="P60" i="3"/>
  <c r="Q60" i="3" s="1"/>
  <c r="P36" i="3"/>
  <c r="Q36" i="3" s="1"/>
  <c r="P28" i="3"/>
  <c r="Q28" i="3" s="1"/>
  <c r="P4" i="3"/>
  <c r="Q4" i="3" s="1"/>
  <c r="X83" i="3"/>
  <c r="Y83" i="3" s="1"/>
  <c r="X75" i="3"/>
  <c r="Y75" i="3" s="1"/>
  <c r="X67" i="3"/>
  <c r="Y67" i="3" s="1"/>
  <c r="X59" i="3"/>
  <c r="Y59" i="3" s="1"/>
  <c r="X51" i="3"/>
  <c r="Y51" i="3" s="1"/>
  <c r="X43" i="3"/>
  <c r="Y43" i="3" s="1"/>
  <c r="X35" i="3"/>
  <c r="Y35" i="3" s="1"/>
  <c r="X27" i="3"/>
  <c r="Y27" i="3" s="1"/>
  <c r="X19" i="3"/>
  <c r="Y19" i="3" s="1"/>
  <c r="X11" i="3"/>
  <c r="Y11" i="3" s="1"/>
  <c r="AF309" i="3"/>
  <c r="AG309" i="3" s="1"/>
  <c r="AF301" i="3"/>
  <c r="AG301" i="3" s="1"/>
  <c r="AF293" i="3"/>
  <c r="AG293" i="3" s="1"/>
  <c r="AF285" i="3"/>
  <c r="AG285" i="3" s="1"/>
  <c r="AF277" i="3"/>
  <c r="AG277" i="3" s="1"/>
  <c r="AF269" i="3"/>
  <c r="AG269" i="3" s="1"/>
  <c r="AF261" i="3"/>
  <c r="AG261" i="3" s="1"/>
  <c r="AF253" i="3"/>
  <c r="AG253" i="3" s="1"/>
  <c r="AF245" i="3"/>
  <c r="AG245" i="3" s="1"/>
  <c r="AF237" i="3"/>
  <c r="AG237" i="3" s="1"/>
  <c r="AF229" i="3"/>
  <c r="AG229" i="3" s="1"/>
  <c r="AF221" i="3"/>
  <c r="AG221" i="3" s="1"/>
  <c r="AF213" i="3"/>
  <c r="AG213" i="3" s="1"/>
  <c r="AF205" i="3"/>
  <c r="AG205" i="3" s="1"/>
  <c r="AF197" i="3"/>
  <c r="AG197" i="3" s="1"/>
  <c r="AF189" i="3"/>
  <c r="AG189" i="3" s="1"/>
  <c r="AF181" i="3"/>
  <c r="AG181" i="3" s="1"/>
  <c r="AF173" i="3"/>
  <c r="AG173" i="3" s="1"/>
  <c r="L243" i="3"/>
  <c r="M243" i="3" s="1"/>
  <c r="L235" i="3"/>
  <c r="M235" i="3" s="1"/>
  <c r="L227" i="3"/>
  <c r="M227" i="3" s="1"/>
  <c r="L219" i="3"/>
  <c r="M219" i="3" s="1"/>
  <c r="L211" i="3"/>
  <c r="M211" i="3" s="1"/>
  <c r="L203" i="3"/>
  <c r="M203" i="3" s="1"/>
  <c r="L195" i="3"/>
  <c r="M195" i="3" s="1"/>
  <c r="L187" i="3"/>
  <c r="M187" i="3" s="1"/>
  <c r="L179" i="3"/>
  <c r="M179" i="3" s="1"/>
  <c r="L171" i="3"/>
  <c r="M171" i="3" s="1"/>
  <c r="L163" i="3"/>
  <c r="M163" i="3" s="1"/>
  <c r="L155" i="3"/>
  <c r="M155" i="3" s="1"/>
  <c r="L147" i="3"/>
  <c r="M147" i="3" s="1"/>
  <c r="L139" i="3"/>
  <c r="M139" i="3" s="1"/>
  <c r="L131" i="3"/>
  <c r="M131" i="3" s="1"/>
  <c r="L123" i="3"/>
  <c r="M123" i="3" s="1"/>
  <c r="L115" i="3"/>
  <c r="M115" i="3" s="1"/>
  <c r="L107" i="3"/>
  <c r="M107" i="3" s="1"/>
  <c r="L99" i="3"/>
  <c r="M99" i="3" s="1"/>
  <c r="L91" i="3"/>
  <c r="M91" i="3" s="1"/>
  <c r="L83" i="3"/>
  <c r="M83" i="3" s="1"/>
  <c r="L75" i="3"/>
  <c r="M75" i="3" s="1"/>
  <c r="L67" i="3"/>
  <c r="M67" i="3" s="1"/>
  <c r="L59" i="3"/>
  <c r="M59" i="3" s="1"/>
  <c r="L51" i="3"/>
  <c r="M51" i="3" s="1"/>
  <c r="L43" i="3"/>
  <c r="M43" i="3" s="1"/>
  <c r="L35" i="3"/>
  <c r="M35" i="3" s="1"/>
  <c r="L27" i="3"/>
  <c r="M27" i="3" s="1"/>
  <c r="L19" i="3"/>
  <c r="M19" i="3" s="1"/>
  <c r="L11" i="3"/>
  <c r="M11" i="3" s="1"/>
  <c r="L154" i="3"/>
  <c r="M154" i="3" s="1"/>
  <c r="L146" i="3"/>
  <c r="M146" i="3" s="1"/>
  <c r="L130" i="3"/>
  <c r="M130" i="3" s="1"/>
  <c r="L122" i="3"/>
  <c r="M122" i="3" s="1"/>
  <c r="L114" i="3"/>
  <c r="M114" i="3" s="1"/>
  <c r="L106" i="3"/>
  <c r="M106" i="3" s="1"/>
  <c r="L98" i="3"/>
  <c r="M98" i="3" s="1"/>
  <c r="L90" i="3"/>
  <c r="M90" i="3" s="1"/>
  <c r="L82" i="3"/>
  <c r="M82" i="3" s="1"/>
  <c r="L66" i="3"/>
  <c r="M66" i="3" s="1"/>
  <c r="L58" i="3"/>
  <c r="M58" i="3" s="1"/>
  <c r="L50" i="3"/>
  <c r="M50" i="3" s="1"/>
  <c r="L42" i="3"/>
  <c r="M42" i="3" s="1"/>
  <c r="L34" i="3"/>
  <c r="M34" i="3" s="1"/>
  <c r="L26" i="3"/>
  <c r="M26" i="3" s="1"/>
  <c r="L18" i="3"/>
  <c r="M18" i="3" s="1"/>
  <c r="L10" i="3"/>
  <c r="M10" i="3" s="1"/>
  <c r="P3" i="3"/>
  <c r="Q3" i="3" s="1"/>
  <c r="P305" i="3"/>
  <c r="Q305" i="3" s="1"/>
  <c r="P297" i="3"/>
  <c r="Q297" i="3" s="1"/>
  <c r="P289" i="3"/>
  <c r="Q289" i="3" s="1"/>
  <c r="P281" i="3"/>
  <c r="Q281" i="3" s="1"/>
  <c r="P273" i="3"/>
  <c r="Q273" i="3" s="1"/>
  <c r="P265" i="3"/>
  <c r="Q265" i="3" s="1"/>
  <c r="P257" i="3"/>
  <c r="Q257" i="3" s="1"/>
  <c r="P249" i="3"/>
  <c r="Q249" i="3" s="1"/>
  <c r="P241" i="3"/>
  <c r="Q241" i="3" s="1"/>
  <c r="P233" i="3"/>
  <c r="Q233" i="3" s="1"/>
  <c r="P225" i="3"/>
  <c r="Q225" i="3" s="1"/>
  <c r="P217" i="3"/>
  <c r="Q217" i="3" s="1"/>
  <c r="P209" i="3"/>
  <c r="Q209" i="3" s="1"/>
  <c r="P201" i="3"/>
  <c r="Q201" i="3" s="1"/>
  <c r="P193" i="3"/>
  <c r="Q193" i="3" s="1"/>
  <c r="P185" i="3"/>
  <c r="Q185" i="3" s="1"/>
  <c r="P177" i="3"/>
  <c r="Q177" i="3" s="1"/>
  <c r="P169" i="3"/>
  <c r="Q169" i="3" s="1"/>
  <c r="P161" i="3"/>
  <c r="Q161" i="3" s="1"/>
  <c r="P153" i="3"/>
  <c r="Q153" i="3" s="1"/>
  <c r="P145" i="3"/>
  <c r="Q145" i="3" s="1"/>
  <c r="P137" i="3"/>
  <c r="Q137" i="3" s="1"/>
  <c r="P121" i="3"/>
  <c r="Q121" i="3" s="1"/>
  <c r="P113" i="3"/>
  <c r="Q113" i="3" s="1"/>
  <c r="P89" i="3"/>
  <c r="Q89" i="3" s="1"/>
  <c r="P81" i="3"/>
  <c r="Q81" i="3" s="1"/>
  <c r="P57" i="3"/>
  <c r="Q57" i="3" s="1"/>
  <c r="P49" i="3"/>
  <c r="Q49" i="3" s="1"/>
  <c r="P41" i="3"/>
  <c r="Q41" i="3" s="1"/>
  <c r="P25" i="3"/>
  <c r="Q25" i="3" s="1"/>
  <c r="P17" i="3"/>
  <c r="Q17" i="3" s="1"/>
  <c r="X312" i="3"/>
  <c r="Y312" i="3" s="1"/>
  <c r="X304" i="3"/>
  <c r="Y304" i="3" s="1"/>
  <c r="X296" i="3"/>
  <c r="Y296" i="3" s="1"/>
  <c r="X288" i="3"/>
  <c r="Y288" i="3" s="1"/>
  <c r="X280" i="3"/>
  <c r="Y280" i="3" s="1"/>
  <c r="X272" i="3"/>
  <c r="Y272" i="3" s="1"/>
  <c r="X264" i="3"/>
  <c r="Y264" i="3" s="1"/>
  <c r="X256" i="3"/>
  <c r="Y256" i="3" s="1"/>
  <c r="X248" i="3"/>
  <c r="Y248" i="3" s="1"/>
  <c r="X240" i="3"/>
  <c r="Y240" i="3" s="1"/>
  <c r="X232" i="3"/>
  <c r="Y232" i="3" s="1"/>
  <c r="X216" i="3"/>
  <c r="Y216" i="3" s="1"/>
  <c r="X208" i="3"/>
  <c r="Y208" i="3" s="1"/>
  <c r="X200" i="3"/>
  <c r="Y200" i="3" s="1"/>
  <c r="X192" i="3"/>
  <c r="Y192" i="3" s="1"/>
  <c r="X184" i="3"/>
  <c r="Y184" i="3" s="1"/>
  <c r="X168" i="3"/>
  <c r="Y168" i="3" s="1"/>
  <c r="X160" i="3"/>
  <c r="Y160" i="3" s="1"/>
  <c r="X152" i="3"/>
  <c r="Y152" i="3" s="1"/>
  <c r="X144" i="3"/>
  <c r="Y144" i="3" s="1"/>
  <c r="X136" i="3"/>
  <c r="Y136" i="3" s="1"/>
  <c r="X128" i="3"/>
  <c r="Y128" i="3" s="1"/>
  <c r="X120" i="3"/>
  <c r="Y120" i="3" s="1"/>
  <c r="X112" i="3"/>
  <c r="Y112" i="3" s="1"/>
  <c r="X104" i="3"/>
  <c r="Y104" i="3" s="1"/>
  <c r="X96" i="3"/>
  <c r="Y96" i="3" s="1"/>
  <c r="X88" i="3"/>
  <c r="Y88" i="3" s="1"/>
  <c r="X80" i="3"/>
  <c r="Y80" i="3" s="1"/>
  <c r="X72" i="3"/>
  <c r="Y72" i="3" s="1"/>
  <c r="X64" i="3"/>
  <c r="Y64" i="3" s="1"/>
  <c r="X56" i="3"/>
  <c r="Y56" i="3" s="1"/>
  <c r="X48" i="3"/>
  <c r="Y48" i="3" s="1"/>
  <c r="AB311" i="3"/>
  <c r="AC311" i="3" s="1"/>
  <c r="AB303" i="3"/>
  <c r="AC303" i="3" s="1"/>
  <c r="AB295" i="3"/>
  <c r="AC295" i="3" s="1"/>
  <c r="AB287" i="3"/>
  <c r="AC287" i="3" s="1"/>
  <c r="AB279" i="3"/>
  <c r="AC279" i="3" s="1"/>
  <c r="AB271" i="3"/>
  <c r="AC271" i="3" s="1"/>
  <c r="AB263" i="3"/>
  <c r="AC263" i="3" s="1"/>
  <c r="AB255" i="3"/>
  <c r="AC255" i="3" s="1"/>
  <c r="AB247" i="3"/>
  <c r="AC247" i="3" s="1"/>
  <c r="AB239" i="3"/>
  <c r="AC239" i="3" s="1"/>
  <c r="AB231" i="3"/>
  <c r="AC231" i="3" s="1"/>
  <c r="AB223" i="3"/>
  <c r="AC223" i="3" s="1"/>
  <c r="AB215" i="3"/>
  <c r="AC215" i="3" s="1"/>
  <c r="AB207" i="3"/>
  <c r="AC207" i="3" s="1"/>
  <c r="AB199" i="3"/>
  <c r="AC199" i="3" s="1"/>
  <c r="AB191" i="3"/>
  <c r="AC191" i="3" s="1"/>
  <c r="AB183" i="3"/>
  <c r="AC183" i="3" s="1"/>
  <c r="AB175" i="3"/>
  <c r="AC175" i="3" s="1"/>
  <c r="AB167" i="3"/>
  <c r="AC167" i="3" s="1"/>
  <c r="AB159" i="3"/>
  <c r="AC159" i="3" s="1"/>
  <c r="AB151" i="3"/>
  <c r="AC151" i="3" s="1"/>
  <c r="AB143" i="3"/>
  <c r="AC143" i="3" s="1"/>
  <c r="AB135" i="3"/>
  <c r="AC135" i="3" s="1"/>
  <c r="AB127" i="3"/>
  <c r="AC127" i="3" s="1"/>
  <c r="AB119" i="3"/>
  <c r="AC119" i="3" s="1"/>
  <c r="AB111" i="3"/>
  <c r="AC111" i="3" s="1"/>
  <c r="AB103" i="3"/>
  <c r="AC103" i="3" s="1"/>
  <c r="AB95" i="3"/>
  <c r="AC95" i="3" s="1"/>
  <c r="AB87" i="3"/>
  <c r="AC87" i="3" s="1"/>
  <c r="AB79" i="3"/>
  <c r="AC79" i="3" s="1"/>
  <c r="AB71" i="3"/>
  <c r="AC71" i="3" s="1"/>
  <c r="AB55" i="3"/>
  <c r="AC55" i="3" s="1"/>
  <c r="AB47" i="3"/>
  <c r="AC47" i="3" s="1"/>
  <c r="AB39" i="3"/>
  <c r="AC39" i="3" s="1"/>
  <c r="AB31" i="3"/>
  <c r="AC31" i="3" s="1"/>
  <c r="AB23" i="3"/>
  <c r="AC23" i="3" s="1"/>
  <c r="AB15" i="3"/>
  <c r="AC15" i="3" s="1"/>
  <c r="AB7" i="3"/>
  <c r="AC7" i="3" s="1"/>
  <c r="X40" i="3"/>
  <c r="Y40" i="3" s="1"/>
  <c r="X32" i="3"/>
  <c r="Y32" i="3" s="1"/>
  <c r="X24" i="3"/>
  <c r="Y24" i="3" s="1"/>
  <c r="X16" i="3"/>
  <c r="Y16" i="3" s="1"/>
  <c r="X8" i="3"/>
  <c r="Y8" i="3" s="1"/>
  <c r="AB310" i="3"/>
  <c r="AC310" i="3" s="1"/>
  <c r="AB302" i="3"/>
  <c r="AC302" i="3" s="1"/>
  <c r="AB294" i="3"/>
  <c r="AC294" i="3" s="1"/>
  <c r="AB286" i="3"/>
  <c r="AC286" i="3" s="1"/>
  <c r="AB278" i="3"/>
  <c r="AC278" i="3" s="1"/>
  <c r="AB270" i="3"/>
  <c r="AC270" i="3" s="1"/>
  <c r="AB262" i="3"/>
  <c r="AC262" i="3" s="1"/>
  <c r="AB254" i="3"/>
  <c r="AC254" i="3" s="1"/>
  <c r="AB246" i="3"/>
  <c r="AC246" i="3" s="1"/>
  <c r="AB238" i="3"/>
  <c r="AC238" i="3" s="1"/>
  <c r="AB230" i="3"/>
  <c r="AC230" i="3" s="1"/>
  <c r="AB222" i="3"/>
  <c r="AC222" i="3" s="1"/>
  <c r="AB214" i="3"/>
  <c r="AC214" i="3" s="1"/>
  <c r="AB206" i="3"/>
  <c r="AC206" i="3" s="1"/>
  <c r="AB198" i="3"/>
  <c r="AC198" i="3" s="1"/>
  <c r="AB190" i="3"/>
  <c r="AC190" i="3" s="1"/>
  <c r="AB182" i="3"/>
  <c r="AC182" i="3" s="1"/>
  <c r="AB174" i="3"/>
  <c r="AC174" i="3" s="1"/>
  <c r="AB166" i="3"/>
  <c r="AC166" i="3" s="1"/>
  <c r="AB158" i="3"/>
  <c r="AC158" i="3" s="1"/>
  <c r="AB150" i="3"/>
  <c r="AC150" i="3" s="1"/>
  <c r="AB142" i="3"/>
  <c r="AC142" i="3" s="1"/>
  <c r="AB134" i="3"/>
  <c r="AC134" i="3" s="1"/>
  <c r="AB126" i="3"/>
  <c r="AC126" i="3" s="1"/>
  <c r="AB118" i="3"/>
  <c r="AC118" i="3" s="1"/>
  <c r="AB110" i="3"/>
  <c r="AC110" i="3" s="1"/>
  <c r="AB102" i="3"/>
  <c r="AC102" i="3" s="1"/>
  <c r="AB94" i="3"/>
  <c r="AC94" i="3" s="1"/>
  <c r="AB86" i="3"/>
  <c r="AC86" i="3" s="1"/>
  <c r="AB78" i="3"/>
  <c r="AC78" i="3" s="1"/>
  <c r="AB70" i="3"/>
  <c r="AC70" i="3" s="1"/>
  <c r="AB62" i="3"/>
  <c r="AC62" i="3" s="1"/>
  <c r="AB54" i="3"/>
  <c r="AC54" i="3" s="1"/>
  <c r="AF307" i="3"/>
  <c r="AG307" i="3" s="1"/>
  <c r="AF299" i="3"/>
  <c r="AG299" i="3" s="1"/>
  <c r="AF291" i="3"/>
  <c r="AG291" i="3" s="1"/>
  <c r="AF283" i="3"/>
  <c r="AG283" i="3" s="1"/>
  <c r="AF275" i="3"/>
  <c r="AG275" i="3" s="1"/>
  <c r="AF267" i="3"/>
  <c r="AG267" i="3" s="1"/>
  <c r="AF259" i="3"/>
  <c r="AG259" i="3" s="1"/>
  <c r="AF251" i="3"/>
  <c r="AG251" i="3" s="1"/>
  <c r="AF243" i="3"/>
  <c r="AG243" i="3" s="1"/>
  <c r="AF235" i="3"/>
  <c r="AG235" i="3" s="1"/>
  <c r="AF227" i="3"/>
  <c r="AG227" i="3" s="1"/>
  <c r="AF219" i="3"/>
  <c r="AG219" i="3" s="1"/>
  <c r="AF211" i="3"/>
  <c r="AG211" i="3" s="1"/>
  <c r="AF203" i="3"/>
  <c r="AG203" i="3" s="1"/>
  <c r="AF195" i="3"/>
  <c r="AG195" i="3" s="1"/>
  <c r="AF187" i="3"/>
  <c r="AG187" i="3" s="1"/>
  <c r="AF179" i="3"/>
  <c r="AG179" i="3" s="1"/>
  <c r="AF171" i="3"/>
  <c r="AG171" i="3" s="1"/>
  <c r="AF163" i="3"/>
  <c r="AG163" i="3" s="1"/>
  <c r="AF155" i="3"/>
  <c r="AG155" i="3" s="1"/>
  <c r="AF147" i="3"/>
  <c r="AG147" i="3" s="1"/>
  <c r="AF139" i="3"/>
  <c r="AG139" i="3" s="1"/>
  <c r="AF115" i="3"/>
  <c r="AG115" i="3" s="1"/>
  <c r="P251" i="3"/>
  <c r="Q251" i="3" s="1"/>
  <c r="H305" i="3"/>
  <c r="I305" i="3" s="1"/>
  <c r="H198" i="3"/>
  <c r="I198" i="3" s="1"/>
  <c r="L308" i="3"/>
  <c r="M308" i="3" s="1"/>
  <c r="L300" i="3"/>
  <c r="M300" i="3" s="1"/>
  <c r="L292" i="3"/>
  <c r="M292" i="3" s="1"/>
  <c r="L284" i="3"/>
  <c r="M284" i="3" s="1"/>
  <c r="L276" i="3"/>
  <c r="M276" i="3" s="1"/>
  <c r="L268" i="3"/>
  <c r="M268" i="3" s="1"/>
  <c r="L260" i="3"/>
  <c r="M260" i="3" s="1"/>
  <c r="L252" i="3"/>
  <c r="M252" i="3" s="1"/>
  <c r="L244" i="3"/>
  <c r="M244" i="3" s="1"/>
  <c r="L236" i="3"/>
  <c r="M236" i="3" s="1"/>
  <c r="L228" i="3"/>
  <c r="M228" i="3" s="1"/>
  <c r="L220" i="3"/>
  <c r="M220" i="3" s="1"/>
  <c r="L212" i="3"/>
  <c r="M212" i="3" s="1"/>
  <c r="L204" i="3"/>
  <c r="M204" i="3" s="1"/>
  <c r="L196" i="3"/>
  <c r="M196" i="3" s="1"/>
  <c r="L188" i="3"/>
  <c r="M188" i="3" s="1"/>
  <c r="L180" i="3"/>
  <c r="M180" i="3" s="1"/>
  <c r="L172" i="3"/>
  <c r="M172" i="3" s="1"/>
  <c r="L164" i="3"/>
  <c r="M164" i="3" s="1"/>
  <c r="L156" i="3"/>
  <c r="M156" i="3" s="1"/>
  <c r="L148" i="3"/>
  <c r="M148" i="3" s="1"/>
  <c r="L140" i="3"/>
  <c r="M140" i="3" s="1"/>
  <c r="L132" i="3"/>
  <c r="M132" i="3" s="1"/>
  <c r="L124" i="3"/>
  <c r="M124" i="3" s="1"/>
  <c r="L116" i="3"/>
  <c r="M116" i="3" s="1"/>
  <c r="L108" i="3"/>
  <c r="M108" i="3" s="1"/>
  <c r="L100" i="3"/>
  <c r="M100" i="3" s="1"/>
  <c r="L92" i="3"/>
  <c r="M92" i="3" s="1"/>
  <c r="L84" i="3"/>
  <c r="M84" i="3" s="1"/>
  <c r="L76" i="3"/>
  <c r="M76" i="3" s="1"/>
  <c r="L68" i="3"/>
  <c r="M68" i="3" s="1"/>
  <c r="L60" i="3"/>
  <c r="M60" i="3" s="1"/>
  <c r="L52" i="3"/>
  <c r="M52" i="3" s="1"/>
  <c r="L44" i="3"/>
  <c r="M44" i="3" s="1"/>
  <c r="L36" i="3"/>
  <c r="M36" i="3" s="1"/>
  <c r="L20" i="3"/>
  <c r="M20" i="3" s="1"/>
  <c r="L12" i="3"/>
  <c r="M12" i="3" s="1"/>
  <c r="L4" i="3"/>
  <c r="M4" i="3" s="1"/>
  <c r="H301" i="3"/>
  <c r="I301" i="3" s="1"/>
  <c r="H202" i="3"/>
  <c r="I202" i="3" s="1"/>
  <c r="H248" i="3"/>
  <c r="I248" i="3" s="1"/>
  <c r="H236" i="3"/>
  <c r="I236" i="3" s="1"/>
  <c r="H220" i="3"/>
  <c r="I220" i="3" s="1"/>
  <c r="P311" i="3"/>
  <c r="Q311" i="3" s="1"/>
  <c r="P303" i="3"/>
  <c r="Q303" i="3" s="1"/>
  <c r="P295" i="3"/>
  <c r="Q295" i="3" s="1"/>
  <c r="P287" i="3"/>
  <c r="Q287" i="3" s="1"/>
  <c r="H306" i="3"/>
  <c r="I306" i="3" s="1"/>
  <c r="H302" i="3"/>
  <c r="I302" i="3" s="1"/>
  <c r="H298" i="3"/>
  <c r="I298" i="3" s="1"/>
  <c r="H294" i="3"/>
  <c r="I294" i="3" s="1"/>
  <c r="H290" i="3"/>
  <c r="I290" i="3" s="1"/>
  <c r="H286" i="3"/>
  <c r="I286" i="3" s="1"/>
  <c r="H187" i="3"/>
  <c r="I187" i="3" s="1"/>
  <c r="L312" i="3"/>
  <c r="M312" i="3" s="1"/>
  <c r="L304" i="3"/>
  <c r="M304" i="3" s="1"/>
  <c r="L296" i="3"/>
  <c r="M296" i="3" s="1"/>
  <c r="L288" i="3"/>
  <c r="M288" i="3" s="1"/>
  <c r="L280" i="3"/>
  <c r="M280" i="3" s="1"/>
  <c r="L272" i="3"/>
  <c r="M272" i="3" s="1"/>
  <c r="L264" i="3"/>
  <c r="M264" i="3" s="1"/>
  <c r="L256" i="3"/>
  <c r="M256" i="3" s="1"/>
  <c r="L248" i="3"/>
  <c r="M248" i="3" s="1"/>
  <c r="L240" i="3"/>
  <c r="M240" i="3" s="1"/>
  <c r="L232" i="3"/>
  <c r="M232" i="3" s="1"/>
  <c r="L224" i="3"/>
  <c r="M224" i="3" s="1"/>
  <c r="L216" i="3"/>
  <c r="M216" i="3" s="1"/>
  <c r="L208" i="3"/>
  <c r="M208" i="3" s="1"/>
  <c r="L200" i="3"/>
  <c r="M200" i="3" s="1"/>
  <c r="L192" i="3"/>
  <c r="M192" i="3" s="1"/>
  <c r="L184" i="3"/>
  <c r="M184" i="3" s="1"/>
  <c r="L176" i="3"/>
  <c r="M176" i="3" s="1"/>
  <c r="L168" i="3"/>
  <c r="M168" i="3" s="1"/>
  <c r="L160" i="3"/>
  <c r="M160" i="3" s="1"/>
  <c r="L152" i="3"/>
  <c r="M152" i="3" s="1"/>
  <c r="L144" i="3"/>
  <c r="M144" i="3" s="1"/>
  <c r="L136" i="3"/>
  <c r="M136" i="3" s="1"/>
  <c r="L128" i="3"/>
  <c r="M128" i="3" s="1"/>
  <c r="L120" i="3"/>
  <c r="M120" i="3" s="1"/>
  <c r="L112" i="3"/>
  <c r="M112" i="3" s="1"/>
  <c r="L104" i="3"/>
  <c r="M104" i="3" s="1"/>
  <c r="L96" i="3"/>
  <c r="M96" i="3" s="1"/>
  <c r="L88" i="3"/>
  <c r="M88" i="3" s="1"/>
  <c r="L80" i="3"/>
  <c r="M80" i="3" s="1"/>
  <c r="L72" i="3"/>
  <c r="M72" i="3" s="1"/>
  <c r="L64" i="3"/>
  <c r="M64" i="3" s="1"/>
  <c r="L56" i="3"/>
  <c r="M56" i="3" s="1"/>
  <c r="L48" i="3"/>
  <c r="M48" i="3" s="1"/>
  <c r="L40" i="3"/>
  <c r="M40" i="3" s="1"/>
  <c r="L32" i="3"/>
  <c r="M32" i="3" s="1"/>
  <c r="L24" i="3"/>
  <c r="M24" i="3" s="1"/>
  <c r="L16" i="3"/>
  <c r="M16" i="3" s="1"/>
  <c r="L8" i="3"/>
  <c r="M8" i="3" s="1"/>
  <c r="P239" i="3"/>
  <c r="Q239" i="3" s="1"/>
  <c r="P231" i="3"/>
  <c r="Q231" i="3" s="1"/>
  <c r="P223" i="3"/>
  <c r="Q223" i="3" s="1"/>
  <c r="P215" i="3"/>
  <c r="Q215" i="3" s="1"/>
  <c r="P207" i="3"/>
  <c r="Q207" i="3" s="1"/>
  <c r="P199" i="3"/>
  <c r="Q199" i="3" s="1"/>
  <c r="P191" i="3"/>
  <c r="Q191" i="3" s="1"/>
  <c r="P183" i="3"/>
  <c r="Q183" i="3" s="1"/>
  <c r="P175" i="3"/>
  <c r="Q175" i="3" s="1"/>
  <c r="P159" i="3"/>
  <c r="Q159" i="3" s="1"/>
  <c r="P143" i="3"/>
  <c r="Q143" i="3" s="1"/>
  <c r="P135" i="3"/>
  <c r="Q135" i="3" s="1"/>
  <c r="P127" i="3"/>
  <c r="Q127" i="3" s="1"/>
  <c r="P103" i="3"/>
  <c r="Q103" i="3" s="1"/>
  <c r="P95" i="3"/>
  <c r="Q95" i="3" s="1"/>
  <c r="P71" i="3"/>
  <c r="Q71" i="3" s="1"/>
  <c r="P63" i="3"/>
  <c r="Q63" i="3" s="1"/>
  <c r="P39" i="3"/>
  <c r="Q39" i="3" s="1"/>
  <c r="P31" i="3"/>
  <c r="Q31" i="3" s="1"/>
  <c r="T281" i="3"/>
  <c r="U281" i="3" s="1"/>
  <c r="T241" i="3"/>
  <c r="U241" i="3" s="1"/>
  <c r="T201" i="3"/>
  <c r="U201" i="3" s="1"/>
  <c r="T169" i="3"/>
  <c r="U169" i="3" s="1"/>
  <c r="T153" i="3"/>
  <c r="U153" i="3" s="1"/>
  <c r="T121" i="3"/>
  <c r="U121" i="3" s="1"/>
  <c r="T113" i="3"/>
  <c r="U113" i="3" s="1"/>
  <c r="T89" i="3"/>
  <c r="U89" i="3" s="1"/>
  <c r="T49" i="3"/>
  <c r="U49" i="3" s="1"/>
  <c r="T33" i="3"/>
  <c r="U33" i="3" s="1"/>
  <c r="T25" i="3"/>
  <c r="U25" i="3" s="1"/>
  <c r="X159" i="3"/>
  <c r="Y159" i="3" s="1"/>
  <c r="AB309" i="3"/>
  <c r="AC309" i="3" s="1"/>
  <c r="AB301" i="3"/>
  <c r="AC301" i="3" s="1"/>
  <c r="AB293" i="3"/>
  <c r="AC293" i="3" s="1"/>
  <c r="AB285" i="3"/>
  <c r="AC285" i="3" s="1"/>
  <c r="AB277" i="3"/>
  <c r="AC277" i="3" s="1"/>
  <c r="AB269" i="3"/>
  <c r="AC269" i="3" s="1"/>
  <c r="AB261" i="3"/>
  <c r="AC261" i="3" s="1"/>
  <c r="AB253" i="3"/>
  <c r="AC253" i="3" s="1"/>
  <c r="AB245" i="3"/>
  <c r="AC245" i="3" s="1"/>
  <c r="AB237" i="3"/>
  <c r="AC237" i="3" s="1"/>
  <c r="AB229" i="3"/>
  <c r="AC229" i="3" s="1"/>
  <c r="AB221" i="3"/>
  <c r="AC221" i="3" s="1"/>
  <c r="AB213" i="3"/>
  <c r="AC213" i="3" s="1"/>
  <c r="AB205" i="3"/>
  <c r="AC205" i="3" s="1"/>
  <c r="AB197" i="3"/>
  <c r="AC197" i="3" s="1"/>
  <c r="AB189" i="3"/>
  <c r="AC189" i="3" s="1"/>
  <c r="AB181" i="3"/>
  <c r="AC181" i="3" s="1"/>
  <c r="AB173" i="3"/>
  <c r="AC173" i="3" s="1"/>
  <c r="AB165" i="3"/>
  <c r="AC165" i="3" s="1"/>
  <c r="AB157" i="3"/>
  <c r="AC157" i="3" s="1"/>
  <c r="AB149" i="3"/>
  <c r="AC149" i="3" s="1"/>
  <c r="AB141" i="3"/>
  <c r="AC141" i="3" s="1"/>
  <c r="AB133" i="3"/>
  <c r="AC133" i="3" s="1"/>
  <c r="AB125" i="3"/>
  <c r="AC125" i="3" s="1"/>
  <c r="AB117" i="3"/>
  <c r="AC117" i="3" s="1"/>
  <c r="AB109" i="3"/>
  <c r="AC109" i="3" s="1"/>
  <c r="AB101" i="3"/>
  <c r="AC101" i="3" s="1"/>
  <c r="AB93" i="3"/>
  <c r="AC93" i="3" s="1"/>
  <c r="AB85" i="3"/>
  <c r="AC85" i="3" s="1"/>
  <c r="AB77" i="3"/>
  <c r="AC77" i="3" s="1"/>
  <c r="AB69" i="3"/>
  <c r="AC69" i="3" s="1"/>
  <c r="AB61" i="3"/>
  <c r="AC61" i="3" s="1"/>
  <c r="AB53" i="3"/>
  <c r="AC53" i="3" s="1"/>
  <c r="AB45" i="3"/>
  <c r="AC45" i="3" s="1"/>
  <c r="AB37" i="3"/>
  <c r="AC37" i="3" s="1"/>
  <c r="AB29" i="3"/>
  <c r="AC29" i="3" s="1"/>
  <c r="AB21" i="3"/>
  <c r="AC21" i="3" s="1"/>
  <c r="AB13" i="3"/>
  <c r="AC13" i="3" s="1"/>
  <c r="AB5" i="3"/>
  <c r="AC5" i="3" s="1"/>
  <c r="P190" i="3"/>
  <c r="Q190" i="3" s="1"/>
  <c r="P126" i="3"/>
  <c r="Q126" i="3" s="1"/>
  <c r="P78" i="3"/>
  <c r="Q78" i="3" s="1"/>
  <c r="P70" i="3"/>
  <c r="Q70" i="3" s="1"/>
  <c r="P54" i="3"/>
  <c r="Q54" i="3" s="1"/>
  <c r="P46" i="3"/>
  <c r="Q46" i="3" s="1"/>
  <c r="P38" i="3"/>
  <c r="Q38" i="3" s="1"/>
  <c r="P30" i="3"/>
  <c r="Q30" i="3" s="1"/>
  <c r="P22" i="3"/>
  <c r="Q22" i="3" s="1"/>
  <c r="P14" i="3"/>
  <c r="Q14" i="3" s="1"/>
  <c r="P6" i="3"/>
  <c r="Q6" i="3" s="1"/>
  <c r="T248" i="3"/>
  <c r="U248" i="3" s="1"/>
  <c r="T240" i="3"/>
  <c r="U240" i="3" s="1"/>
  <c r="T192" i="3"/>
  <c r="U192" i="3" s="1"/>
  <c r="T144" i="3"/>
  <c r="U144" i="3" s="1"/>
  <c r="T56" i="3"/>
  <c r="U56" i="3" s="1"/>
  <c r="X310" i="3"/>
  <c r="Y310" i="3" s="1"/>
  <c r="X302" i="3"/>
  <c r="Y302" i="3" s="1"/>
  <c r="X294" i="3"/>
  <c r="Y294" i="3" s="1"/>
  <c r="X286" i="3"/>
  <c r="Y286" i="3" s="1"/>
  <c r="X278" i="3"/>
  <c r="Y278" i="3" s="1"/>
  <c r="X270" i="3"/>
  <c r="Y270" i="3" s="1"/>
  <c r="X262" i="3"/>
  <c r="Y262" i="3" s="1"/>
  <c r="X254" i="3"/>
  <c r="Y254" i="3" s="1"/>
  <c r="X246" i="3"/>
  <c r="Y246" i="3" s="1"/>
  <c r="X238" i="3"/>
  <c r="Y238" i="3" s="1"/>
  <c r="X230" i="3"/>
  <c r="Y230" i="3" s="1"/>
  <c r="X222" i="3"/>
  <c r="Y222" i="3" s="1"/>
  <c r="X206" i="3"/>
  <c r="Y206" i="3" s="1"/>
  <c r="X198" i="3"/>
  <c r="Y198" i="3" s="1"/>
  <c r="X190" i="3"/>
  <c r="Y190" i="3" s="1"/>
  <c r="X182" i="3"/>
  <c r="Y182" i="3" s="1"/>
  <c r="X174" i="3"/>
  <c r="Y174" i="3" s="1"/>
  <c r="X166" i="3"/>
  <c r="Y166" i="3" s="1"/>
  <c r="X158" i="3"/>
  <c r="Y158" i="3" s="1"/>
  <c r="X142" i="3"/>
  <c r="Y142" i="3" s="1"/>
  <c r="X134" i="3"/>
  <c r="Y134" i="3" s="1"/>
  <c r="X126" i="3"/>
  <c r="Y126" i="3" s="1"/>
  <c r="X118" i="3"/>
  <c r="Y118" i="3" s="1"/>
  <c r="X110" i="3"/>
  <c r="Y110" i="3" s="1"/>
  <c r="X102" i="3"/>
  <c r="Y102" i="3" s="1"/>
  <c r="X94" i="3"/>
  <c r="Y94" i="3" s="1"/>
  <c r="X86" i="3"/>
  <c r="Y86" i="3" s="1"/>
  <c r="X78" i="3"/>
  <c r="Y78" i="3" s="1"/>
  <c r="X70" i="3"/>
  <c r="Y70" i="3" s="1"/>
  <c r="X62" i="3"/>
  <c r="Y62" i="3" s="1"/>
  <c r="X54" i="3"/>
  <c r="Y54" i="3" s="1"/>
  <c r="X38" i="3"/>
  <c r="Y38" i="3" s="1"/>
  <c r="X30" i="3"/>
  <c r="Y30" i="3" s="1"/>
  <c r="X22" i="3"/>
  <c r="Y22" i="3" s="1"/>
  <c r="X14" i="3"/>
  <c r="Y14" i="3" s="1"/>
  <c r="X6" i="3"/>
  <c r="Y6" i="3" s="1"/>
  <c r="T269" i="3"/>
  <c r="U269" i="3" s="1"/>
  <c r="T77" i="3"/>
  <c r="U77" i="3" s="1"/>
  <c r="T29" i="3"/>
  <c r="U29" i="3" s="1"/>
  <c r="X306" i="3"/>
  <c r="Y306" i="3" s="1"/>
  <c r="X298" i="3"/>
  <c r="Y298" i="3" s="1"/>
  <c r="X290" i="3"/>
  <c r="Y290" i="3" s="1"/>
  <c r="X282" i="3"/>
  <c r="Y282" i="3" s="1"/>
  <c r="X274" i="3"/>
  <c r="Y274" i="3" s="1"/>
  <c r="X266" i="3"/>
  <c r="Y266" i="3" s="1"/>
  <c r="X258" i="3"/>
  <c r="Y258" i="3" s="1"/>
  <c r="X250" i="3"/>
  <c r="Y250" i="3" s="1"/>
  <c r="X242" i="3"/>
  <c r="Y242" i="3" s="1"/>
  <c r="X218" i="3"/>
  <c r="Y218" i="3" s="1"/>
  <c r="X210" i="3"/>
  <c r="Y210" i="3" s="1"/>
  <c r="X202" i="3"/>
  <c r="Y202" i="3" s="1"/>
  <c r="X194" i="3"/>
  <c r="Y194" i="3" s="1"/>
  <c r="X186" i="3"/>
  <c r="Y186" i="3" s="1"/>
  <c r="X178" i="3"/>
  <c r="Y178" i="3" s="1"/>
  <c r="X162" i="3"/>
  <c r="Y162" i="3" s="1"/>
  <c r="X154" i="3"/>
  <c r="Y154" i="3" s="1"/>
  <c r="X146" i="3"/>
  <c r="Y146" i="3" s="1"/>
  <c r="X138" i="3"/>
  <c r="Y138" i="3" s="1"/>
  <c r="X130" i="3"/>
  <c r="Y130" i="3" s="1"/>
  <c r="X114" i="3"/>
  <c r="Y114" i="3" s="1"/>
  <c r="X106" i="3"/>
  <c r="Y106" i="3" s="1"/>
  <c r="X98" i="3"/>
  <c r="Y98" i="3" s="1"/>
  <c r="X90" i="3"/>
  <c r="Y90" i="3" s="1"/>
  <c r="X82" i="3"/>
  <c r="Y82" i="3" s="1"/>
  <c r="X74" i="3"/>
  <c r="Y74" i="3" s="1"/>
  <c r="X66" i="3"/>
  <c r="Y66" i="3" s="1"/>
  <c r="X58" i="3"/>
  <c r="Y58" i="3" s="1"/>
  <c r="X50" i="3"/>
  <c r="Y50" i="3" s="1"/>
  <c r="X42" i="3"/>
  <c r="Y42" i="3" s="1"/>
  <c r="X34" i="3"/>
  <c r="Y34" i="3" s="1"/>
  <c r="X26" i="3"/>
  <c r="Y26" i="3" s="1"/>
  <c r="X18" i="3"/>
  <c r="Y18" i="3" s="1"/>
  <c r="X10" i="3"/>
  <c r="Y10" i="3" s="1"/>
  <c r="AB46" i="3"/>
  <c r="AC46" i="3" s="1"/>
  <c r="AB38" i="3"/>
  <c r="AC38" i="3" s="1"/>
  <c r="AB30" i="3"/>
  <c r="AC30" i="3" s="1"/>
  <c r="AB22" i="3"/>
  <c r="AC22" i="3" s="1"/>
  <c r="AB14" i="3"/>
  <c r="AC14" i="3" s="1"/>
  <c r="AB6" i="3"/>
  <c r="AC6" i="3" s="1"/>
  <c r="AF3" i="3"/>
  <c r="AG3" i="3" s="1"/>
  <c r="AF305" i="3"/>
  <c r="AG305" i="3" s="1"/>
  <c r="AF297" i="3"/>
  <c r="AG297" i="3" s="1"/>
  <c r="AF289" i="3"/>
  <c r="AG289" i="3" s="1"/>
  <c r="AF281" i="3"/>
  <c r="AG281" i="3" s="1"/>
  <c r="AF273" i="3"/>
  <c r="AG273" i="3" s="1"/>
  <c r="AF265" i="3"/>
  <c r="AG265" i="3" s="1"/>
  <c r="AF257" i="3"/>
  <c r="AG257" i="3" s="1"/>
  <c r="AF249" i="3"/>
  <c r="AG249" i="3" s="1"/>
  <c r="AF241" i="3"/>
  <c r="AG241" i="3" s="1"/>
  <c r="AF233" i="3"/>
  <c r="AG233" i="3" s="1"/>
  <c r="AF225" i="3"/>
  <c r="AG225" i="3" s="1"/>
  <c r="AF217" i="3"/>
  <c r="AG217" i="3" s="1"/>
  <c r="AF209" i="3"/>
  <c r="AG209" i="3" s="1"/>
  <c r="AF201" i="3"/>
  <c r="AG201" i="3" s="1"/>
  <c r="AF193" i="3"/>
  <c r="AG193" i="3" s="1"/>
  <c r="AF185" i="3"/>
  <c r="AG185" i="3" s="1"/>
  <c r="AF177" i="3"/>
  <c r="AG177" i="3" s="1"/>
  <c r="AF169" i="3"/>
  <c r="AG169" i="3" s="1"/>
  <c r="AF161" i="3"/>
  <c r="AG161" i="3" s="1"/>
  <c r="AF153" i="3"/>
  <c r="AG153" i="3" s="1"/>
  <c r="AF145" i="3"/>
  <c r="AG145" i="3" s="1"/>
  <c r="AF137" i="3"/>
  <c r="AG137" i="3" s="1"/>
  <c r="AF129" i="3"/>
  <c r="AG129" i="3" s="1"/>
  <c r="AF121" i="3"/>
  <c r="AG121" i="3" s="1"/>
  <c r="AF113" i="3"/>
  <c r="AG113" i="3" s="1"/>
  <c r="AF105" i="3"/>
  <c r="AG105" i="3" s="1"/>
  <c r="AF97" i="3"/>
  <c r="AG97" i="3" s="1"/>
  <c r="AF89" i="3"/>
  <c r="AG89" i="3" s="1"/>
  <c r="AF81" i="3"/>
  <c r="AG81" i="3" s="1"/>
  <c r="AF73" i="3"/>
  <c r="AG73" i="3" s="1"/>
  <c r="AF65" i="3"/>
  <c r="AG65" i="3" s="1"/>
  <c r="AF57" i="3"/>
  <c r="AG57" i="3" s="1"/>
  <c r="AF49" i="3"/>
  <c r="AG49" i="3" s="1"/>
  <c r="AF41" i="3"/>
  <c r="AG41" i="3" s="1"/>
  <c r="AF33" i="3"/>
  <c r="AG33" i="3" s="1"/>
  <c r="AF25" i="3"/>
  <c r="AG25" i="3" s="1"/>
  <c r="AF17" i="3"/>
  <c r="AG17" i="3" s="1"/>
  <c r="AF9" i="3"/>
  <c r="AG9" i="3" s="1"/>
  <c r="AF312" i="3"/>
  <c r="AG312" i="3" s="1"/>
  <c r="AF304" i="3"/>
  <c r="AG304" i="3" s="1"/>
  <c r="AF288" i="3"/>
  <c r="AG288" i="3" s="1"/>
  <c r="AF280" i="3"/>
  <c r="AG280" i="3" s="1"/>
  <c r="AF272" i="3"/>
  <c r="AG272" i="3" s="1"/>
  <c r="AF256" i="3"/>
  <c r="AG256" i="3" s="1"/>
  <c r="AF248" i="3"/>
  <c r="AG248" i="3" s="1"/>
  <c r="AF240" i="3"/>
  <c r="AG240" i="3" s="1"/>
  <c r="AF232" i="3"/>
  <c r="AG232" i="3" s="1"/>
  <c r="AF224" i="3"/>
  <c r="AG224" i="3" s="1"/>
  <c r="AF216" i="3"/>
  <c r="AG216" i="3" s="1"/>
  <c r="AF208" i="3"/>
  <c r="AG208" i="3" s="1"/>
  <c r="AF192" i="3"/>
  <c r="AG192" i="3" s="1"/>
  <c r="AF184" i="3"/>
  <c r="AG184" i="3" s="1"/>
  <c r="AF176" i="3"/>
  <c r="AG176" i="3" s="1"/>
  <c r="AF168" i="3"/>
  <c r="AG168" i="3" s="1"/>
  <c r="AF160" i="3"/>
  <c r="AG160" i="3" s="1"/>
  <c r="AF152" i="3"/>
  <c r="AG152" i="3" s="1"/>
  <c r="AF144" i="3"/>
  <c r="AG144" i="3" s="1"/>
  <c r="AF128" i="3"/>
  <c r="AG128" i="3" s="1"/>
  <c r="AF120" i="3"/>
  <c r="AG120" i="3" s="1"/>
  <c r="AF112" i="3"/>
  <c r="AG112" i="3" s="1"/>
  <c r="AF104" i="3"/>
  <c r="AG104" i="3" s="1"/>
  <c r="AF96" i="3"/>
  <c r="AG96" i="3" s="1"/>
  <c r="AF88" i="3"/>
  <c r="AG88" i="3" s="1"/>
  <c r="AF80" i="3"/>
  <c r="AG80" i="3" s="1"/>
  <c r="AF64" i="3"/>
  <c r="AG64" i="3" s="1"/>
  <c r="AF56" i="3"/>
  <c r="AG56" i="3" s="1"/>
  <c r="AF48" i="3"/>
  <c r="AG48" i="3" s="1"/>
  <c r="AF40" i="3"/>
  <c r="AG40" i="3" s="1"/>
  <c r="AF32" i="3"/>
  <c r="AG32" i="3" s="1"/>
  <c r="AF24" i="3"/>
  <c r="AG24" i="3" s="1"/>
  <c r="AF16" i="3"/>
  <c r="AG16" i="3" s="1"/>
  <c r="AF308" i="3"/>
  <c r="AG308" i="3" s="1"/>
  <c r="AF300" i="3"/>
  <c r="AG300" i="3" s="1"/>
  <c r="AF292" i="3"/>
  <c r="AG292" i="3" s="1"/>
  <c r="AF284" i="3"/>
  <c r="AG284" i="3" s="1"/>
  <c r="AF276" i="3"/>
  <c r="AG276" i="3" s="1"/>
  <c r="AF268" i="3"/>
  <c r="AG268" i="3" s="1"/>
  <c r="AF260" i="3"/>
  <c r="AG260" i="3" s="1"/>
  <c r="AF252" i="3"/>
  <c r="AG252" i="3" s="1"/>
  <c r="AF244" i="3"/>
  <c r="AG244" i="3" s="1"/>
  <c r="AF236" i="3"/>
  <c r="AG236" i="3" s="1"/>
  <c r="AF228" i="3"/>
  <c r="AG228" i="3" s="1"/>
  <c r="AF220" i="3"/>
  <c r="AG220" i="3" s="1"/>
  <c r="AF212" i="3"/>
  <c r="AG212" i="3" s="1"/>
  <c r="AF204" i="3"/>
  <c r="AG204" i="3" s="1"/>
  <c r="AF196" i="3"/>
  <c r="AG196" i="3" s="1"/>
  <c r="AF188" i="3"/>
  <c r="AG188" i="3" s="1"/>
  <c r="AF180" i="3"/>
  <c r="AG180" i="3" s="1"/>
  <c r="AF172" i="3"/>
  <c r="AG172" i="3" s="1"/>
  <c r="AF164" i="3"/>
  <c r="AG164" i="3" s="1"/>
  <c r="AF156" i="3"/>
  <c r="AG156" i="3" s="1"/>
  <c r="AF148" i="3"/>
  <c r="AG148" i="3" s="1"/>
  <c r="AF140" i="3"/>
  <c r="AG140" i="3" s="1"/>
  <c r="AF132" i="3"/>
  <c r="AG132" i="3" s="1"/>
  <c r="AF124" i="3"/>
  <c r="AG124" i="3" s="1"/>
  <c r="AF116" i="3"/>
  <c r="AG116" i="3" s="1"/>
  <c r="AF108" i="3"/>
  <c r="AG108" i="3" s="1"/>
  <c r="AF100" i="3"/>
  <c r="AG100" i="3" s="1"/>
  <c r="AF92" i="3"/>
  <c r="AG92" i="3" s="1"/>
  <c r="AF84" i="3"/>
  <c r="AG84" i="3" s="1"/>
  <c r="AF76" i="3"/>
  <c r="AG76" i="3" s="1"/>
  <c r="AF68" i="3"/>
  <c r="AG68" i="3" s="1"/>
  <c r="AF60" i="3"/>
  <c r="AG60" i="3" s="1"/>
  <c r="AF52" i="3"/>
  <c r="AG52" i="3" s="1"/>
  <c r="AF44" i="3"/>
  <c r="AG44" i="3" s="1"/>
  <c r="AF36" i="3"/>
  <c r="AG36" i="3" s="1"/>
  <c r="AF28" i="3"/>
  <c r="AG28" i="3" s="1"/>
  <c r="AF20" i="3"/>
  <c r="AG20" i="3" s="1"/>
  <c r="AF12" i="3"/>
  <c r="AG12" i="3" s="1"/>
  <c r="AF4" i="3"/>
  <c r="AG4" i="3" s="1"/>
  <c r="X105" i="11"/>
  <c r="Y105" i="11" s="1"/>
  <c r="X41" i="11"/>
  <c r="Y41" i="11" s="1"/>
  <c r="AB311" i="11"/>
  <c r="AC311" i="11" s="1"/>
  <c r="AB303" i="11"/>
  <c r="AC303" i="11" s="1"/>
  <c r="AB295" i="11"/>
  <c r="AC295" i="11" s="1"/>
  <c r="AB271" i="11"/>
  <c r="AC271" i="11" s="1"/>
  <c r="AB263" i="11"/>
  <c r="AC263" i="11" s="1"/>
  <c r="AB255" i="11"/>
  <c r="AC255" i="11" s="1"/>
  <c r="AB247" i="11"/>
  <c r="AC247" i="11" s="1"/>
  <c r="AB231" i="11"/>
  <c r="AC231" i="11" s="1"/>
  <c r="AB215" i="11"/>
  <c r="AC215" i="11" s="1"/>
  <c r="AB207" i="11"/>
  <c r="AC207" i="11" s="1"/>
  <c r="AB191" i="11"/>
  <c r="AC191" i="11" s="1"/>
  <c r="AB175" i="11"/>
  <c r="AC175" i="11" s="1"/>
  <c r="AB151" i="11"/>
  <c r="AC151" i="11" s="1"/>
  <c r="AH151" i="11" s="1"/>
  <c r="AB127" i="11"/>
  <c r="AC127" i="11" s="1"/>
  <c r="AH127" i="11" s="1"/>
  <c r="AB103" i="11"/>
  <c r="AC103" i="11" s="1"/>
  <c r="AB63" i="11"/>
  <c r="AC63" i="11" s="1"/>
  <c r="AB47" i="11"/>
  <c r="AC47" i="11" s="1"/>
  <c r="AH47" i="11" s="1"/>
  <c r="AF301" i="11"/>
  <c r="AG301" i="11" s="1"/>
  <c r="AF293" i="11"/>
  <c r="AG293" i="11" s="1"/>
  <c r="AF269" i="11"/>
  <c r="AG269" i="11" s="1"/>
  <c r="AF229" i="11"/>
  <c r="AG229" i="11" s="1"/>
  <c r="AF197" i="11"/>
  <c r="AG197" i="11" s="1"/>
  <c r="AF173" i="11"/>
  <c r="AG173" i="11" s="1"/>
  <c r="AH173" i="11" s="1"/>
  <c r="AF157" i="11"/>
  <c r="AG157" i="11" s="1"/>
  <c r="AF109" i="11"/>
  <c r="AG109" i="11" s="1"/>
  <c r="AH109" i="11" s="1"/>
  <c r="AF101" i="11"/>
  <c r="AG101" i="11" s="1"/>
  <c r="AH101" i="11" s="1"/>
  <c r="AF13" i="11"/>
  <c r="AG13" i="11" s="1"/>
  <c r="AH13" i="11" s="1"/>
  <c r="H247" i="3"/>
  <c r="I247" i="3" s="1"/>
  <c r="H243" i="3"/>
  <c r="I243" i="3" s="1"/>
  <c r="H235" i="3"/>
  <c r="I235" i="3" s="1"/>
  <c r="H231" i="3"/>
  <c r="I231" i="3" s="1"/>
  <c r="H211" i="3"/>
  <c r="I211" i="3" s="1"/>
  <c r="H207" i="3"/>
  <c r="I207" i="3" s="1"/>
  <c r="H188" i="3"/>
  <c r="I188" i="3" s="1"/>
  <c r="H308" i="3"/>
  <c r="I308" i="3" s="1"/>
  <c r="H300" i="3"/>
  <c r="I300" i="3" s="1"/>
  <c r="H296" i="3"/>
  <c r="I296" i="3" s="1"/>
  <c r="H293" i="3"/>
  <c r="I293" i="3" s="1"/>
  <c r="H289" i="3"/>
  <c r="I289" i="3" s="1"/>
  <c r="H277" i="3"/>
  <c r="I277" i="3" s="1"/>
  <c r="H265" i="3"/>
  <c r="I265" i="3" s="1"/>
  <c r="H203" i="3"/>
  <c r="I203" i="3" s="1"/>
  <c r="H175" i="3"/>
  <c r="I175" i="3" s="1"/>
  <c r="L3" i="3"/>
  <c r="M3" i="3" s="1"/>
  <c r="L305" i="3"/>
  <c r="M305" i="3" s="1"/>
  <c r="L297" i="3"/>
  <c r="M297" i="3" s="1"/>
  <c r="L289" i="3"/>
  <c r="M289" i="3" s="1"/>
  <c r="L281" i="3"/>
  <c r="M281" i="3" s="1"/>
  <c r="L273" i="3"/>
  <c r="M273" i="3" s="1"/>
  <c r="L265" i="3"/>
  <c r="M265" i="3" s="1"/>
  <c r="L257" i="3"/>
  <c r="M257" i="3" s="1"/>
  <c r="L249" i="3"/>
  <c r="M249" i="3" s="1"/>
  <c r="L241" i="3"/>
  <c r="M241" i="3" s="1"/>
  <c r="L233" i="3"/>
  <c r="M233" i="3" s="1"/>
  <c r="L225" i="3"/>
  <c r="M225" i="3" s="1"/>
  <c r="L217" i="3"/>
  <c r="M217" i="3" s="1"/>
  <c r="L209" i="3"/>
  <c r="M209" i="3" s="1"/>
  <c r="L201" i="3"/>
  <c r="M201" i="3" s="1"/>
  <c r="L193" i="3"/>
  <c r="M193" i="3" s="1"/>
  <c r="L185" i="3"/>
  <c r="M185" i="3" s="1"/>
  <c r="L177" i="3"/>
  <c r="M177" i="3" s="1"/>
  <c r="L169" i="3"/>
  <c r="M169" i="3" s="1"/>
  <c r="L161" i="3"/>
  <c r="M161" i="3" s="1"/>
  <c r="L153" i="3"/>
  <c r="M153" i="3" s="1"/>
  <c r="L145" i="3"/>
  <c r="M145" i="3" s="1"/>
  <c r="L137" i="3"/>
  <c r="M137" i="3" s="1"/>
  <c r="L129" i="3"/>
  <c r="M129" i="3" s="1"/>
  <c r="L121" i="3"/>
  <c r="M121" i="3" s="1"/>
  <c r="L113" i="3"/>
  <c r="M113" i="3" s="1"/>
  <c r="L105" i="3"/>
  <c r="M105" i="3" s="1"/>
  <c r="L97" i="3"/>
  <c r="M97" i="3" s="1"/>
  <c r="L89" i="3"/>
  <c r="M89" i="3" s="1"/>
  <c r="L81" i="3"/>
  <c r="M81" i="3" s="1"/>
  <c r="L73" i="3"/>
  <c r="M73" i="3" s="1"/>
  <c r="L65" i="3"/>
  <c r="M65" i="3" s="1"/>
  <c r="L57" i="3"/>
  <c r="M57" i="3" s="1"/>
  <c r="L49" i="3"/>
  <c r="M49" i="3" s="1"/>
  <c r="L41" i="3"/>
  <c r="M41" i="3" s="1"/>
  <c r="L33" i="3"/>
  <c r="M33" i="3" s="1"/>
  <c r="L25" i="3"/>
  <c r="M25" i="3" s="1"/>
  <c r="L17" i="3"/>
  <c r="M17" i="3" s="1"/>
  <c r="L9" i="3"/>
  <c r="M9" i="3" s="1"/>
  <c r="L247" i="3"/>
  <c r="M247" i="3" s="1"/>
  <c r="L119" i="3"/>
  <c r="M119" i="3" s="1"/>
  <c r="H303" i="3"/>
  <c r="I303" i="3" s="1"/>
  <c r="H292" i="3"/>
  <c r="I292" i="3" s="1"/>
  <c r="H280" i="3"/>
  <c r="I280" i="3" s="1"/>
  <c r="H284" i="3"/>
  <c r="I284" i="3" s="1"/>
  <c r="H261" i="3"/>
  <c r="I261" i="3" s="1"/>
  <c r="H272" i="3"/>
  <c r="I272" i="3" s="1"/>
  <c r="H268" i="3"/>
  <c r="I268" i="3" s="1"/>
  <c r="H237" i="3"/>
  <c r="I237" i="3" s="1"/>
  <c r="H233" i="3"/>
  <c r="I233" i="3" s="1"/>
  <c r="H221" i="3"/>
  <c r="I221" i="3" s="1"/>
  <c r="H217" i="3"/>
  <c r="I217" i="3" s="1"/>
  <c r="H213" i="3"/>
  <c r="I213" i="3" s="1"/>
  <c r="H197" i="3"/>
  <c r="I197" i="3" s="1"/>
  <c r="H186" i="3"/>
  <c r="I186" i="3" s="1"/>
  <c r="H182" i="3"/>
  <c r="I182" i="3" s="1"/>
  <c r="L310" i="3"/>
  <c r="M310" i="3" s="1"/>
  <c r="L302" i="3"/>
  <c r="M302" i="3" s="1"/>
  <c r="L214" i="3"/>
  <c r="M214" i="3" s="1"/>
  <c r="L150" i="3"/>
  <c r="M150" i="3" s="1"/>
  <c r="L54" i="3"/>
  <c r="M54" i="3" s="1"/>
  <c r="L6" i="3"/>
  <c r="M6" i="3" s="1"/>
  <c r="H267" i="3"/>
  <c r="I267" i="3" s="1"/>
  <c r="L301" i="3"/>
  <c r="M301" i="3" s="1"/>
  <c r="L293" i="3"/>
  <c r="M293" i="3" s="1"/>
  <c r="L229" i="3"/>
  <c r="M229" i="3" s="1"/>
  <c r="L109" i="3"/>
  <c r="M109" i="3" s="1"/>
  <c r="L101" i="3"/>
  <c r="M101" i="3" s="1"/>
  <c r="P140" i="3"/>
  <c r="Q140" i="3" s="1"/>
  <c r="P116" i="3"/>
  <c r="Q116" i="3" s="1"/>
  <c r="P108" i="3"/>
  <c r="Q108" i="3" s="1"/>
  <c r="P84" i="3"/>
  <c r="Q84" i="3" s="1"/>
  <c r="P76" i="3"/>
  <c r="Q76" i="3" s="1"/>
  <c r="P52" i="3"/>
  <c r="Q52" i="3" s="1"/>
  <c r="P44" i="3"/>
  <c r="Q44" i="3" s="1"/>
  <c r="P20" i="3"/>
  <c r="Q20" i="3" s="1"/>
  <c r="P12" i="3"/>
  <c r="Q12" i="3" s="1"/>
  <c r="T309" i="3"/>
  <c r="U309" i="3" s="1"/>
  <c r="T301" i="3"/>
  <c r="U301" i="3" s="1"/>
  <c r="T293" i="3"/>
  <c r="U293" i="3" s="1"/>
  <c r="T285" i="3"/>
  <c r="U285" i="3" s="1"/>
  <c r="T277" i="3"/>
  <c r="U277" i="3" s="1"/>
  <c r="T261" i="3"/>
  <c r="U261" i="3" s="1"/>
  <c r="T253" i="3"/>
  <c r="U253" i="3" s="1"/>
  <c r="T245" i="3"/>
  <c r="U245" i="3" s="1"/>
  <c r="T237" i="3"/>
  <c r="U237" i="3" s="1"/>
  <c r="T229" i="3"/>
  <c r="U229" i="3" s="1"/>
  <c r="T221" i="3"/>
  <c r="U221" i="3" s="1"/>
  <c r="T213" i="3"/>
  <c r="U213" i="3" s="1"/>
  <c r="T205" i="3"/>
  <c r="U205" i="3" s="1"/>
  <c r="T197" i="3"/>
  <c r="U197" i="3" s="1"/>
  <c r="T189" i="3"/>
  <c r="U189" i="3" s="1"/>
  <c r="T181" i="3"/>
  <c r="U181" i="3" s="1"/>
  <c r="T173" i="3"/>
  <c r="U173" i="3" s="1"/>
  <c r="T149" i="3"/>
  <c r="U149" i="3" s="1"/>
  <c r="T141" i="3"/>
  <c r="U141" i="3" s="1"/>
  <c r="T125" i="3"/>
  <c r="U125" i="3" s="1"/>
  <c r="T117" i="3"/>
  <c r="U117" i="3" s="1"/>
  <c r="T109" i="3"/>
  <c r="U109" i="3" s="1"/>
  <c r="T101" i="3"/>
  <c r="U101" i="3" s="1"/>
  <c r="T93" i="3"/>
  <c r="U93" i="3" s="1"/>
  <c r="T85" i="3"/>
  <c r="U85" i="3" s="1"/>
  <c r="T69" i="3"/>
  <c r="U69" i="3" s="1"/>
  <c r="T61" i="3"/>
  <c r="U61" i="3" s="1"/>
  <c r="T53" i="3"/>
  <c r="U53" i="3" s="1"/>
  <c r="T45" i="3"/>
  <c r="U45" i="3" s="1"/>
  <c r="T37" i="3"/>
  <c r="U37" i="3" s="1"/>
  <c r="T21" i="3"/>
  <c r="U21" i="3" s="1"/>
  <c r="T13" i="3"/>
  <c r="U13" i="3" s="1"/>
  <c r="T5" i="3"/>
  <c r="U5" i="3" s="1"/>
  <c r="X307" i="3"/>
  <c r="Y307" i="3" s="1"/>
  <c r="X299" i="3"/>
  <c r="Y299" i="3" s="1"/>
  <c r="X291" i="3"/>
  <c r="Y291" i="3" s="1"/>
  <c r="X283" i="3"/>
  <c r="Y283" i="3" s="1"/>
  <c r="X275" i="3"/>
  <c r="Y275" i="3" s="1"/>
  <c r="X267" i="3"/>
  <c r="Y267" i="3" s="1"/>
  <c r="X259" i="3"/>
  <c r="Y259" i="3" s="1"/>
  <c r="X251" i="3"/>
  <c r="Y251" i="3" s="1"/>
  <c r="X243" i="3"/>
  <c r="Y243" i="3" s="1"/>
  <c r="X235" i="3"/>
  <c r="Y235" i="3" s="1"/>
  <c r="X227" i="3"/>
  <c r="Y227" i="3" s="1"/>
  <c r="X219" i="3"/>
  <c r="Y219" i="3" s="1"/>
  <c r="X211" i="3"/>
  <c r="Y211" i="3" s="1"/>
  <c r="X203" i="3"/>
  <c r="Y203" i="3" s="1"/>
  <c r="X195" i="3"/>
  <c r="Y195" i="3" s="1"/>
  <c r="X187" i="3"/>
  <c r="Y187" i="3" s="1"/>
  <c r="X179" i="3"/>
  <c r="Y179" i="3" s="1"/>
  <c r="X171" i="3"/>
  <c r="Y171" i="3" s="1"/>
  <c r="X163" i="3"/>
  <c r="Y163" i="3" s="1"/>
  <c r="X155" i="3"/>
  <c r="Y155" i="3" s="1"/>
  <c r="X147" i="3"/>
  <c r="Y147" i="3" s="1"/>
  <c r="X139" i="3"/>
  <c r="Y139" i="3" s="1"/>
  <c r="X131" i="3"/>
  <c r="Y131" i="3" s="1"/>
  <c r="X123" i="3"/>
  <c r="Y123" i="3" s="1"/>
  <c r="X115" i="3"/>
  <c r="Y115" i="3" s="1"/>
  <c r="X107" i="3"/>
  <c r="Y107" i="3" s="1"/>
  <c r="X99" i="3"/>
  <c r="Y99" i="3" s="1"/>
  <c r="X91" i="3"/>
  <c r="Y91" i="3" s="1"/>
  <c r="L294" i="3"/>
  <c r="M294" i="3" s="1"/>
  <c r="L286" i="3"/>
  <c r="M286" i="3" s="1"/>
  <c r="L278" i="3"/>
  <c r="M278" i="3" s="1"/>
  <c r="L270" i="3"/>
  <c r="M270" i="3" s="1"/>
  <c r="L254" i="3"/>
  <c r="M254" i="3" s="1"/>
  <c r="L230" i="3"/>
  <c r="M230" i="3" s="1"/>
  <c r="L222" i="3"/>
  <c r="M222" i="3" s="1"/>
  <c r="L206" i="3"/>
  <c r="M206" i="3" s="1"/>
  <c r="L190" i="3"/>
  <c r="M190" i="3" s="1"/>
  <c r="L166" i="3"/>
  <c r="M166" i="3" s="1"/>
  <c r="L158" i="3"/>
  <c r="M158" i="3" s="1"/>
  <c r="L142" i="3"/>
  <c r="M142" i="3" s="1"/>
  <c r="L126" i="3"/>
  <c r="M126" i="3" s="1"/>
  <c r="L102" i="3"/>
  <c r="M102" i="3" s="1"/>
  <c r="L94" i="3"/>
  <c r="M94" i="3" s="1"/>
  <c r="L78" i="3"/>
  <c r="M78" i="3" s="1"/>
  <c r="L62" i="3"/>
  <c r="M62" i="3" s="1"/>
  <c r="L38" i="3"/>
  <c r="M38" i="3" s="1"/>
  <c r="L30" i="3"/>
  <c r="M30" i="3" s="1"/>
  <c r="L14" i="3"/>
  <c r="M14" i="3" s="1"/>
  <c r="P307" i="3"/>
  <c r="Q307" i="3" s="1"/>
  <c r="P283" i="3"/>
  <c r="Q283" i="3" s="1"/>
  <c r="P243" i="3"/>
  <c r="Q243" i="3" s="1"/>
  <c r="T312" i="3"/>
  <c r="U312" i="3" s="1"/>
  <c r="T304" i="3"/>
  <c r="U304" i="3" s="1"/>
  <c r="T288" i="3"/>
  <c r="U288" i="3" s="1"/>
  <c r="T280" i="3"/>
  <c r="U280" i="3" s="1"/>
  <c r="T272" i="3"/>
  <c r="U272" i="3" s="1"/>
  <c r="T264" i="3"/>
  <c r="U264" i="3" s="1"/>
  <c r="T256" i="3"/>
  <c r="U256" i="3" s="1"/>
  <c r="T232" i="3"/>
  <c r="U232" i="3" s="1"/>
  <c r="T224" i="3"/>
  <c r="U224" i="3" s="1"/>
  <c r="T200" i="3"/>
  <c r="U200" i="3" s="1"/>
  <c r="T184" i="3"/>
  <c r="U184" i="3" s="1"/>
  <c r="T152" i="3"/>
  <c r="U152" i="3" s="1"/>
  <c r="T136" i="3"/>
  <c r="U136" i="3" s="1"/>
  <c r="T128" i="3"/>
  <c r="U128" i="3" s="1"/>
  <c r="T120" i="3"/>
  <c r="U120" i="3" s="1"/>
  <c r="T96" i="3"/>
  <c r="U96" i="3" s="1"/>
  <c r="T88" i="3"/>
  <c r="U88" i="3" s="1"/>
  <c r="T72" i="3"/>
  <c r="U72" i="3" s="1"/>
  <c r="T48" i="3"/>
  <c r="U48" i="3" s="1"/>
  <c r="T16" i="3"/>
  <c r="U16" i="3" s="1"/>
  <c r="T8" i="3"/>
  <c r="U8" i="3" s="1"/>
  <c r="P306" i="3"/>
  <c r="Q306" i="3" s="1"/>
  <c r="P298" i="3"/>
  <c r="Q298" i="3" s="1"/>
  <c r="P290" i="3"/>
  <c r="Q290" i="3" s="1"/>
  <c r="P282" i="3"/>
  <c r="Q282" i="3" s="1"/>
  <c r="P274" i="3"/>
  <c r="Q274" i="3" s="1"/>
  <c r="P266" i="3"/>
  <c r="Q266" i="3" s="1"/>
  <c r="P258" i="3"/>
  <c r="Q258" i="3" s="1"/>
  <c r="P250" i="3"/>
  <c r="Q250" i="3" s="1"/>
  <c r="P242" i="3"/>
  <c r="Q242" i="3" s="1"/>
  <c r="P234" i="3"/>
  <c r="Q234" i="3" s="1"/>
  <c r="P226" i="3"/>
  <c r="Q226" i="3" s="1"/>
  <c r="P218" i="3"/>
  <c r="Q218" i="3" s="1"/>
  <c r="P210" i="3"/>
  <c r="Q210" i="3" s="1"/>
  <c r="P202" i="3"/>
  <c r="Q202" i="3" s="1"/>
  <c r="P194" i="3"/>
  <c r="Q194" i="3" s="1"/>
  <c r="P186" i="3"/>
  <c r="Q186" i="3" s="1"/>
  <c r="P178" i="3"/>
  <c r="Q178" i="3" s="1"/>
  <c r="P170" i="3"/>
  <c r="Q170" i="3" s="1"/>
  <c r="P162" i="3"/>
  <c r="Q162" i="3" s="1"/>
  <c r="P154" i="3"/>
  <c r="Q154" i="3" s="1"/>
  <c r="P146" i="3"/>
  <c r="Q146" i="3" s="1"/>
  <c r="P138" i="3"/>
  <c r="Q138" i="3" s="1"/>
  <c r="P130" i="3"/>
  <c r="Q130" i="3" s="1"/>
  <c r="P122" i="3"/>
  <c r="Q122" i="3" s="1"/>
  <c r="P114" i="3"/>
  <c r="Q114" i="3" s="1"/>
  <c r="P106" i="3"/>
  <c r="Q106" i="3" s="1"/>
  <c r="P98" i="3"/>
  <c r="Q98" i="3" s="1"/>
  <c r="P90" i="3"/>
  <c r="Q90" i="3" s="1"/>
  <c r="P82" i="3"/>
  <c r="Q82" i="3" s="1"/>
  <c r="P74" i="3"/>
  <c r="Q74" i="3" s="1"/>
  <c r="P66" i="3"/>
  <c r="Q66" i="3" s="1"/>
  <c r="P58" i="3"/>
  <c r="Q58" i="3" s="1"/>
  <c r="P50" i="3"/>
  <c r="Q50" i="3" s="1"/>
  <c r="P42" i="3"/>
  <c r="Q42" i="3" s="1"/>
  <c r="P34" i="3"/>
  <c r="Q34" i="3" s="1"/>
  <c r="P26" i="3"/>
  <c r="Q26" i="3" s="1"/>
  <c r="P18" i="3"/>
  <c r="Q18" i="3" s="1"/>
  <c r="P10" i="3"/>
  <c r="Q10" i="3" s="1"/>
  <c r="P272" i="3"/>
  <c r="Q272" i="3" s="1"/>
  <c r="P80" i="3"/>
  <c r="Q80" i="3" s="1"/>
  <c r="T311" i="3"/>
  <c r="U311" i="3" s="1"/>
  <c r="T295" i="3"/>
  <c r="U295" i="3" s="1"/>
  <c r="T287" i="3"/>
  <c r="U287" i="3" s="1"/>
  <c r="T263" i="3"/>
  <c r="U263" i="3" s="1"/>
  <c r="T255" i="3"/>
  <c r="U255" i="3" s="1"/>
  <c r="T247" i="3"/>
  <c r="U247" i="3" s="1"/>
  <c r="T239" i="3"/>
  <c r="U239" i="3" s="1"/>
  <c r="T231" i="3"/>
  <c r="U231" i="3" s="1"/>
  <c r="T223" i="3"/>
  <c r="U223" i="3" s="1"/>
  <c r="T215" i="3"/>
  <c r="U215" i="3" s="1"/>
  <c r="T207" i="3"/>
  <c r="U207" i="3" s="1"/>
  <c r="T199" i="3"/>
  <c r="U199" i="3" s="1"/>
  <c r="T191" i="3"/>
  <c r="U191" i="3" s="1"/>
  <c r="T183" i="3"/>
  <c r="U183" i="3" s="1"/>
  <c r="T159" i="3"/>
  <c r="U159" i="3" s="1"/>
  <c r="T151" i="3"/>
  <c r="U151" i="3" s="1"/>
  <c r="T127" i="3"/>
  <c r="U127" i="3" s="1"/>
  <c r="T119" i="3"/>
  <c r="U119" i="3" s="1"/>
  <c r="T111" i="3"/>
  <c r="U111" i="3" s="1"/>
  <c r="T103" i="3"/>
  <c r="U103" i="3" s="1"/>
  <c r="T95" i="3"/>
  <c r="U95" i="3" s="1"/>
  <c r="T87" i="3"/>
  <c r="U87" i="3" s="1"/>
  <c r="T79" i="3"/>
  <c r="U79" i="3" s="1"/>
  <c r="T71" i="3"/>
  <c r="U71" i="3" s="1"/>
  <c r="T63" i="3"/>
  <c r="U63" i="3" s="1"/>
  <c r="T55" i="3"/>
  <c r="U55" i="3" s="1"/>
  <c r="T47" i="3"/>
  <c r="U47" i="3" s="1"/>
  <c r="T23" i="3"/>
  <c r="U23" i="3" s="1"/>
  <c r="T15" i="3"/>
  <c r="U15" i="3" s="1"/>
  <c r="P151" i="3"/>
  <c r="Q151" i="3" s="1"/>
  <c r="P119" i="3"/>
  <c r="Q119" i="3" s="1"/>
  <c r="P111" i="3"/>
  <c r="Q111" i="3" s="1"/>
  <c r="P87" i="3"/>
  <c r="Q87" i="3" s="1"/>
  <c r="P79" i="3"/>
  <c r="Q79" i="3" s="1"/>
  <c r="P55" i="3"/>
  <c r="Q55" i="3" s="1"/>
  <c r="P47" i="3"/>
  <c r="Q47" i="3" s="1"/>
  <c r="P23" i="3"/>
  <c r="Q23" i="3" s="1"/>
  <c r="P15" i="3"/>
  <c r="Q15" i="3" s="1"/>
  <c r="P286" i="3"/>
  <c r="Q286" i="3" s="1"/>
  <c r="P254" i="3"/>
  <c r="Q254" i="3" s="1"/>
  <c r="P222" i="3"/>
  <c r="Q222" i="3" s="1"/>
  <c r="P158" i="3"/>
  <c r="Q158" i="3" s="1"/>
  <c r="P94" i="3"/>
  <c r="Q94" i="3" s="1"/>
  <c r="P62" i="3"/>
  <c r="Q62" i="3" s="1"/>
  <c r="AF286" i="3"/>
  <c r="AG286" i="3" s="1"/>
  <c r="AB116" i="3"/>
  <c r="AC116" i="3" s="1"/>
  <c r="AB108" i="3"/>
  <c r="AC108" i="3" s="1"/>
  <c r="AB100" i="3"/>
  <c r="AC100" i="3" s="1"/>
  <c r="AB92" i="3"/>
  <c r="AC92" i="3" s="1"/>
  <c r="AB84" i="3"/>
  <c r="AC84" i="3" s="1"/>
  <c r="AB76" i="3"/>
  <c r="AC76" i="3" s="1"/>
  <c r="AB68" i="3"/>
  <c r="AC68" i="3" s="1"/>
  <c r="AB60" i="3"/>
  <c r="AC60" i="3" s="1"/>
  <c r="AB52" i="3"/>
  <c r="AC52" i="3" s="1"/>
  <c r="AB44" i="3"/>
  <c r="AC44" i="3" s="1"/>
  <c r="AB36" i="3"/>
  <c r="AC36" i="3" s="1"/>
  <c r="AB28" i="3"/>
  <c r="AC28" i="3" s="1"/>
  <c r="AB20" i="3"/>
  <c r="AC20" i="3" s="1"/>
  <c r="AB12" i="3"/>
  <c r="AC12" i="3" s="1"/>
  <c r="AB4" i="3"/>
  <c r="AC4" i="3" s="1"/>
  <c r="AF306" i="3"/>
  <c r="AG306" i="3" s="1"/>
  <c r="AF298" i="3"/>
  <c r="AG298" i="3" s="1"/>
  <c r="AF290" i="3"/>
  <c r="AG290" i="3" s="1"/>
  <c r="AF282" i="3"/>
  <c r="AG282" i="3" s="1"/>
  <c r="AF274" i="3"/>
  <c r="AG274" i="3" s="1"/>
  <c r="AF266" i="3"/>
  <c r="AG266" i="3" s="1"/>
  <c r="AF258" i="3"/>
  <c r="AG258" i="3" s="1"/>
  <c r="AF250" i="3"/>
  <c r="AG250" i="3" s="1"/>
  <c r="AF242" i="3"/>
  <c r="AG242" i="3" s="1"/>
  <c r="AF234" i="3"/>
  <c r="AG234" i="3" s="1"/>
  <c r="AF226" i="3"/>
  <c r="AG226" i="3" s="1"/>
  <c r="AF218" i="3"/>
  <c r="AG218" i="3" s="1"/>
  <c r="AF210" i="3"/>
  <c r="AG210" i="3" s="1"/>
  <c r="AF202" i="3"/>
  <c r="AG202" i="3" s="1"/>
  <c r="AF194" i="3"/>
  <c r="AG194" i="3" s="1"/>
  <c r="AF186" i="3"/>
  <c r="AG186" i="3" s="1"/>
  <c r="AF178" i="3"/>
  <c r="AG178" i="3" s="1"/>
  <c r="AF170" i="3"/>
  <c r="AG170" i="3" s="1"/>
  <c r="AF162" i="3"/>
  <c r="AG162" i="3" s="1"/>
  <c r="AF154" i="3"/>
  <c r="AG154" i="3" s="1"/>
  <c r="AF146" i="3"/>
  <c r="AG146" i="3" s="1"/>
  <c r="AF138" i="3"/>
  <c r="AG138" i="3" s="1"/>
  <c r="AF130" i="3"/>
  <c r="AG130" i="3" s="1"/>
  <c r="AF122" i="3"/>
  <c r="AG122" i="3" s="1"/>
  <c r="AF114" i="3"/>
  <c r="AG114" i="3" s="1"/>
  <c r="AF106" i="3"/>
  <c r="AG106" i="3" s="1"/>
  <c r="AF98" i="3"/>
  <c r="AG98" i="3" s="1"/>
  <c r="AF90" i="3"/>
  <c r="AG90" i="3" s="1"/>
  <c r="AF82" i="3"/>
  <c r="AG82" i="3" s="1"/>
  <c r="AF74" i="3"/>
  <c r="AG74" i="3" s="1"/>
  <c r="AF66" i="3"/>
  <c r="AG66" i="3" s="1"/>
  <c r="AF296" i="3"/>
  <c r="AG296" i="3" s="1"/>
  <c r="AF264" i="3"/>
  <c r="AG264" i="3" s="1"/>
  <c r="AF200" i="3"/>
  <c r="AG200" i="3" s="1"/>
  <c r="AF136" i="3"/>
  <c r="AG136" i="3" s="1"/>
  <c r="AF72" i="3"/>
  <c r="AG72" i="3" s="1"/>
  <c r="AF8" i="3"/>
  <c r="AG8" i="3" s="1"/>
  <c r="X308" i="3"/>
  <c r="Y308" i="3" s="1"/>
  <c r="X300" i="3"/>
  <c r="Y300" i="3" s="1"/>
  <c r="X292" i="3"/>
  <c r="Y292" i="3" s="1"/>
  <c r="X284" i="3"/>
  <c r="Y284" i="3" s="1"/>
  <c r="X276" i="3"/>
  <c r="Y276" i="3" s="1"/>
  <c r="X268" i="3"/>
  <c r="Y268" i="3" s="1"/>
  <c r="X260" i="3"/>
  <c r="Y260" i="3" s="1"/>
  <c r="X252" i="3"/>
  <c r="Y252" i="3" s="1"/>
  <c r="X244" i="3"/>
  <c r="Y244" i="3" s="1"/>
  <c r="X236" i="3"/>
  <c r="Y236" i="3" s="1"/>
  <c r="X228" i="3"/>
  <c r="Y228" i="3" s="1"/>
  <c r="X220" i="3"/>
  <c r="Y220" i="3" s="1"/>
  <c r="X212" i="3"/>
  <c r="Y212" i="3" s="1"/>
  <c r="X204" i="3"/>
  <c r="Y204" i="3" s="1"/>
  <c r="X196" i="3"/>
  <c r="Y196" i="3" s="1"/>
  <c r="X188" i="3"/>
  <c r="Y188" i="3" s="1"/>
  <c r="X180" i="3"/>
  <c r="Y180" i="3" s="1"/>
  <c r="X172" i="3"/>
  <c r="Y172" i="3" s="1"/>
  <c r="X164" i="3"/>
  <c r="Y164" i="3" s="1"/>
  <c r="X156" i="3"/>
  <c r="Y156" i="3" s="1"/>
  <c r="X148" i="3"/>
  <c r="Y148" i="3" s="1"/>
  <c r="X140" i="3"/>
  <c r="Y140" i="3" s="1"/>
  <c r="X132" i="3"/>
  <c r="Y132" i="3" s="1"/>
  <c r="X124" i="3"/>
  <c r="Y124" i="3" s="1"/>
  <c r="X116" i="3"/>
  <c r="Y116" i="3" s="1"/>
  <c r="X108" i="3"/>
  <c r="Y108" i="3" s="1"/>
  <c r="X100" i="3"/>
  <c r="Y100" i="3" s="1"/>
  <c r="X92" i="3"/>
  <c r="Y92" i="3" s="1"/>
  <c r="X84" i="3"/>
  <c r="Y84" i="3" s="1"/>
  <c r="X76" i="3"/>
  <c r="Y76" i="3" s="1"/>
  <c r="X68" i="3"/>
  <c r="Y68" i="3" s="1"/>
  <c r="X60" i="3"/>
  <c r="Y60" i="3" s="1"/>
  <c r="X52" i="3"/>
  <c r="Y52" i="3" s="1"/>
  <c r="X44" i="3"/>
  <c r="Y44" i="3" s="1"/>
  <c r="X36" i="3"/>
  <c r="Y36" i="3" s="1"/>
  <c r="X28" i="3"/>
  <c r="Y28" i="3" s="1"/>
  <c r="X20" i="3"/>
  <c r="Y20" i="3" s="1"/>
  <c r="X12" i="3"/>
  <c r="Y12" i="3" s="1"/>
  <c r="X4" i="3"/>
  <c r="Y4" i="3" s="1"/>
  <c r="AB307" i="3"/>
  <c r="AC307" i="3" s="1"/>
  <c r="AB299" i="3"/>
  <c r="AC299" i="3" s="1"/>
  <c r="AB291" i="3"/>
  <c r="AC291" i="3" s="1"/>
  <c r="AB283" i="3"/>
  <c r="AC283" i="3" s="1"/>
  <c r="AB275" i="3"/>
  <c r="AC275" i="3" s="1"/>
  <c r="AB267" i="3"/>
  <c r="AC267" i="3" s="1"/>
  <c r="AB259" i="3"/>
  <c r="AC259" i="3" s="1"/>
  <c r="AB251" i="3"/>
  <c r="AC251" i="3" s="1"/>
  <c r="AB243" i="3"/>
  <c r="AC243" i="3" s="1"/>
  <c r="AB235" i="3"/>
  <c r="AC235" i="3" s="1"/>
  <c r="AB227" i="3"/>
  <c r="AC227" i="3" s="1"/>
  <c r="AB219" i="3"/>
  <c r="AC219" i="3" s="1"/>
  <c r="AB211" i="3"/>
  <c r="AC211" i="3" s="1"/>
  <c r="AB203" i="3"/>
  <c r="AC203" i="3" s="1"/>
  <c r="AB195" i="3"/>
  <c r="AC195" i="3" s="1"/>
  <c r="AB187" i="3"/>
  <c r="AC187" i="3" s="1"/>
  <c r="AB179" i="3"/>
  <c r="AC179" i="3" s="1"/>
  <c r="AB171" i="3"/>
  <c r="AC171" i="3" s="1"/>
  <c r="AB163" i="3"/>
  <c r="AC163" i="3" s="1"/>
  <c r="AB155" i="3"/>
  <c r="AC155" i="3" s="1"/>
  <c r="AB147" i="3"/>
  <c r="AC147" i="3" s="1"/>
  <c r="AB139" i="3"/>
  <c r="AC139" i="3" s="1"/>
  <c r="AB131" i="3"/>
  <c r="AC131" i="3" s="1"/>
  <c r="AB123" i="3"/>
  <c r="AC123" i="3" s="1"/>
  <c r="AB115" i="3"/>
  <c r="AC115" i="3" s="1"/>
  <c r="AB107" i="3"/>
  <c r="AC107" i="3" s="1"/>
  <c r="AB99" i="3"/>
  <c r="AC99" i="3" s="1"/>
  <c r="AB91" i="3"/>
  <c r="AC91" i="3" s="1"/>
  <c r="AB83" i="3"/>
  <c r="AC83" i="3" s="1"/>
  <c r="AB75" i="3"/>
  <c r="AC75" i="3" s="1"/>
  <c r="AB67" i="3"/>
  <c r="AC67" i="3" s="1"/>
  <c r="AB59" i="3"/>
  <c r="AC59" i="3" s="1"/>
  <c r="AB51" i="3"/>
  <c r="AC51" i="3" s="1"/>
  <c r="AB43" i="3"/>
  <c r="AC43" i="3" s="1"/>
  <c r="AB35" i="3"/>
  <c r="AC35" i="3" s="1"/>
  <c r="AB27" i="3"/>
  <c r="AC27" i="3" s="1"/>
  <c r="AB19" i="3"/>
  <c r="AC19" i="3" s="1"/>
  <c r="AB11" i="3"/>
  <c r="AC11" i="3" s="1"/>
  <c r="AB3" i="3"/>
  <c r="AC3" i="3" s="1"/>
  <c r="AB289" i="3"/>
  <c r="AC289" i="3" s="1"/>
  <c r="AB265" i="3"/>
  <c r="AC265" i="3" s="1"/>
  <c r="AB249" i="3"/>
  <c r="AC249" i="3" s="1"/>
  <c r="AB241" i="3"/>
  <c r="AC241" i="3" s="1"/>
  <c r="AB225" i="3"/>
  <c r="AC225" i="3" s="1"/>
  <c r="AB209" i="3"/>
  <c r="AC209" i="3" s="1"/>
  <c r="AB201" i="3"/>
  <c r="AC201" i="3" s="1"/>
  <c r="AB193" i="3"/>
  <c r="AC193" i="3" s="1"/>
  <c r="AB185" i="3"/>
  <c r="AC185" i="3" s="1"/>
  <c r="AB177" i="3"/>
  <c r="AC177" i="3" s="1"/>
  <c r="AB161" i="3"/>
  <c r="AC161" i="3" s="1"/>
  <c r="AB145" i="3"/>
  <c r="AC145" i="3" s="1"/>
  <c r="AB137" i="3"/>
  <c r="AC137" i="3" s="1"/>
  <c r="AB129" i="3"/>
  <c r="AC129" i="3" s="1"/>
  <c r="AB121" i="3"/>
  <c r="AC121" i="3" s="1"/>
  <c r="AB113" i="3"/>
  <c r="AC113" i="3" s="1"/>
  <c r="AB97" i="3"/>
  <c r="AC97" i="3" s="1"/>
  <c r="AB81" i="3"/>
  <c r="AC81" i="3" s="1"/>
  <c r="AB73" i="3"/>
  <c r="AC73" i="3" s="1"/>
  <c r="AB57" i="3"/>
  <c r="AC57" i="3" s="1"/>
  <c r="AB25" i="3"/>
  <c r="AC25" i="3" s="1"/>
  <c r="T297" i="3"/>
  <c r="U297" i="3" s="1"/>
  <c r="T273" i="3"/>
  <c r="U273" i="3" s="1"/>
  <c r="T257" i="3"/>
  <c r="U257" i="3" s="1"/>
  <c r="T225" i="3"/>
  <c r="U225" i="3" s="1"/>
  <c r="T209" i="3"/>
  <c r="U209" i="3" s="1"/>
  <c r="T145" i="3"/>
  <c r="U145" i="3" s="1"/>
  <c r="T81" i="3"/>
  <c r="U81" i="3" s="1"/>
  <c r="T17" i="3"/>
  <c r="U17" i="3" s="1"/>
  <c r="T307" i="3"/>
  <c r="U307" i="3" s="1"/>
  <c r="T299" i="3"/>
  <c r="U299" i="3" s="1"/>
  <c r="T291" i="3"/>
  <c r="U291" i="3" s="1"/>
  <c r="T283" i="3"/>
  <c r="U283" i="3" s="1"/>
  <c r="T275" i="3"/>
  <c r="U275" i="3" s="1"/>
  <c r="T267" i="3"/>
  <c r="U267" i="3" s="1"/>
  <c r="T259" i="3"/>
  <c r="U259" i="3" s="1"/>
  <c r="T251" i="3"/>
  <c r="U251" i="3" s="1"/>
  <c r="T243" i="3"/>
  <c r="U243" i="3" s="1"/>
  <c r="T235" i="3"/>
  <c r="U235" i="3" s="1"/>
  <c r="T227" i="3"/>
  <c r="U227" i="3" s="1"/>
  <c r="T219" i="3"/>
  <c r="U219" i="3" s="1"/>
  <c r="T211" i="3"/>
  <c r="U211" i="3" s="1"/>
  <c r="T203" i="3"/>
  <c r="U203" i="3" s="1"/>
  <c r="T195" i="3"/>
  <c r="U195" i="3" s="1"/>
  <c r="T187" i="3"/>
  <c r="U187" i="3" s="1"/>
  <c r="T179" i="3"/>
  <c r="U179" i="3" s="1"/>
  <c r="T171" i="3"/>
  <c r="U171" i="3" s="1"/>
  <c r="T163" i="3"/>
  <c r="U163" i="3" s="1"/>
  <c r="T155" i="3"/>
  <c r="U155" i="3" s="1"/>
  <c r="T147" i="3"/>
  <c r="U147" i="3" s="1"/>
  <c r="T139" i="3"/>
  <c r="U139" i="3" s="1"/>
  <c r="T131" i="3"/>
  <c r="U131" i="3" s="1"/>
  <c r="T123" i="3"/>
  <c r="U123" i="3" s="1"/>
  <c r="T115" i="3"/>
  <c r="U115" i="3" s="1"/>
  <c r="T107" i="3"/>
  <c r="U107" i="3" s="1"/>
  <c r="T99" i="3"/>
  <c r="U99" i="3" s="1"/>
  <c r="T91" i="3"/>
  <c r="U91" i="3" s="1"/>
  <c r="T83" i="3"/>
  <c r="U83" i="3" s="1"/>
  <c r="T75" i="3"/>
  <c r="U75" i="3" s="1"/>
  <c r="T67" i="3"/>
  <c r="U67" i="3" s="1"/>
  <c r="T59" i="3"/>
  <c r="U59" i="3" s="1"/>
  <c r="T51" i="3"/>
  <c r="U51" i="3" s="1"/>
  <c r="T43" i="3"/>
  <c r="U43" i="3" s="1"/>
  <c r="T35" i="3"/>
  <c r="U35" i="3" s="1"/>
  <c r="T27" i="3"/>
  <c r="U27" i="3" s="1"/>
  <c r="T19" i="3"/>
  <c r="U19" i="3" s="1"/>
  <c r="T11" i="3"/>
  <c r="U11" i="3" s="1"/>
  <c r="X3" i="3"/>
  <c r="Y3" i="3" s="1"/>
  <c r="X305" i="3"/>
  <c r="Y305" i="3" s="1"/>
  <c r="X297" i="3"/>
  <c r="Y297" i="3" s="1"/>
  <c r="X289" i="3"/>
  <c r="Y289" i="3" s="1"/>
  <c r="X281" i="3"/>
  <c r="Y281" i="3" s="1"/>
  <c r="X273" i="3"/>
  <c r="Y273" i="3" s="1"/>
  <c r="X265" i="3"/>
  <c r="Y265" i="3" s="1"/>
  <c r="X257" i="3"/>
  <c r="Y257" i="3" s="1"/>
  <c r="X249" i="3"/>
  <c r="Y249" i="3" s="1"/>
  <c r="X241" i="3"/>
  <c r="Y241" i="3" s="1"/>
  <c r="X233" i="3"/>
  <c r="Y233" i="3" s="1"/>
  <c r="X225" i="3"/>
  <c r="Y225" i="3" s="1"/>
  <c r="X217" i="3"/>
  <c r="Y217" i="3" s="1"/>
  <c r="X209" i="3"/>
  <c r="Y209" i="3" s="1"/>
  <c r="X201" i="3"/>
  <c r="Y201" i="3" s="1"/>
  <c r="X193" i="3"/>
  <c r="Y193" i="3" s="1"/>
  <c r="X185" i="3"/>
  <c r="Y185" i="3" s="1"/>
  <c r="X177" i="3"/>
  <c r="Y177" i="3" s="1"/>
  <c r="X169" i="3"/>
  <c r="Y169" i="3" s="1"/>
  <c r="X161" i="3"/>
  <c r="Y161" i="3" s="1"/>
  <c r="X153" i="3"/>
  <c r="Y153" i="3" s="1"/>
  <c r="X145" i="3"/>
  <c r="Y145" i="3" s="1"/>
  <c r="X137" i="3"/>
  <c r="Y137" i="3" s="1"/>
  <c r="X129" i="3"/>
  <c r="Y129" i="3" s="1"/>
  <c r="X121" i="3"/>
  <c r="Y121" i="3" s="1"/>
  <c r="X113" i="3"/>
  <c r="Y113" i="3" s="1"/>
  <c r="X105" i="3"/>
  <c r="Y105" i="3" s="1"/>
  <c r="X89" i="3"/>
  <c r="Y89" i="3" s="1"/>
  <c r="X81" i="3"/>
  <c r="Y81" i="3" s="1"/>
  <c r="X73" i="3"/>
  <c r="Y73" i="3" s="1"/>
  <c r="X65" i="3"/>
  <c r="Y65" i="3" s="1"/>
  <c r="X57" i="3"/>
  <c r="Y57" i="3" s="1"/>
  <c r="X49" i="3"/>
  <c r="Y49" i="3" s="1"/>
  <c r="X41" i="3"/>
  <c r="Y41" i="3" s="1"/>
  <c r="X33" i="3"/>
  <c r="Y33" i="3" s="1"/>
  <c r="X25" i="3"/>
  <c r="Y25" i="3" s="1"/>
  <c r="X17" i="3"/>
  <c r="Y17" i="3" s="1"/>
  <c r="X9" i="3"/>
  <c r="Y9" i="3" s="1"/>
  <c r="X287" i="3"/>
  <c r="Y287" i="3" s="1"/>
  <c r="X279" i="3"/>
  <c r="Y279" i="3" s="1"/>
  <c r="X255" i="3"/>
  <c r="Y255" i="3" s="1"/>
  <c r="X247" i="3"/>
  <c r="Y247" i="3" s="1"/>
  <c r="X103" i="3"/>
  <c r="Y103" i="3" s="1"/>
  <c r="X23" i="3"/>
  <c r="Y23" i="3" s="1"/>
  <c r="X7" i="3"/>
  <c r="Y7" i="3" s="1"/>
  <c r="AF310" i="3"/>
  <c r="AG310" i="3" s="1"/>
  <c r="AF302" i="3"/>
  <c r="AG302" i="3" s="1"/>
  <c r="AF294" i="3"/>
  <c r="AG294" i="3" s="1"/>
  <c r="AF278" i="3"/>
  <c r="AG278" i="3" s="1"/>
  <c r="AF270" i="3"/>
  <c r="AG270" i="3" s="1"/>
  <c r="AF262" i="3"/>
  <c r="AG262" i="3" s="1"/>
  <c r="AF246" i="3"/>
  <c r="AG246" i="3" s="1"/>
  <c r="AF238" i="3"/>
  <c r="AG238" i="3" s="1"/>
  <c r="AF230" i="3"/>
  <c r="AG230" i="3" s="1"/>
  <c r="AF214" i="3"/>
  <c r="AG214" i="3" s="1"/>
  <c r="AF206" i="3"/>
  <c r="AG206" i="3" s="1"/>
  <c r="AF198" i="3"/>
  <c r="AG198" i="3" s="1"/>
  <c r="AF182" i="3"/>
  <c r="AG182" i="3" s="1"/>
  <c r="AF174" i="3"/>
  <c r="AG174" i="3" s="1"/>
  <c r="AF166" i="3"/>
  <c r="AG166" i="3" s="1"/>
  <c r="AF158" i="3"/>
  <c r="AG158" i="3" s="1"/>
  <c r="AF150" i="3"/>
  <c r="AG150" i="3" s="1"/>
  <c r="AF142" i="3"/>
  <c r="AG142" i="3" s="1"/>
  <c r="AF134" i="3"/>
  <c r="AG134" i="3" s="1"/>
  <c r="AF62" i="3"/>
  <c r="AG62" i="3" s="1"/>
  <c r="AF131" i="3"/>
  <c r="AG131" i="3" s="1"/>
  <c r="AF123" i="3"/>
  <c r="AG123" i="3" s="1"/>
  <c r="AF107" i="3"/>
  <c r="AG107" i="3" s="1"/>
  <c r="AF99" i="3"/>
  <c r="AG99" i="3" s="1"/>
  <c r="AF91" i="3"/>
  <c r="AG91" i="3" s="1"/>
  <c r="AF83" i="3"/>
  <c r="AG83" i="3" s="1"/>
  <c r="AF75" i="3"/>
  <c r="AG75" i="3" s="1"/>
  <c r="AF67" i="3"/>
  <c r="AG67" i="3" s="1"/>
  <c r="AF59" i="3"/>
  <c r="AG59" i="3" s="1"/>
  <c r="AF51" i="3"/>
  <c r="AG51" i="3" s="1"/>
  <c r="AF43" i="3"/>
  <c r="AG43" i="3" s="1"/>
  <c r="AF35" i="3"/>
  <c r="AG35" i="3" s="1"/>
  <c r="AF27" i="3"/>
  <c r="AG27" i="3" s="1"/>
  <c r="AF19" i="3"/>
  <c r="AG19" i="3" s="1"/>
  <c r="AF11" i="3"/>
  <c r="AG11" i="3" s="1"/>
  <c r="H305" i="11"/>
  <c r="I305" i="11" s="1"/>
  <c r="H289" i="11"/>
  <c r="I289" i="11" s="1"/>
  <c r="H281" i="11"/>
  <c r="I281" i="11" s="1"/>
  <c r="H273" i="11"/>
  <c r="I273" i="11" s="1"/>
  <c r="H265" i="11"/>
  <c r="I265" i="11" s="1"/>
  <c r="H257" i="11"/>
  <c r="I257" i="11" s="1"/>
  <c r="H249" i="11"/>
  <c r="I249" i="11" s="1"/>
  <c r="H233" i="11"/>
  <c r="I233" i="11" s="1"/>
  <c r="H225" i="11"/>
  <c r="I225" i="11" s="1"/>
  <c r="H217" i="11"/>
  <c r="I217" i="11" s="1"/>
  <c r="H209" i="11"/>
  <c r="I209" i="11" s="1"/>
  <c r="H201" i="11"/>
  <c r="I201" i="11" s="1"/>
  <c r="H193" i="11"/>
  <c r="I193" i="11" s="1"/>
  <c r="H185" i="11"/>
  <c r="I185" i="11" s="1"/>
  <c r="H169" i="11"/>
  <c r="I169" i="11" s="1"/>
  <c r="H161" i="11"/>
  <c r="I161" i="11" s="1"/>
  <c r="H153" i="11"/>
  <c r="I153" i="11" s="1"/>
  <c r="H145" i="11"/>
  <c r="I145" i="11" s="1"/>
  <c r="H137" i="11"/>
  <c r="I137" i="11" s="1"/>
  <c r="H129" i="11"/>
  <c r="I129" i="11" s="1"/>
  <c r="H121" i="11"/>
  <c r="I121" i="11" s="1"/>
  <c r="H113" i="11"/>
  <c r="I113" i="11" s="1"/>
  <c r="H105" i="11"/>
  <c r="I105" i="11" s="1"/>
  <c r="H97" i="11"/>
  <c r="I97" i="11" s="1"/>
  <c r="H89" i="11"/>
  <c r="I89" i="11" s="1"/>
  <c r="H73" i="11"/>
  <c r="I73" i="11" s="1"/>
  <c r="H65" i="11"/>
  <c r="I65" i="11" s="1"/>
  <c r="H57" i="11"/>
  <c r="I57" i="11" s="1"/>
  <c r="H49" i="11"/>
  <c r="I49" i="11" s="1"/>
  <c r="H41" i="11"/>
  <c r="I41" i="11" s="1"/>
  <c r="H33" i="11"/>
  <c r="I33" i="11" s="1"/>
  <c r="H25" i="11"/>
  <c r="I25" i="11" s="1"/>
  <c r="H17" i="11"/>
  <c r="I17" i="11" s="1"/>
  <c r="H9" i="11"/>
  <c r="I9" i="11" s="1"/>
  <c r="T267" i="11"/>
  <c r="U267" i="11" s="1"/>
  <c r="T123" i="11"/>
  <c r="U123" i="11" s="1"/>
  <c r="T67" i="11"/>
  <c r="U67" i="11" s="1"/>
  <c r="H303" i="11"/>
  <c r="I303" i="11" s="1"/>
  <c r="H295" i="11"/>
  <c r="I295" i="11" s="1"/>
  <c r="H279" i="11"/>
  <c r="I279" i="11" s="1"/>
  <c r="H263" i="11"/>
  <c r="I263" i="11" s="1"/>
  <c r="H255" i="11"/>
  <c r="I255" i="11" s="1"/>
  <c r="H247" i="11"/>
  <c r="I247" i="11" s="1"/>
  <c r="H239" i="11"/>
  <c r="I239" i="11" s="1"/>
  <c r="H231" i="11"/>
  <c r="I231" i="11" s="1"/>
  <c r="AH231" i="11" s="1"/>
  <c r="H215" i="11"/>
  <c r="I215" i="11" s="1"/>
  <c r="H207" i="11"/>
  <c r="I207" i="11" s="1"/>
  <c r="H199" i="11"/>
  <c r="I199" i="11" s="1"/>
  <c r="H191" i="11"/>
  <c r="I191" i="11" s="1"/>
  <c r="H183" i="11"/>
  <c r="I183" i="11" s="1"/>
  <c r="AH183" i="11" s="1"/>
  <c r="H175" i="11"/>
  <c r="I175" i="11" s="1"/>
  <c r="H159" i="11"/>
  <c r="I159" i="11" s="1"/>
  <c r="AH159" i="11" s="1"/>
  <c r="H143" i="11"/>
  <c r="I143" i="11" s="1"/>
  <c r="AH143" i="11" s="1"/>
  <c r="H119" i="11"/>
  <c r="I119" i="11" s="1"/>
  <c r="AH119" i="11" s="1"/>
  <c r="H111" i="11"/>
  <c r="I111" i="11" s="1"/>
  <c r="H87" i="11"/>
  <c r="I87" i="11" s="1"/>
  <c r="AH87" i="11" s="1"/>
  <c r="H79" i="11"/>
  <c r="I79" i="11" s="1"/>
  <c r="H63" i="11"/>
  <c r="I63" i="11" s="1"/>
  <c r="H55" i="11"/>
  <c r="I55" i="11" s="1"/>
  <c r="AH55" i="11" s="1"/>
  <c r="H39" i="11"/>
  <c r="I39" i="11" s="1"/>
  <c r="AH39" i="11" s="1"/>
  <c r="L309" i="11"/>
  <c r="M309" i="11" s="1"/>
  <c r="L301" i="11"/>
  <c r="M301" i="11" s="1"/>
  <c r="L293" i="11"/>
  <c r="M293" i="11" s="1"/>
  <c r="L285" i="11"/>
  <c r="M285" i="11" s="1"/>
  <c r="AH285" i="11" s="1"/>
  <c r="L277" i="11"/>
  <c r="M277" i="11" s="1"/>
  <c r="L269" i="11"/>
  <c r="M269" i="11" s="1"/>
  <c r="AH269" i="11" s="1"/>
  <c r="L261" i="11"/>
  <c r="M261" i="11" s="1"/>
  <c r="L253" i="11"/>
  <c r="M253" i="11" s="1"/>
  <c r="AH253" i="11" s="1"/>
  <c r="L245" i="11"/>
  <c r="M245" i="11" s="1"/>
  <c r="AH245" i="11" s="1"/>
  <c r="L237" i="11"/>
  <c r="M237" i="11" s="1"/>
  <c r="AH237" i="11" s="1"/>
  <c r="L221" i="11"/>
  <c r="M221" i="11" s="1"/>
  <c r="AH221" i="11" s="1"/>
  <c r="L213" i="11"/>
  <c r="M213" i="11" s="1"/>
  <c r="L205" i="11"/>
  <c r="M205" i="11" s="1"/>
  <c r="L197" i="11"/>
  <c r="M197" i="11" s="1"/>
  <c r="AH197" i="11" s="1"/>
  <c r="L189" i="11"/>
  <c r="M189" i="11" s="1"/>
  <c r="L181" i="11"/>
  <c r="M181" i="11" s="1"/>
  <c r="AH181" i="11" s="1"/>
  <c r="L165" i="11"/>
  <c r="M165" i="11" s="1"/>
  <c r="AH165" i="11" s="1"/>
  <c r="L157" i="11"/>
  <c r="M157" i="11" s="1"/>
  <c r="L149" i="11"/>
  <c r="M149" i="11" s="1"/>
  <c r="AH149" i="11" s="1"/>
  <c r="L141" i="11"/>
  <c r="M141" i="11" s="1"/>
  <c r="AH141" i="11" s="1"/>
  <c r="L133" i="11"/>
  <c r="M133" i="11" s="1"/>
  <c r="L117" i="11"/>
  <c r="M117" i="11" s="1"/>
  <c r="L77" i="11"/>
  <c r="M77" i="11" s="1"/>
  <c r="AH77" i="11" s="1"/>
  <c r="L61" i="11"/>
  <c r="M61" i="11" s="1"/>
  <c r="AH61" i="11" s="1"/>
  <c r="L53" i="11"/>
  <c r="M53" i="11" s="1"/>
  <c r="AH53" i="11" s="1"/>
  <c r="L37" i="11"/>
  <c r="M37" i="11" s="1"/>
  <c r="AH37" i="11" s="1"/>
  <c r="L5" i="11"/>
  <c r="M5" i="11" s="1"/>
  <c r="AH5" i="11" s="1"/>
  <c r="P251" i="11"/>
  <c r="Q251" i="11" s="1"/>
  <c r="P227" i="11"/>
  <c r="Q227" i="11" s="1"/>
  <c r="P163" i="11"/>
  <c r="Q163" i="11" s="1"/>
  <c r="P155" i="11"/>
  <c r="Q155" i="11" s="1"/>
  <c r="P123" i="11"/>
  <c r="Q123" i="11" s="1"/>
  <c r="T3" i="11"/>
  <c r="U3" i="11" s="1"/>
  <c r="AH3" i="11" s="1"/>
  <c r="T305" i="11"/>
  <c r="U305" i="11" s="1"/>
  <c r="T281" i="11"/>
  <c r="U281" i="11" s="1"/>
  <c r="T249" i="11"/>
  <c r="U249" i="11" s="1"/>
  <c r="T241" i="11"/>
  <c r="U241" i="11" s="1"/>
  <c r="T233" i="11"/>
  <c r="U233" i="11" s="1"/>
  <c r="T225" i="11"/>
  <c r="U225" i="11" s="1"/>
  <c r="T209" i="11"/>
  <c r="U209" i="11" s="1"/>
  <c r="AH209" i="11" s="1"/>
  <c r="T153" i="11"/>
  <c r="U153" i="11" s="1"/>
  <c r="T113" i="11"/>
  <c r="U113" i="11" s="1"/>
  <c r="T97" i="11"/>
  <c r="U97" i="11" s="1"/>
  <c r="T81" i="11"/>
  <c r="U81" i="11" s="1"/>
  <c r="T65" i="11"/>
  <c r="U65" i="11" s="1"/>
  <c r="T57" i="11"/>
  <c r="U57" i="11" s="1"/>
  <c r="X303" i="11"/>
  <c r="Y303" i="11" s="1"/>
  <c r="X295" i="11"/>
  <c r="Y295" i="11" s="1"/>
  <c r="X271" i="11"/>
  <c r="Y271" i="11" s="1"/>
  <c r="AH271" i="11" s="1"/>
  <c r="X255" i="11"/>
  <c r="Y255" i="11" s="1"/>
  <c r="X247" i="11"/>
  <c r="Y247" i="11" s="1"/>
  <c r="X239" i="11"/>
  <c r="Y239" i="11" s="1"/>
  <c r="X215" i="11"/>
  <c r="Y215" i="11" s="1"/>
  <c r="AB293" i="11"/>
  <c r="AC293" i="11" s="1"/>
  <c r="AB277" i="11"/>
  <c r="AC277" i="11" s="1"/>
  <c r="AF259" i="11"/>
  <c r="AG259" i="11" s="1"/>
  <c r="AF195" i="11"/>
  <c r="AG195" i="11" s="1"/>
  <c r="AF171" i="11"/>
  <c r="AG171" i="11" s="1"/>
  <c r="AF139" i="11"/>
  <c r="AG139" i="11" s="1"/>
  <c r="AF115" i="11"/>
  <c r="AG115" i="11" s="1"/>
  <c r="AF91" i="11"/>
  <c r="AG91" i="11" s="1"/>
  <c r="AF67" i="11"/>
  <c r="AG67" i="11" s="1"/>
  <c r="H311" i="3"/>
  <c r="I311" i="3" s="1"/>
  <c r="H295" i="3"/>
  <c r="I295" i="3" s="1"/>
  <c r="H285" i="3"/>
  <c r="I285" i="3" s="1"/>
  <c r="H264" i="3"/>
  <c r="I264" i="3" s="1"/>
  <c r="H239" i="3"/>
  <c r="I239" i="3" s="1"/>
  <c r="H228" i="3"/>
  <c r="I228" i="3" s="1"/>
  <c r="H209" i="3"/>
  <c r="I209" i="3" s="1"/>
  <c r="H194" i="3"/>
  <c r="I194" i="3" s="1"/>
  <c r="H190" i="3"/>
  <c r="I190" i="3" s="1"/>
  <c r="H179" i="3"/>
  <c r="I179" i="3" s="1"/>
  <c r="H171" i="3"/>
  <c r="I171" i="3" s="1"/>
  <c r="H163" i="3"/>
  <c r="I163" i="3" s="1"/>
  <c r="H159" i="3"/>
  <c r="I159" i="3" s="1"/>
  <c r="H155" i="3"/>
  <c r="I155" i="3" s="1"/>
  <c r="H151" i="3"/>
  <c r="I151" i="3" s="1"/>
  <c r="H147" i="3"/>
  <c r="I147" i="3" s="1"/>
  <c r="H135" i="3"/>
  <c r="I135" i="3" s="1"/>
  <c r="H131" i="3"/>
  <c r="I131" i="3" s="1"/>
  <c r="H127" i="3"/>
  <c r="I127" i="3" s="1"/>
  <c r="H119" i="3"/>
  <c r="I119" i="3" s="1"/>
  <c r="H115" i="3"/>
  <c r="I115" i="3" s="1"/>
  <c r="H111" i="3"/>
  <c r="I111" i="3" s="1"/>
  <c r="H103" i="3"/>
  <c r="I103" i="3" s="1"/>
  <c r="H99" i="3"/>
  <c r="I99" i="3" s="1"/>
  <c r="H95" i="3"/>
  <c r="I95" i="3" s="1"/>
  <c r="H87" i="3"/>
  <c r="I87" i="3" s="1"/>
  <c r="H83" i="3"/>
  <c r="I83" i="3" s="1"/>
  <c r="H79" i="3"/>
  <c r="I79" i="3" s="1"/>
  <c r="H71" i="3"/>
  <c r="I71" i="3" s="1"/>
  <c r="H67" i="3"/>
  <c r="I67" i="3" s="1"/>
  <c r="H63" i="3"/>
  <c r="I63" i="3" s="1"/>
  <c r="H55" i="3"/>
  <c r="I55" i="3" s="1"/>
  <c r="H51" i="3"/>
  <c r="I51" i="3" s="1"/>
  <c r="H47" i="3"/>
  <c r="I47" i="3" s="1"/>
  <c r="H39" i="3"/>
  <c r="I39" i="3" s="1"/>
  <c r="H35" i="3"/>
  <c r="I35" i="3" s="1"/>
  <c r="H31" i="3"/>
  <c r="I31" i="3" s="1"/>
  <c r="H23" i="3"/>
  <c r="I23" i="3" s="1"/>
  <c r="H15" i="3"/>
  <c r="I15" i="3" s="1"/>
  <c r="H11" i="3"/>
  <c r="I11" i="3" s="1"/>
  <c r="H7" i="3"/>
  <c r="I7" i="3" s="1"/>
  <c r="L303" i="3"/>
  <c r="M303" i="3" s="1"/>
  <c r="L295" i="3"/>
  <c r="M295" i="3" s="1"/>
  <c r="L279" i="3"/>
  <c r="M279" i="3" s="1"/>
  <c r="L263" i="3"/>
  <c r="M263" i="3" s="1"/>
  <c r="L239" i="3"/>
  <c r="M239" i="3" s="1"/>
  <c r="L231" i="3"/>
  <c r="M231" i="3" s="1"/>
  <c r="L215" i="3"/>
  <c r="M215" i="3" s="1"/>
  <c r="L199" i="3"/>
  <c r="M199" i="3" s="1"/>
  <c r="L175" i="3"/>
  <c r="M175" i="3" s="1"/>
  <c r="L167" i="3"/>
  <c r="M167" i="3" s="1"/>
  <c r="L151" i="3"/>
  <c r="M151" i="3" s="1"/>
  <c r="L135" i="3"/>
  <c r="M135" i="3" s="1"/>
  <c r="L111" i="3"/>
  <c r="M111" i="3" s="1"/>
  <c r="L103" i="3"/>
  <c r="M103" i="3" s="1"/>
  <c r="L87" i="3"/>
  <c r="M87" i="3" s="1"/>
  <c r="L71" i="3"/>
  <c r="M71" i="3" s="1"/>
  <c r="L47" i="3"/>
  <c r="M47" i="3" s="1"/>
  <c r="L39" i="3"/>
  <c r="M39" i="3" s="1"/>
  <c r="L23" i="3"/>
  <c r="M23" i="3" s="1"/>
  <c r="L7" i="3"/>
  <c r="M7" i="3" s="1"/>
  <c r="P304" i="3"/>
  <c r="Q304" i="3" s="1"/>
  <c r="P240" i="3"/>
  <c r="Q240" i="3" s="1"/>
  <c r="P208" i="3"/>
  <c r="Q208" i="3" s="1"/>
  <c r="P176" i="3"/>
  <c r="Q176" i="3" s="1"/>
  <c r="P144" i="3"/>
  <c r="Q144" i="3" s="1"/>
  <c r="P112" i="3"/>
  <c r="Q112" i="3" s="1"/>
  <c r="H307" i="3"/>
  <c r="I307" i="3" s="1"/>
  <c r="H291" i="3"/>
  <c r="I291" i="3" s="1"/>
  <c r="H256" i="3"/>
  <c r="I256" i="3" s="1"/>
  <c r="H227" i="3"/>
  <c r="I227" i="3" s="1"/>
  <c r="H223" i="3"/>
  <c r="I223" i="3" s="1"/>
  <c r="H212" i="3"/>
  <c r="I212" i="3" s="1"/>
  <c r="H193" i="3"/>
  <c r="I193" i="3" s="1"/>
  <c r="H178" i="3"/>
  <c r="I178" i="3" s="1"/>
  <c r="H150" i="3"/>
  <c r="I150" i="3" s="1"/>
  <c r="H138" i="3"/>
  <c r="I138" i="3" s="1"/>
  <c r="H134" i="3"/>
  <c r="I134" i="3" s="1"/>
  <c r="H130" i="3"/>
  <c r="I130" i="3" s="1"/>
  <c r="H122" i="3"/>
  <c r="I122" i="3" s="1"/>
  <c r="H118" i="3"/>
  <c r="I118" i="3" s="1"/>
  <c r="H114" i="3"/>
  <c r="I114" i="3" s="1"/>
  <c r="H106" i="3"/>
  <c r="I106" i="3" s="1"/>
  <c r="H102" i="3"/>
  <c r="I102" i="3" s="1"/>
  <c r="H98" i="3"/>
  <c r="I98" i="3" s="1"/>
  <c r="H90" i="3"/>
  <c r="I90" i="3" s="1"/>
  <c r="H86" i="3"/>
  <c r="I86" i="3" s="1"/>
  <c r="H82" i="3"/>
  <c r="I82" i="3" s="1"/>
  <c r="H74" i="3"/>
  <c r="I74" i="3" s="1"/>
  <c r="H70" i="3"/>
  <c r="I70" i="3" s="1"/>
  <c r="H66" i="3"/>
  <c r="I66" i="3" s="1"/>
  <c r="H58" i="3"/>
  <c r="I58" i="3" s="1"/>
  <c r="H54" i="3"/>
  <c r="I54" i="3" s="1"/>
  <c r="H50" i="3"/>
  <c r="I50" i="3" s="1"/>
  <c r="H42" i="3"/>
  <c r="I42" i="3" s="1"/>
  <c r="H38" i="3"/>
  <c r="I38" i="3" s="1"/>
  <c r="H34" i="3"/>
  <c r="I34" i="3" s="1"/>
  <c r="H30" i="3"/>
  <c r="I30" i="3" s="1"/>
  <c r="H26" i="3"/>
  <c r="I26" i="3" s="1"/>
  <c r="H18" i="3"/>
  <c r="I18" i="3" s="1"/>
  <c r="H14" i="3"/>
  <c r="I14" i="3" s="1"/>
  <c r="H10" i="3"/>
  <c r="I10" i="3" s="1"/>
  <c r="H6" i="3"/>
  <c r="I6" i="3" s="1"/>
  <c r="H297" i="3"/>
  <c r="I297" i="3" s="1"/>
  <c r="H287" i="3"/>
  <c r="I287" i="3" s="1"/>
  <c r="H281" i="3"/>
  <c r="I281" i="3" s="1"/>
  <c r="H252" i="3"/>
  <c r="I252" i="3" s="1"/>
  <c r="H245" i="3"/>
  <c r="I245" i="3" s="1"/>
  <c r="H241" i="3"/>
  <c r="I241" i="3" s="1"/>
  <c r="H234" i="3"/>
  <c r="I234" i="3" s="1"/>
  <c r="H230" i="3"/>
  <c r="I230" i="3" s="1"/>
  <c r="H219" i="3"/>
  <c r="I219" i="3" s="1"/>
  <c r="H215" i="3"/>
  <c r="I215" i="3" s="1"/>
  <c r="H204" i="3"/>
  <c r="I204" i="3" s="1"/>
  <c r="H185" i="3"/>
  <c r="I185" i="3" s="1"/>
  <c r="H173" i="3"/>
  <c r="I173" i="3" s="1"/>
  <c r="H169" i="3"/>
  <c r="I169" i="3" s="1"/>
  <c r="H165" i="3"/>
  <c r="I165" i="3" s="1"/>
  <c r="H161" i="3"/>
  <c r="I161" i="3" s="1"/>
  <c r="H157" i="3"/>
  <c r="I157" i="3" s="1"/>
  <c r="H153" i="3"/>
  <c r="I153" i="3" s="1"/>
  <c r="L309" i="3"/>
  <c r="M309" i="3" s="1"/>
  <c r="L285" i="3"/>
  <c r="M285" i="3" s="1"/>
  <c r="L277" i="3"/>
  <c r="M277" i="3" s="1"/>
  <c r="L261" i="3"/>
  <c r="M261" i="3" s="1"/>
  <c r="L245" i="3"/>
  <c r="M245" i="3" s="1"/>
  <c r="L221" i="3"/>
  <c r="M221" i="3" s="1"/>
  <c r="L213" i="3"/>
  <c r="M213" i="3" s="1"/>
  <c r="L197" i="3"/>
  <c r="M197" i="3" s="1"/>
  <c r="L181" i="3"/>
  <c r="M181" i="3" s="1"/>
  <c r="L157" i="3"/>
  <c r="M157" i="3" s="1"/>
  <c r="L149" i="3"/>
  <c r="M149" i="3" s="1"/>
  <c r="L133" i="3"/>
  <c r="M133" i="3" s="1"/>
  <c r="L117" i="3"/>
  <c r="M117" i="3" s="1"/>
  <c r="L93" i="3"/>
  <c r="M93" i="3" s="1"/>
  <c r="L85" i="3"/>
  <c r="M85" i="3" s="1"/>
  <c r="L69" i="3"/>
  <c r="M69" i="3" s="1"/>
  <c r="L53" i="3"/>
  <c r="M53" i="3" s="1"/>
  <c r="L29" i="3"/>
  <c r="M29" i="3" s="1"/>
  <c r="L21" i="3"/>
  <c r="M21" i="3" s="1"/>
  <c r="L5" i="3"/>
  <c r="M5" i="3" s="1"/>
  <c r="H273" i="3"/>
  <c r="I273" i="3" s="1"/>
  <c r="H269" i="3"/>
  <c r="I269" i="3" s="1"/>
  <c r="H199" i="3"/>
  <c r="I199" i="3" s="1"/>
  <c r="H309" i="3"/>
  <c r="I309" i="3" s="1"/>
  <c r="H299" i="3"/>
  <c r="I299" i="3" s="1"/>
  <c r="H240" i="3"/>
  <c r="I240" i="3" s="1"/>
  <c r="H225" i="3"/>
  <c r="I225" i="3" s="1"/>
  <c r="H210" i="3"/>
  <c r="I210" i="3" s="1"/>
  <c r="H206" i="3"/>
  <c r="I206" i="3" s="1"/>
  <c r="H195" i="3"/>
  <c r="I195" i="3" s="1"/>
  <c r="H183" i="3"/>
  <c r="I183" i="3" s="1"/>
  <c r="H180" i="3"/>
  <c r="I180" i="3" s="1"/>
  <c r="H168" i="3"/>
  <c r="I168" i="3" s="1"/>
  <c r="H160" i="3"/>
  <c r="I160" i="3" s="1"/>
  <c r="H152" i="3"/>
  <c r="I152" i="3" s="1"/>
  <c r="H136" i="3"/>
  <c r="I136" i="3" s="1"/>
  <c r="H120" i="3"/>
  <c r="I120" i="3" s="1"/>
  <c r="H104" i="3"/>
  <c r="I104" i="3" s="1"/>
  <c r="H88" i="3"/>
  <c r="I88" i="3" s="1"/>
  <c r="H72" i="3"/>
  <c r="I72" i="3" s="1"/>
  <c r="H56" i="3"/>
  <c r="I56" i="3" s="1"/>
  <c r="H40" i="3"/>
  <c r="I40" i="3" s="1"/>
  <c r="H24" i="3"/>
  <c r="I24" i="3" s="1"/>
  <c r="H20" i="3"/>
  <c r="I20" i="3" s="1"/>
  <c r="H16" i="3"/>
  <c r="I16" i="3" s="1"/>
  <c r="H12" i="3"/>
  <c r="I12" i="3" s="1"/>
  <c r="H8" i="3"/>
  <c r="I8" i="3" s="1"/>
  <c r="H4" i="3"/>
  <c r="I4" i="3" s="1"/>
  <c r="L298" i="3"/>
  <c r="M298" i="3" s="1"/>
  <c r="L282" i="3"/>
  <c r="M282" i="3" s="1"/>
  <c r="L258" i="3"/>
  <c r="M258" i="3" s="1"/>
  <c r="L250" i="3"/>
  <c r="M250" i="3" s="1"/>
  <c r="L234" i="3"/>
  <c r="M234" i="3" s="1"/>
  <c r="L218" i="3"/>
  <c r="M218" i="3" s="1"/>
  <c r="P312" i="3"/>
  <c r="Q312" i="3" s="1"/>
  <c r="P296" i="3"/>
  <c r="Q296" i="3" s="1"/>
  <c r="P288" i="3"/>
  <c r="Q288" i="3" s="1"/>
  <c r="P280" i="3"/>
  <c r="Q280" i="3" s="1"/>
  <c r="P264" i="3"/>
  <c r="Q264" i="3" s="1"/>
  <c r="P256" i="3"/>
  <c r="Q256" i="3" s="1"/>
  <c r="P248" i="3"/>
  <c r="Q248" i="3" s="1"/>
  <c r="P232" i="3"/>
  <c r="Q232" i="3" s="1"/>
  <c r="P224" i="3"/>
  <c r="Q224" i="3" s="1"/>
  <c r="P216" i="3"/>
  <c r="Q216" i="3" s="1"/>
  <c r="P200" i="3"/>
  <c r="Q200" i="3" s="1"/>
  <c r="P192" i="3"/>
  <c r="Q192" i="3" s="1"/>
  <c r="P184" i="3"/>
  <c r="Q184" i="3" s="1"/>
  <c r="P168" i="3"/>
  <c r="Q168" i="3" s="1"/>
  <c r="P160" i="3"/>
  <c r="Q160" i="3" s="1"/>
  <c r="P152" i="3"/>
  <c r="Q152" i="3" s="1"/>
  <c r="P136" i="3"/>
  <c r="Q136" i="3" s="1"/>
  <c r="P128" i="3"/>
  <c r="Q128" i="3" s="1"/>
  <c r="P120" i="3"/>
  <c r="Q120" i="3" s="1"/>
  <c r="P104" i="3"/>
  <c r="Q104" i="3" s="1"/>
  <c r="P96" i="3"/>
  <c r="Q96" i="3" s="1"/>
  <c r="P88" i="3"/>
  <c r="Q88" i="3" s="1"/>
  <c r="P72" i="3"/>
  <c r="Q72" i="3" s="1"/>
  <c r="P64" i="3"/>
  <c r="Q64" i="3" s="1"/>
  <c r="P56" i="3"/>
  <c r="Q56" i="3" s="1"/>
  <c r="P40" i="3"/>
  <c r="Q40" i="3" s="1"/>
  <c r="P32" i="3"/>
  <c r="Q32" i="3" s="1"/>
  <c r="P24" i="3"/>
  <c r="Q24" i="3" s="1"/>
  <c r="P8" i="3"/>
  <c r="Q8" i="3" s="1"/>
  <c r="P310" i="3"/>
  <c r="Q310" i="3" s="1"/>
  <c r="P302" i="3"/>
  <c r="Q302" i="3" s="1"/>
  <c r="P294" i="3"/>
  <c r="Q294" i="3" s="1"/>
  <c r="P278" i="3"/>
  <c r="Q278" i="3" s="1"/>
  <c r="P270" i="3"/>
  <c r="Q270" i="3" s="1"/>
  <c r="P262" i="3"/>
  <c r="Q262" i="3" s="1"/>
  <c r="P246" i="3"/>
  <c r="Q246" i="3" s="1"/>
  <c r="P238" i="3"/>
  <c r="Q238" i="3" s="1"/>
  <c r="P230" i="3"/>
  <c r="Q230" i="3" s="1"/>
  <c r="P214" i="3"/>
  <c r="Q214" i="3" s="1"/>
  <c r="P206" i="3"/>
  <c r="Q206" i="3" s="1"/>
  <c r="P198" i="3"/>
  <c r="Q198" i="3" s="1"/>
  <c r="P182" i="3"/>
  <c r="Q182" i="3" s="1"/>
  <c r="P174" i="3"/>
  <c r="Q174" i="3" s="1"/>
  <c r="P166" i="3"/>
  <c r="Q166" i="3" s="1"/>
  <c r="P150" i="3"/>
  <c r="Q150" i="3" s="1"/>
  <c r="P142" i="3"/>
  <c r="Q142" i="3" s="1"/>
  <c r="P134" i="3"/>
  <c r="Q134" i="3" s="1"/>
  <c r="P118" i="3"/>
  <c r="Q118" i="3" s="1"/>
  <c r="P110" i="3"/>
  <c r="Q110" i="3" s="1"/>
  <c r="P102" i="3"/>
  <c r="Q102" i="3" s="1"/>
  <c r="P86" i="3"/>
  <c r="Q86" i="3" s="1"/>
  <c r="P299" i="3"/>
  <c r="Q299" i="3" s="1"/>
  <c r="P291" i="3"/>
  <c r="Q291" i="3" s="1"/>
  <c r="P267" i="3"/>
  <c r="Q267" i="3" s="1"/>
  <c r="P259" i="3"/>
  <c r="Q259" i="3" s="1"/>
  <c r="P235" i="3"/>
  <c r="Q235" i="3" s="1"/>
  <c r="P227" i="3"/>
  <c r="Q227" i="3" s="1"/>
  <c r="P203" i="3"/>
  <c r="Q203" i="3" s="1"/>
  <c r="P195" i="3"/>
  <c r="Q195" i="3" s="1"/>
  <c r="P171" i="3"/>
  <c r="Q171" i="3" s="1"/>
  <c r="P163" i="3"/>
  <c r="Q163" i="3" s="1"/>
  <c r="P139" i="3"/>
  <c r="Q139" i="3" s="1"/>
  <c r="P131" i="3"/>
  <c r="Q131" i="3" s="1"/>
  <c r="P107" i="3"/>
  <c r="Q107" i="3" s="1"/>
  <c r="P99" i="3"/>
  <c r="Q99" i="3" s="1"/>
  <c r="P75" i="3"/>
  <c r="Q75" i="3" s="1"/>
  <c r="P67" i="3"/>
  <c r="Q67" i="3" s="1"/>
  <c r="P43" i="3"/>
  <c r="Q43" i="3" s="1"/>
  <c r="P35" i="3"/>
  <c r="Q35" i="3" s="1"/>
  <c r="P11" i="3"/>
  <c r="Q11" i="3" s="1"/>
  <c r="X311" i="3"/>
  <c r="Y311" i="3" s="1"/>
  <c r="X295" i="3"/>
  <c r="Y295" i="3" s="1"/>
  <c r="X271" i="3"/>
  <c r="Y271" i="3" s="1"/>
  <c r="X263" i="3"/>
  <c r="Y263" i="3" s="1"/>
  <c r="X231" i="3"/>
  <c r="Y231" i="3" s="1"/>
  <c r="X223" i="3"/>
  <c r="Y223" i="3" s="1"/>
  <c r="X215" i="3"/>
  <c r="Y215" i="3" s="1"/>
  <c r="X207" i="3"/>
  <c r="Y207" i="3" s="1"/>
  <c r="X199" i="3"/>
  <c r="Y199" i="3" s="1"/>
  <c r="X191" i="3"/>
  <c r="Y191" i="3" s="1"/>
  <c r="X183" i="3"/>
  <c r="Y183" i="3" s="1"/>
  <c r="X167" i="3"/>
  <c r="Y167" i="3" s="1"/>
  <c r="X151" i="3"/>
  <c r="Y151" i="3" s="1"/>
  <c r="X143" i="3"/>
  <c r="Y143" i="3" s="1"/>
  <c r="X135" i="3"/>
  <c r="Y135" i="3" s="1"/>
  <c r="X127" i="3"/>
  <c r="Y127" i="3" s="1"/>
  <c r="X95" i="3"/>
  <c r="Y95" i="3" s="1"/>
  <c r="X87" i="3"/>
  <c r="Y87" i="3" s="1"/>
  <c r="X79" i="3"/>
  <c r="Y79" i="3" s="1"/>
  <c r="X71" i="3"/>
  <c r="Y71" i="3" s="1"/>
  <c r="X55" i="3"/>
  <c r="Y55" i="3" s="1"/>
  <c r="X47" i="3"/>
  <c r="Y47" i="3" s="1"/>
  <c r="X39" i="3"/>
  <c r="Y39" i="3" s="1"/>
  <c r="X15" i="3"/>
  <c r="Y15" i="3" s="1"/>
  <c r="T310" i="3"/>
  <c r="U310" i="3" s="1"/>
  <c r="X303" i="3"/>
  <c r="Y303" i="3" s="1"/>
  <c r="X239" i="3"/>
  <c r="Y239" i="3" s="1"/>
  <c r="X175" i="3"/>
  <c r="Y175" i="3" s="1"/>
  <c r="X119" i="3"/>
  <c r="Y119" i="3" s="1"/>
  <c r="X111" i="3"/>
  <c r="Y111" i="3" s="1"/>
  <c r="X63" i="3"/>
  <c r="Y63" i="3" s="1"/>
  <c r="X31" i="3"/>
  <c r="Y31" i="3" s="1"/>
  <c r="AB305" i="3"/>
  <c r="AC305" i="3" s="1"/>
  <c r="AB297" i="3"/>
  <c r="AC297" i="3" s="1"/>
  <c r="AB281" i="3"/>
  <c r="AC281" i="3" s="1"/>
  <c r="AB273" i="3"/>
  <c r="AC273" i="3" s="1"/>
  <c r="AB257" i="3"/>
  <c r="AC257" i="3" s="1"/>
  <c r="AB233" i="3"/>
  <c r="AC233" i="3" s="1"/>
  <c r="AB217" i="3"/>
  <c r="AC217" i="3" s="1"/>
  <c r="AB169" i="3"/>
  <c r="AC169" i="3" s="1"/>
  <c r="AB153" i="3"/>
  <c r="AC153" i="3" s="1"/>
  <c r="AB105" i="3"/>
  <c r="AC105" i="3" s="1"/>
  <c r="AB89" i="3"/>
  <c r="AC89" i="3" s="1"/>
  <c r="AB41" i="3"/>
  <c r="AC41" i="3" s="1"/>
  <c r="AB9" i="3"/>
  <c r="AC9" i="3" s="1"/>
  <c r="AB65" i="3"/>
  <c r="AC65" i="3" s="1"/>
  <c r="AB49" i="3"/>
  <c r="AC49" i="3" s="1"/>
  <c r="AB33" i="3"/>
  <c r="AC33" i="3" s="1"/>
  <c r="AB17" i="3"/>
  <c r="AC17" i="3" s="1"/>
  <c r="AB308" i="3"/>
  <c r="AC308" i="3" s="1"/>
  <c r="AB300" i="3"/>
  <c r="AC300" i="3" s="1"/>
  <c r="AB292" i="3"/>
  <c r="AC292" i="3" s="1"/>
  <c r="AB284" i="3"/>
  <c r="AC284" i="3" s="1"/>
  <c r="AB276" i="3"/>
  <c r="AC276" i="3" s="1"/>
  <c r="AB268" i="3"/>
  <c r="AC268" i="3" s="1"/>
  <c r="AB260" i="3"/>
  <c r="AC260" i="3" s="1"/>
  <c r="AB252" i="3"/>
  <c r="AC252" i="3" s="1"/>
  <c r="AB244" i="3"/>
  <c r="AC244" i="3" s="1"/>
  <c r="AB236" i="3"/>
  <c r="AC236" i="3" s="1"/>
  <c r="AB228" i="3"/>
  <c r="AC228" i="3" s="1"/>
  <c r="AB220" i="3"/>
  <c r="AC220" i="3" s="1"/>
  <c r="AB212" i="3"/>
  <c r="AC212" i="3" s="1"/>
  <c r="AB204" i="3"/>
  <c r="AC204" i="3" s="1"/>
  <c r="AB196" i="3"/>
  <c r="AC196" i="3" s="1"/>
  <c r="AB188" i="3"/>
  <c r="AC188" i="3" s="1"/>
  <c r="AB180" i="3"/>
  <c r="AC180" i="3" s="1"/>
  <c r="AB172" i="3"/>
  <c r="AC172" i="3" s="1"/>
  <c r="AB164" i="3"/>
  <c r="AC164" i="3" s="1"/>
  <c r="AB156" i="3"/>
  <c r="AC156" i="3" s="1"/>
  <c r="AB148" i="3"/>
  <c r="AC148" i="3" s="1"/>
  <c r="AB140" i="3"/>
  <c r="AC140" i="3" s="1"/>
  <c r="AB132" i="3"/>
  <c r="AC132" i="3" s="1"/>
  <c r="AB124" i="3"/>
  <c r="AC124" i="3" s="1"/>
  <c r="AB312" i="3"/>
  <c r="AC312" i="3" s="1"/>
  <c r="AB304" i="3"/>
  <c r="AC304" i="3" s="1"/>
  <c r="AB296" i="3"/>
  <c r="AC296" i="3" s="1"/>
  <c r="AB288" i="3"/>
  <c r="AC288" i="3" s="1"/>
  <c r="AB280" i="3"/>
  <c r="AC280" i="3" s="1"/>
  <c r="AB272" i="3"/>
  <c r="AC272" i="3" s="1"/>
  <c r="AB264" i="3"/>
  <c r="AC264" i="3" s="1"/>
  <c r="AB256" i="3"/>
  <c r="AC256" i="3" s="1"/>
  <c r="AB248" i="3"/>
  <c r="AC248" i="3" s="1"/>
  <c r="AB240" i="3"/>
  <c r="AC240" i="3" s="1"/>
  <c r="AB232" i="3"/>
  <c r="AC232" i="3" s="1"/>
  <c r="AB224" i="3"/>
  <c r="AC224" i="3" s="1"/>
  <c r="AB216" i="3"/>
  <c r="AC216" i="3" s="1"/>
  <c r="AB208" i="3"/>
  <c r="AC208" i="3" s="1"/>
  <c r="AB200" i="3"/>
  <c r="AC200" i="3" s="1"/>
  <c r="AB192" i="3"/>
  <c r="AC192" i="3" s="1"/>
  <c r="AB184" i="3"/>
  <c r="AC184" i="3" s="1"/>
  <c r="AB176" i="3"/>
  <c r="AC176" i="3" s="1"/>
  <c r="AB168" i="3"/>
  <c r="AC168" i="3" s="1"/>
  <c r="AB160" i="3"/>
  <c r="AC160" i="3" s="1"/>
  <c r="AB152" i="3"/>
  <c r="AC152" i="3" s="1"/>
  <c r="AB144" i="3"/>
  <c r="AC144" i="3" s="1"/>
  <c r="AB136" i="3"/>
  <c r="AC136" i="3" s="1"/>
  <c r="AB128" i="3"/>
  <c r="AC128" i="3" s="1"/>
  <c r="AB120" i="3"/>
  <c r="AC120" i="3" s="1"/>
  <c r="AB112" i="3"/>
  <c r="AC112" i="3" s="1"/>
  <c r="AB104" i="3"/>
  <c r="AC104" i="3" s="1"/>
  <c r="AB96" i="3"/>
  <c r="AC96" i="3" s="1"/>
  <c r="AB88" i="3"/>
  <c r="AC88" i="3" s="1"/>
  <c r="AB80" i="3"/>
  <c r="AC80" i="3" s="1"/>
  <c r="AB72" i="3"/>
  <c r="AC72" i="3" s="1"/>
  <c r="AB64" i="3"/>
  <c r="AC64" i="3" s="1"/>
  <c r="AB56" i="3"/>
  <c r="AC56" i="3" s="1"/>
  <c r="AB48" i="3"/>
  <c r="AC48" i="3" s="1"/>
  <c r="AB40" i="3"/>
  <c r="AC40" i="3" s="1"/>
  <c r="AB32" i="3"/>
  <c r="AC32" i="3" s="1"/>
  <c r="AB24" i="3"/>
  <c r="AC24" i="3" s="1"/>
  <c r="AB16" i="3"/>
  <c r="AC16" i="3" s="1"/>
  <c r="AB8" i="3"/>
  <c r="AC8" i="3" s="1"/>
  <c r="P304" i="10"/>
  <c r="Q304" i="10" s="1"/>
  <c r="P296" i="10"/>
  <c r="Q296" i="10" s="1"/>
  <c r="AH296" i="10" s="1"/>
  <c r="X308" i="10"/>
  <c r="Y308" i="10" s="1"/>
  <c r="AH308" i="10" s="1"/>
  <c r="AF312" i="10"/>
  <c r="AG312" i="10" s="1"/>
  <c r="AH312" i="10" s="1"/>
  <c r="H291" i="10"/>
  <c r="I291" i="10" s="1"/>
  <c r="H283" i="10"/>
  <c r="I283" i="10" s="1"/>
  <c r="H275" i="10"/>
  <c r="I275" i="10" s="1"/>
  <c r="H147" i="10"/>
  <c r="I147" i="10" s="1"/>
  <c r="H139" i="10"/>
  <c r="I139" i="10" s="1"/>
  <c r="AH139" i="10" s="1"/>
  <c r="H59" i="10"/>
  <c r="I59" i="10" s="1"/>
  <c r="P311" i="10"/>
  <c r="Q311" i="10" s="1"/>
  <c r="P303" i="10"/>
  <c r="Q303" i="10" s="1"/>
  <c r="AH303" i="10" s="1"/>
  <c r="P295" i="10"/>
  <c r="Q295" i="10" s="1"/>
  <c r="AH295" i="10" s="1"/>
  <c r="P271" i="10"/>
  <c r="Q271" i="10" s="1"/>
  <c r="AH271" i="10" s="1"/>
  <c r="P263" i="10"/>
  <c r="Q263" i="10" s="1"/>
  <c r="AH263" i="10" s="1"/>
  <c r="P255" i="10"/>
  <c r="Q255" i="10" s="1"/>
  <c r="AH255" i="10" s="1"/>
  <c r="P215" i="10"/>
  <c r="Q215" i="10" s="1"/>
  <c r="AH215" i="10" s="1"/>
  <c r="P199" i="10"/>
  <c r="Q199" i="10" s="1"/>
  <c r="P183" i="10"/>
  <c r="Q183" i="10" s="1"/>
  <c r="AH183" i="10" s="1"/>
  <c r="P175" i="10"/>
  <c r="Q175" i="10" s="1"/>
  <c r="AH175" i="10" s="1"/>
  <c r="P159" i="10"/>
  <c r="Q159" i="10" s="1"/>
  <c r="AH159" i="10" s="1"/>
  <c r="P143" i="10"/>
  <c r="Q143" i="10" s="1"/>
  <c r="AH143" i="10" s="1"/>
  <c r="P127" i="10"/>
  <c r="Q127" i="10" s="1"/>
  <c r="AH127" i="10" s="1"/>
  <c r="P111" i="10"/>
  <c r="Q111" i="10" s="1"/>
  <c r="AH111" i="10" s="1"/>
  <c r="P95" i="10"/>
  <c r="Q95" i="10" s="1"/>
  <c r="P87" i="10"/>
  <c r="Q87" i="10" s="1"/>
  <c r="AH87" i="10" s="1"/>
  <c r="P63" i="10"/>
  <c r="Q63" i="10" s="1"/>
  <c r="AH63" i="10" s="1"/>
  <c r="P47" i="10"/>
  <c r="Q47" i="10" s="1"/>
  <c r="AH47" i="10" s="1"/>
  <c r="P39" i="10"/>
  <c r="Q39" i="10" s="1"/>
  <c r="P31" i="10"/>
  <c r="Q31" i="10" s="1"/>
  <c r="AH31" i="10" s="1"/>
  <c r="P23" i="10"/>
  <c r="Q23" i="10" s="1"/>
  <c r="AH23" i="10" s="1"/>
  <c r="P7" i="10"/>
  <c r="Q7" i="10" s="1"/>
  <c r="AH7" i="10" s="1"/>
  <c r="X243" i="10"/>
  <c r="Y243" i="10" s="1"/>
  <c r="X219" i="10"/>
  <c r="Y219" i="10" s="1"/>
  <c r="AH219" i="10" s="1"/>
  <c r="X203" i="10"/>
  <c r="Y203" i="10" s="1"/>
  <c r="X195" i="10"/>
  <c r="Y195" i="10" s="1"/>
  <c r="X147" i="10"/>
  <c r="Y147" i="10" s="1"/>
  <c r="D259" i="10"/>
  <c r="E259" i="10" s="1"/>
  <c r="D227" i="10"/>
  <c r="E227" i="10" s="1"/>
  <c r="AH227" i="10" s="1"/>
  <c r="D131" i="10"/>
  <c r="E131" i="10" s="1"/>
  <c r="D290" i="10"/>
  <c r="E290" i="10" s="1"/>
  <c r="D282" i="10"/>
  <c r="E282" i="10" s="1"/>
  <c r="D250" i="10"/>
  <c r="E250" i="10" s="1"/>
  <c r="D242" i="10"/>
  <c r="E242" i="10" s="1"/>
  <c r="D234" i="10"/>
  <c r="E234" i="10" s="1"/>
  <c r="D226" i="10"/>
  <c r="E226" i="10" s="1"/>
  <c r="D210" i="10"/>
  <c r="E210" i="10" s="1"/>
  <c r="D194" i="10"/>
  <c r="E194" i="10" s="1"/>
  <c r="D186" i="10"/>
  <c r="E186" i="10" s="1"/>
  <c r="D162" i="10"/>
  <c r="E162" i="10" s="1"/>
  <c r="D154" i="10"/>
  <c r="E154" i="10" s="1"/>
  <c r="D130" i="10"/>
  <c r="E130" i="10" s="1"/>
  <c r="D114" i="10"/>
  <c r="E114" i="10" s="1"/>
  <c r="D98" i="10"/>
  <c r="E98" i="10" s="1"/>
  <c r="D90" i="10"/>
  <c r="E90" i="10" s="1"/>
  <c r="D82" i="10"/>
  <c r="E82" i="10" s="1"/>
  <c r="D66" i="10"/>
  <c r="E66" i="10" s="1"/>
  <c r="D50" i="10"/>
  <c r="E50" i="10" s="1"/>
  <c r="D42" i="10"/>
  <c r="E42" i="10" s="1"/>
  <c r="AH42" i="10" s="1"/>
  <c r="D34" i="10"/>
  <c r="E34" i="10" s="1"/>
  <c r="D18" i="10"/>
  <c r="E18" i="10" s="1"/>
  <c r="D10" i="10"/>
  <c r="E10" i="10" s="1"/>
  <c r="P275" i="10"/>
  <c r="Q275" i="10" s="1"/>
  <c r="P179" i="10"/>
  <c r="Q179" i="10" s="1"/>
  <c r="P27" i="10"/>
  <c r="Q27" i="10" s="1"/>
  <c r="P290" i="10"/>
  <c r="Q290" i="10" s="1"/>
  <c r="P274" i="10"/>
  <c r="Q274" i="10" s="1"/>
  <c r="AH274" i="10" s="1"/>
  <c r="P266" i="10"/>
  <c r="Q266" i="10" s="1"/>
  <c r="P258" i="10"/>
  <c r="Q258" i="10" s="1"/>
  <c r="P210" i="10"/>
  <c r="Q210" i="10" s="1"/>
  <c r="P202" i="10"/>
  <c r="Q202" i="10" s="1"/>
  <c r="P194" i="10"/>
  <c r="Q194" i="10" s="1"/>
  <c r="P186" i="10"/>
  <c r="Q186" i="10" s="1"/>
  <c r="P178" i="10"/>
  <c r="Q178" i="10" s="1"/>
  <c r="P154" i="10"/>
  <c r="Q154" i="10" s="1"/>
  <c r="P146" i="10"/>
  <c r="Q146" i="10" s="1"/>
  <c r="P138" i="10"/>
  <c r="Q138" i="10" s="1"/>
  <c r="P130" i="10"/>
  <c r="Q130" i="10" s="1"/>
  <c r="P122" i="10"/>
  <c r="Q122" i="10" s="1"/>
  <c r="P114" i="10"/>
  <c r="Q114" i="10" s="1"/>
  <c r="P106" i="10"/>
  <c r="Q106" i="10" s="1"/>
  <c r="P98" i="10"/>
  <c r="Q98" i="10" s="1"/>
  <c r="P90" i="10"/>
  <c r="Q90" i="10" s="1"/>
  <c r="P82" i="10"/>
  <c r="Q82" i="10" s="1"/>
  <c r="P74" i="10"/>
  <c r="Q74" i="10" s="1"/>
  <c r="AH74" i="10" s="1"/>
  <c r="P66" i="10"/>
  <c r="Q66" i="10" s="1"/>
  <c r="P18" i="10"/>
  <c r="Q18" i="10" s="1"/>
  <c r="AF306" i="10"/>
  <c r="AG306" i="10" s="1"/>
  <c r="AF298" i="10"/>
  <c r="AG298" i="10" s="1"/>
  <c r="AF290" i="10"/>
  <c r="AG290" i="10" s="1"/>
  <c r="AF282" i="10"/>
  <c r="AG282" i="10" s="1"/>
  <c r="AF266" i="10"/>
  <c r="AG266" i="10" s="1"/>
  <c r="AF258" i="10"/>
  <c r="AG258" i="10" s="1"/>
  <c r="AF250" i="10"/>
  <c r="AG250" i="10" s="1"/>
  <c r="AF242" i="10"/>
  <c r="AG242" i="10" s="1"/>
  <c r="AF210" i="10"/>
  <c r="AG210" i="10" s="1"/>
  <c r="AF202" i="10"/>
  <c r="AG202" i="10" s="1"/>
  <c r="AF194" i="10"/>
  <c r="AG194" i="10" s="1"/>
  <c r="AF186" i="10"/>
  <c r="AG186" i="10" s="1"/>
  <c r="AF178" i="10"/>
  <c r="AG178" i="10" s="1"/>
  <c r="AF170" i="10"/>
  <c r="AG170" i="10" s="1"/>
  <c r="AH170" i="10" s="1"/>
  <c r="AF162" i="10"/>
  <c r="AG162" i="10" s="1"/>
  <c r="AF146" i="10"/>
  <c r="AG146" i="10" s="1"/>
  <c r="AF138" i="10"/>
  <c r="AG138" i="10" s="1"/>
  <c r="AF130" i="10"/>
  <c r="AG130" i="10" s="1"/>
  <c r="AF122" i="10"/>
  <c r="AG122" i="10" s="1"/>
  <c r="AF114" i="10"/>
  <c r="AG114" i="10" s="1"/>
  <c r="AF90" i="10"/>
  <c r="AG90" i="10" s="1"/>
  <c r="AF82" i="10"/>
  <c r="AG82" i="10" s="1"/>
  <c r="AF66" i="10"/>
  <c r="AG66" i="10" s="1"/>
  <c r="AF58" i="10"/>
  <c r="AG58" i="10" s="1"/>
  <c r="AH58" i="10" s="1"/>
  <c r="AF50" i="10"/>
  <c r="AG50" i="10" s="1"/>
  <c r="AF34" i="10"/>
  <c r="AG34" i="10" s="1"/>
  <c r="AF18" i="10"/>
  <c r="AG18" i="10" s="1"/>
  <c r="AF10" i="10"/>
  <c r="AG10" i="10" s="1"/>
  <c r="L243" i="10"/>
  <c r="M243" i="10" s="1"/>
  <c r="L187" i="10"/>
  <c r="M187" i="10" s="1"/>
  <c r="L179" i="10"/>
  <c r="M179" i="10" s="1"/>
  <c r="L171" i="10"/>
  <c r="M171" i="10" s="1"/>
  <c r="L147" i="10"/>
  <c r="M147" i="10" s="1"/>
  <c r="L131" i="10"/>
  <c r="M131" i="10" s="1"/>
  <c r="D67" i="10"/>
  <c r="E67" i="10" s="1"/>
  <c r="AH67" i="10" s="1"/>
  <c r="D59" i="10"/>
  <c r="E59" i="10" s="1"/>
  <c r="D51" i="10"/>
  <c r="E51" i="10" s="1"/>
  <c r="AH51" i="10" s="1"/>
  <c r="D35" i="10"/>
  <c r="E35" i="10" s="1"/>
  <c r="P309" i="10"/>
  <c r="Q309" i="10" s="1"/>
  <c r="AH309" i="10" s="1"/>
  <c r="T203" i="10"/>
  <c r="U203" i="10" s="1"/>
  <c r="T179" i="10"/>
  <c r="U179" i="10" s="1"/>
  <c r="T171" i="10"/>
  <c r="U171" i="10" s="1"/>
  <c r="T147" i="10"/>
  <c r="U147" i="10" s="1"/>
  <c r="T131" i="10"/>
  <c r="U131" i="10" s="1"/>
  <c r="T75" i="10"/>
  <c r="U75" i="10" s="1"/>
  <c r="T43" i="10"/>
  <c r="U43" i="10" s="1"/>
  <c r="AF179" i="10"/>
  <c r="AG179" i="10" s="1"/>
  <c r="AF83" i="10"/>
  <c r="AG83" i="10" s="1"/>
  <c r="AF43" i="10"/>
  <c r="AG43" i="10" s="1"/>
  <c r="L83" i="10"/>
  <c r="M83" i="10" s="1"/>
  <c r="L75" i="10"/>
  <c r="M75" i="10" s="1"/>
  <c r="AB291" i="10"/>
  <c r="AC291" i="10" s="1"/>
  <c r="AB163" i="10"/>
  <c r="AC163" i="10" s="1"/>
  <c r="AH163" i="10" s="1"/>
  <c r="AB147" i="10"/>
  <c r="AC147" i="10" s="1"/>
  <c r="AB123" i="10"/>
  <c r="AC123" i="10" s="1"/>
  <c r="AB11" i="10"/>
  <c r="AC11" i="10" s="1"/>
  <c r="X107" i="10"/>
  <c r="Y107" i="10" s="1"/>
  <c r="AH107" i="10" s="1"/>
  <c r="X99" i="10"/>
  <c r="Y99" i="10" s="1"/>
  <c r="X83" i="10"/>
  <c r="Y83" i="10" s="1"/>
  <c r="X27" i="10"/>
  <c r="Y27" i="10" s="1"/>
  <c r="H241" i="11"/>
  <c r="I241" i="11" s="1"/>
  <c r="L300" i="11"/>
  <c r="M300" i="11" s="1"/>
  <c r="AH300" i="11" s="1"/>
  <c r="L284" i="11"/>
  <c r="M284" i="11" s="1"/>
  <c r="L276" i="11"/>
  <c r="M276" i="11" s="1"/>
  <c r="L179" i="11"/>
  <c r="M179" i="11" s="1"/>
  <c r="L139" i="11"/>
  <c r="M139" i="11" s="1"/>
  <c r="L107" i="11"/>
  <c r="M107" i="11" s="1"/>
  <c r="L75" i="11"/>
  <c r="M75" i="11" s="1"/>
  <c r="L11" i="11"/>
  <c r="M11" i="11" s="1"/>
  <c r="AB267" i="11"/>
  <c r="AC267" i="11" s="1"/>
  <c r="AB211" i="11"/>
  <c r="AC211" i="11" s="1"/>
  <c r="AB187" i="11"/>
  <c r="AC187" i="11" s="1"/>
  <c r="AB155" i="11"/>
  <c r="AC155" i="11" s="1"/>
  <c r="AB123" i="11"/>
  <c r="AC123" i="11" s="1"/>
  <c r="AB43" i="11"/>
  <c r="AC43" i="11" s="1"/>
  <c r="H297" i="11"/>
  <c r="I297" i="11" s="1"/>
  <c r="P309" i="11"/>
  <c r="Q309" i="11" s="1"/>
  <c r="X305" i="11"/>
  <c r="Y305" i="11" s="1"/>
  <c r="X297" i="11"/>
  <c r="Y297" i="11" s="1"/>
  <c r="X289" i="11"/>
  <c r="Y289" i="11" s="1"/>
  <c r="X281" i="11"/>
  <c r="Y281" i="11" s="1"/>
  <c r="X233" i="11"/>
  <c r="Y233" i="11" s="1"/>
  <c r="X225" i="11"/>
  <c r="Y225" i="11" s="1"/>
  <c r="X217" i="11"/>
  <c r="Y217" i="11" s="1"/>
  <c r="X201" i="11"/>
  <c r="Y201" i="11" s="1"/>
  <c r="X193" i="11"/>
  <c r="Y193" i="11" s="1"/>
  <c r="X185" i="11"/>
  <c r="Y185" i="11" s="1"/>
  <c r="X177" i="11"/>
  <c r="Y177" i="11" s="1"/>
  <c r="X169" i="11"/>
  <c r="Y169" i="11" s="1"/>
  <c r="X161" i="11"/>
  <c r="Y161" i="11" s="1"/>
  <c r="X153" i="11"/>
  <c r="Y153" i="11" s="1"/>
  <c r="X145" i="11"/>
  <c r="Y145" i="11" s="1"/>
  <c r="X137" i="11"/>
  <c r="Y137" i="11" s="1"/>
  <c r="X129" i="11"/>
  <c r="Y129" i="11" s="1"/>
  <c r="X121" i="11"/>
  <c r="Y121" i="11" s="1"/>
  <c r="X113" i="11"/>
  <c r="Y113" i="11" s="1"/>
  <c r="X97" i="11"/>
  <c r="Y97" i="11" s="1"/>
  <c r="X89" i="11"/>
  <c r="Y89" i="11" s="1"/>
  <c r="X81" i="11"/>
  <c r="Y81" i="11" s="1"/>
  <c r="X73" i="11"/>
  <c r="Y73" i="11" s="1"/>
  <c r="X65" i="11"/>
  <c r="Y65" i="11" s="1"/>
  <c r="X57" i="11"/>
  <c r="Y57" i="11" s="1"/>
  <c r="X49" i="11"/>
  <c r="Y49" i="11" s="1"/>
  <c r="X33" i="11"/>
  <c r="Y33" i="11" s="1"/>
  <c r="X25" i="11"/>
  <c r="Y25" i="11" s="1"/>
  <c r="X17" i="11"/>
  <c r="Y17" i="11" s="1"/>
  <c r="X9" i="11"/>
  <c r="Y9" i="11" s="1"/>
  <c r="H284" i="11"/>
  <c r="I284" i="11" s="1"/>
  <c r="H268" i="11"/>
  <c r="I268" i="11" s="1"/>
  <c r="AH268" i="11" s="1"/>
  <c r="H252" i="11"/>
  <c r="I252" i="11" s="1"/>
  <c r="AH252" i="11" s="1"/>
  <c r="T310" i="11"/>
  <c r="U310" i="11" s="1"/>
  <c r="AH310" i="11" s="1"/>
  <c r="AB306" i="11"/>
  <c r="AC306" i="11" s="1"/>
  <c r="AH306" i="11" s="1"/>
  <c r="AB298" i="11"/>
  <c r="AC298" i="11" s="1"/>
  <c r="AH298" i="11" s="1"/>
  <c r="AB290" i="11"/>
  <c r="AC290" i="11" s="1"/>
  <c r="AH290" i="11" s="1"/>
  <c r="AB274" i="11"/>
  <c r="AC274" i="11" s="1"/>
  <c r="AH274" i="11" s="1"/>
  <c r="AB250" i="11"/>
  <c r="AC250" i="11" s="1"/>
  <c r="AH250" i="11" s="1"/>
  <c r="H211" i="11"/>
  <c r="I211" i="11" s="1"/>
  <c r="X299" i="11"/>
  <c r="Y299" i="11" s="1"/>
  <c r="X291" i="11"/>
  <c r="Y291" i="11" s="1"/>
  <c r="X283" i="11"/>
  <c r="Y283" i="11" s="1"/>
  <c r="X275" i="11"/>
  <c r="Y275" i="11" s="1"/>
  <c r="X267" i="11"/>
  <c r="Y267" i="11" s="1"/>
  <c r="X259" i="11"/>
  <c r="Y259" i="11" s="1"/>
  <c r="X235" i="11"/>
  <c r="Y235" i="11" s="1"/>
  <c r="X219" i="11"/>
  <c r="Y219" i="11" s="1"/>
  <c r="X211" i="11"/>
  <c r="Y211" i="11" s="1"/>
  <c r="X195" i="11"/>
  <c r="Y195" i="11" s="1"/>
  <c r="X187" i="11"/>
  <c r="Y187" i="11" s="1"/>
  <c r="X179" i="11"/>
  <c r="Y179" i="11" s="1"/>
  <c r="X163" i="11"/>
  <c r="Y163" i="11" s="1"/>
  <c r="X155" i="11"/>
  <c r="Y155" i="11" s="1"/>
  <c r="X147" i="11"/>
  <c r="Y147" i="11" s="1"/>
  <c r="X139" i="11"/>
  <c r="Y139" i="11" s="1"/>
  <c r="X131" i="11"/>
  <c r="Y131" i="11" s="1"/>
  <c r="X123" i="11"/>
  <c r="Y123" i="11" s="1"/>
  <c r="X115" i="11"/>
  <c r="Y115" i="11" s="1"/>
  <c r="X99" i="11"/>
  <c r="Y99" i="11" s="1"/>
  <c r="X91" i="11"/>
  <c r="Y91" i="11" s="1"/>
  <c r="X83" i="11"/>
  <c r="Y83" i="11" s="1"/>
  <c r="X75" i="11"/>
  <c r="Y75" i="11" s="1"/>
  <c r="X67" i="11"/>
  <c r="Y67" i="11" s="1"/>
  <c r="X59" i="11"/>
  <c r="Y59" i="11" s="1"/>
  <c r="X51" i="11"/>
  <c r="Y51" i="11" s="1"/>
  <c r="X43" i="11"/>
  <c r="Y43" i="11" s="1"/>
  <c r="X35" i="11"/>
  <c r="Y35" i="11" s="1"/>
  <c r="X27" i="11"/>
  <c r="Y27" i="11" s="1"/>
  <c r="X19" i="11"/>
  <c r="Y19" i="11" s="1"/>
  <c r="X11" i="11"/>
  <c r="Y11" i="11" s="1"/>
  <c r="D305" i="11"/>
  <c r="E305" i="11" s="1"/>
  <c r="D297" i="11"/>
  <c r="E297" i="11" s="1"/>
  <c r="D281" i="11"/>
  <c r="E281" i="11" s="1"/>
  <c r="D273" i="11"/>
  <c r="E273" i="11" s="1"/>
  <c r="D265" i="11"/>
  <c r="E265" i="11" s="1"/>
  <c r="D257" i="11"/>
  <c r="E257" i="11" s="1"/>
  <c r="D249" i="11"/>
  <c r="E249" i="11" s="1"/>
  <c r="D233" i="11"/>
  <c r="E233" i="11" s="1"/>
  <c r="D225" i="11"/>
  <c r="E225" i="11" s="1"/>
  <c r="D217" i="11"/>
  <c r="E217" i="11" s="1"/>
  <c r="D201" i="11"/>
  <c r="E201" i="11" s="1"/>
  <c r="D193" i="11"/>
  <c r="E193" i="11" s="1"/>
  <c r="AH193" i="11" s="1"/>
  <c r="D185" i="11"/>
  <c r="E185" i="11" s="1"/>
  <c r="D177" i="11"/>
  <c r="E177" i="11" s="1"/>
  <c r="D161" i="11"/>
  <c r="E161" i="11" s="1"/>
  <c r="D153" i="11"/>
  <c r="E153" i="11" s="1"/>
  <c r="D145" i="11"/>
  <c r="E145" i="11" s="1"/>
  <c r="D137" i="11"/>
  <c r="E137" i="11" s="1"/>
  <c r="D129" i="11"/>
  <c r="E129" i="11" s="1"/>
  <c r="D121" i="11"/>
  <c r="E121" i="11" s="1"/>
  <c r="D113" i="11"/>
  <c r="E113" i="11" s="1"/>
  <c r="D105" i="11"/>
  <c r="E105" i="11" s="1"/>
  <c r="D97" i="11"/>
  <c r="E97" i="11" s="1"/>
  <c r="D89" i="11"/>
  <c r="E89" i="11" s="1"/>
  <c r="D81" i="11"/>
  <c r="E81" i="11" s="1"/>
  <c r="D73" i="11"/>
  <c r="E73" i="11" s="1"/>
  <c r="D49" i="11"/>
  <c r="E49" i="11" s="1"/>
  <c r="D41" i="11"/>
  <c r="E41" i="11" s="1"/>
  <c r="D33" i="11"/>
  <c r="E33" i="11" s="1"/>
  <c r="D25" i="11"/>
  <c r="E25" i="11" s="1"/>
  <c r="D17" i="11"/>
  <c r="E17" i="11" s="1"/>
  <c r="D9" i="11"/>
  <c r="E9" i="11" s="1"/>
  <c r="AB304" i="11"/>
  <c r="AC304" i="11" s="1"/>
  <c r="AH304" i="11" s="1"/>
  <c r="AF307" i="11"/>
  <c r="AG307" i="11" s="1"/>
  <c r="AF299" i="11"/>
  <c r="AG299" i="11" s="1"/>
  <c r="AF291" i="11"/>
  <c r="AG291" i="11" s="1"/>
  <c r="AF283" i="11"/>
  <c r="AG283" i="11" s="1"/>
  <c r="AF275" i="11"/>
  <c r="AG275" i="11" s="1"/>
  <c r="AF267" i="11"/>
  <c r="AG267" i="11" s="1"/>
  <c r="AF251" i="11"/>
  <c r="AG251" i="11" s="1"/>
  <c r="AF243" i="11"/>
  <c r="AG243" i="11" s="1"/>
  <c r="AF235" i="11"/>
  <c r="AG235" i="11" s="1"/>
  <c r="AF227" i="11"/>
  <c r="AG227" i="11" s="1"/>
  <c r="AF219" i="11"/>
  <c r="AG219" i="11" s="1"/>
  <c r="AF211" i="11"/>
  <c r="AG211" i="11" s="1"/>
  <c r="AF203" i="11"/>
  <c r="AG203" i="11" s="1"/>
  <c r="AF187" i="11"/>
  <c r="AG187" i="11" s="1"/>
  <c r="AF179" i="11"/>
  <c r="AG179" i="11" s="1"/>
  <c r="AF163" i="11"/>
  <c r="AG163" i="11" s="1"/>
  <c r="AF155" i="11"/>
  <c r="AG155" i="11" s="1"/>
  <c r="AF147" i="11"/>
  <c r="AG147" i="11" s="1"/>
  <c r="AF131" i="11"/>
  <c r="AG131" i="11" s="1"/>
  <c r="AF123" i="11"/>
  <c r="AG123" i="11" s="1"/>
  <c r="AF107" i="11"/>
  <c r="AG107" i="11" s="1"/>
  <c r="AF99" i="11"/>
  <c r="AG99" i="11" s="1"/>
  <c r="AF83" i="11"/>
  <c r="AG83" i="11" s="1"/>
  <c r="AF75" i="11"/>
  <c r="AG75" i="11" s="1"/>
  <c r="AF59" i="11"/>
  <c r="AG59" i="11" s="1"/>
  <c r="AF51" i="11"/>
  <c r="AG51" i="11" s="1"/>
  <c r="AF43" i="11"/>
  <c r="AG43" i="11" s="1"/>
  <c r="AF35" i="11"/>
  <c r="AG35" i="11" s="1"/>
  <c r="AF27" i="11"/>
  <c r="AG27" i="11" s="1"/>
  <c r="AF19" i="11"/>
  <c r="AG19" i="11" s="1"/>
  <c r="AF11" i="11"/>
  <c r="AG11" i="11" s="1"/>
  <c r="AB299" i="11"/>
  <c r="AC299" i="11" s="1"/>
  <c r="AB291" i="11"/>
  <c r="AC291" i="11" s="1"/>
  <c r="AB283" i="11"/>
  <c r="AC283" i="11" s="1"/>
  <c r="AB275" i="11"/>
  <c r="AC275" i="11" s="1"/>
  <c r="AB259" i="11"/>
  <c r="AC259" i="11" s="1"/>
  <c r="AB251" i="11"/>
  <c r="AC251" i="11" s="1"/>
  <c r="AB243" i="11"/>
  <c r="AC243" i="11" s="1"/>
  <c r="AB235" i="11"/>
  <c r="AC235" i="11" s="1"/>
  <c r="AB227" i="11"/>
  <c r="AC227" i="11" s="1"/>
  <c r="AB219" i="11"/>
  <c r="AC219" i="11" s="1"/>
  <c r="AB203" i="11"/>
  <c r="AC203" i="11" s="1"/>
  <c r="AB195" i="11"/>
  <c r="AC195" i="11" s="1"/>
  <c r="AB179" i="11"/>
  <c r="AC179" i="11" s="1"/>
  <c r="AB171" i="11"/>
  <c r="AC171" i="11" s="1"/>
  <c r="AB115" i="11"/>
  <c r="AC115" i="11" s="1"/>
  <c r="AB107" i="11"/>
  <c r="AC107" i="11" s="1"/>
  <c r="AB99" i="11"/>
  <c r="AC99" i="11" s="1"/>
  <c r="AB91" i="11"/>
  <c r="AC91" i="11" s="1"/>
  <c r="AB83" i="11"/>
  <c r="AC83" i="11" s="1"/>
  <c r="AB75" i="11"/>
  <c r="AC75" i="11" s="1"/>
  <c r="AB59" i="11"/>
  <c r="AC59" i="11" s="1"/>
  <c r="AB51" i="11"/>
  <c r="AC51" i="11" s="1"/>
  <c r="AB35" i="11"/>
  <c r="AC35" i="11" s="1"/>
  <c r="AB27" i="11"/>
  <c r="AC27" i="11" s="1"/>
  <c r="AB19" i="11"/>
  <c r="AC19" i="11" s="1"/>
  <c r="AB11" i="11"/>
  <c r="AC11" i="11" s="1"/>
  <c r="T299" i="11"/>
  <c r="U299" i="11" s="1"/>
  <c r="T291" i="11"/>
  <c r="U291" i="11" s="1"/>
  <c r="T283" i="11"/>
  <c r="U283" i="11" s="1"/>
  <c r="T275" i="11"/>
  <c r="U275" i="11" s="1"/>
  <c r="T259" i="11"/>
  <c r="U259" i="11" s="1"/>
  <c r="T251" i="11"/>
  <c r="U251" i="11" s="1"/>
  <c r="T243" i="11"/>
  <c r="U243" i="11" s="1"/>
  <c r="T195" i="11"/>
  <c r="U195" i="11" s="1"/>
  <c r="T187" i="11"/>
  <c r="U187" i="11" s="1"/>
  <c r="T179" i="11"/>
  <c r="U179" i="11" s="1"/>
  <c r="T131" i="11"/>
  <c r="U131" i="11" s="1"/>
  <c r="T115" i="11"/>
  <c r="U115" i="11" s="1"/>
  <c r="T107" i="11"/>
  <c r="U107" i="11" s="1"/>
  <c r="T91" i="11"/>
  <c r="U91" i="11" s="1"/>
  <c r="T83" i="11"/>
  <c r="U83" i="11" s="1"/>
  <c r="T75" i="11"/>
  <c r="U75" i="11" s="1"/>
  <c r="T59" i="11"/>
  <c r="U59" i="11" s="1"/>
  <c r="T51" i="11"/>
  <c r="U51" i="11" s="1"/>
  <c r="T43" i="11"/>
  <c r="U43" i="11" s="1"/>
  <c r="T35" i="11"/>
  <c r="U35" i="11" s="1"/>
  <c r="T27" i="11"/>
  <c r="U27" i="11" s="1"/>
  <c r="T19" i="11"/>
  <c r="U19" i="11" s="1"/>
  <c r="T11" i="11"/>
  <c r="U11" i="11" s="1"/>
  <c r="P307" i="11"/>
  <c r="Q307" i="11" s="1"/>
  <c r="P299" i="11"/>
  <c r="Q299" i="11" s="1"/>
  <c r="P291" i="11"/>
  <c r="Q291" i="11" s="1"/>
  <c r="P283" i="11"/>
  <c r="Q283" i="11" s="1"/>
  <c r="P275" i="11"/>
  <c r="Q275" i="11" s="1"/>
  <c r="P267" i="11"/>
  <c r="Q267" i="11" s="1"/>
  <c r="P259" i="11"/>
  <c r="Q259" i="11" s="1"/>
  <c r="P243" i="11"/>
  <c r="Q243" i="11" s="1"/>
  <c r="P235" i="11"/>
  <c r="Q235" i="11" s="1"/>
  <c r="P219" i="11"/>
  <c r="Q219" i="11" s="1"/>
  <c r="P211" i="11"/>
  <c r="Q211" i="11" s="1"/>
  <c r="P203" i="11"/>
  <c r="Q203" i="11" s="1"/>
  <c r="P195" i="11"/>
  <c r="Q195" i="11" s="1"/>
  <c r="P187" i="11"/>
  <c r="Q187" i="11" s="1"/>
  <c r="P179" i="11"/>
  <c r="Q179" i="11" s="1"/>
  <c r="P171" i="11"/>
  <c r="Q171" i="11" s="1"/>
  <c r="P147" i="11"/>
  <c r="Q147" i="11" s="1"/>
  <c r="P139" i="11"/>
  <c r="Q139" i="11" s="1"/>
  <c r="P131" i="11"/>
  <c r="Q131" i="11" s="1"/>
  <c r="P115" i="11"/>
  <c r="Q115" i="11" s="1"/>
  <c r="P107" i="11"/>
  <c r="Q107" i="11" s="1"/>
  <c r="P99" i="11"/>
  <c r="Q99" i="11" s="1"/>
  <c r="P91" i="11"/>
  <c r="Q91" i="11" s="1"/>
  <c r="P83" i="11"/>
  <c r="Q83" i="11" s="1"/>
  <c r="P75" i="11"/>
  <c r="Q75" i="11" s="1"/>
  <c r="P67" i="11"/>
  <c r="Q67" i="11" s="1"/>
  <c r="P59" i="11"/>
  <c r="Q59" i="11" s="1"/>
  <c r="P51" i="11"/>
  <c r="Q51" i="11" s="1"/>
  <c r="P43" i="11"/>
  <c r="Q43" i="11" s="1"/>
  <c r="P35" i="11"/>
  <c r="Q35" i="11" s="1"/>
  <c r="P27" i="11"/>
  <c r="Q27" i="11" s="1"/>
  <c r="P19" i="11"/>
  <c r="Q19" i="11" s="1"/>
  <c r="P11" i="11"/>
  <c r="Q11" i="11" s="1"/>
  <c r="L308" i="11"/>
  <c r="M308" i="11" s="1"/>
  <c r="AH308" i="11" s="1"/>
  <c r="L299" i="11"/>
  <c r="M299" i="11" s="1"/>
  <c r="L291" i="11"/>
  <c r="M291" i="11" s="1"/>
  <c r="L283" i="11"/>
  <c r="M283" i="11" s="1"/>
  <c r="L267" i="11"/>
  <c r="M267" i="11" s="1"/>
  <c r="L259" i="11"/>
  <c r="M259" i="11" s="1"/>
  <c r="L251" i="11"/>
  <c r="M251" i="11" s="1"/>
  <c r="L243" i="11"/>
  <c r="M243" i="11" s="1"/>
  <c r="L195" i="11"/>
  <c r="M195" i="11" s="1"/>
  <c r="L187" i="11"/>
  <c r="M187" i="11" s="1"/>
  <c r="L171" i="11"/>
  <c r="M171" i="11" s="1"/>
  <c r="L131" i="11"/>
  <c r="M131" i="11" s="1"/>
  <c r="L123" i="11"/>
  <c r="M123" i="11" s="1"/>
  <c r="L115" i="11"/>
  <c r="M115" i="11" s="1"/>
  <c r="L91" i="11"/>
  <c r="M91" i="11" s="1"/>
  <c r="L83" i="11"/>
  <c r="M83" i="11" s="1"/>
  <c r="L67" i="11"/>
  <c r="M67" i="11" s="1"/>
  <c r="L59" i="11"/>
  <c r="M59" i="11" s="1"/>
  <c r="L51" i="11"/>
  <c r="M51" i="11" s="1"/>
  <c r="L43" i="11"/>
  <c r="M43" i="11" s="1"/>
  <c r="L35" i="11"/>
  <c r="M35" i="11" s="1"/>
  <c r="L27" i="11"/>
  <c r="M27" i="11" s="1"/>
  <c r="L19" i="11"/>
  <c r="M19" i="11" s="1"/>
  <c r="H307" i="11"/>
  <c r="I307" i="11" s="1"/>
  <c r="H299" i="11"/>
  <c r="I299" i="11" s="1"/>
  <c r="H301" i="11"/>
  <c r="I301" i="11" s="1"/>
  <c r="AH228" i="11"/>
  <c r="AB147" i="11"/>
  <c r="AC147" i="11" s="1"/>
  <c r="AB131" i="11"/>
  <c r="AC131" i="11" s="1"/>
  <c r="AB139" i="11"/>
  <c r="AC139" i="11" s="1"/>
  <c r="AB163" i="11"/>
  <c r="AC163" i="11" s="1"/>
  <c r="AB307" i="11"/>
  <c r="AC307" i="11" s="1"/>
  <c r="X265" i="11"/>
  <c r="Y265" i="11" s="1"/>
  <c r="X257" i="11"/>
  <c r="Y257" i="11" s="1"/>
  <c r="X241" i="11"/>
  <c r="Y241" i="11" s="1"/>
  <c r="X273" i="11"/>
  <c r="Y273" i="11" s="1"/>
  <c r="X249" i="11"/>
  <c r="Y249" i="11" s="1"/>
  <c r="T203" i="11"/>
  <c r="U203" i="11" s="1"/>
  <c r="T211" i="11"/>
  <c r="U211" i="11" s="1"/>
  <c r="T155" i="11"/>
  <c r="U155" i="11" s="1"/>
  <c r="T227" i="11"/>
  <c r="U227" i="11" s="1"/>
  <c r="T139" i="11"/>
  <c r="U139" i="11" s="1"/>
  <c r="AH12" i="11"/>
  <c r="T147" i="11"/>
  <c r="U147" i="11" s="1"/>
  <c r="T163" i="11"/>
  <c r="U163" i="11" s="1"/>
  <c r="AH264" i="11"/>
  <c r="T219" i="11"/>
  <c r="U219" i="11" s="1"/>
  <c r="T235" i="11"/>
  <c r="U235" i="11" s="1"/>
  <c r="T307" i="11"/>
  <c r="U307" i="11" s="1"/>
  <c r="AH120" i="11"/>
  <c r="AH174" i="11"/>
  <c r="P311" i="11"/>
  <c r="Q311" i="11" s="1"/>
  <c r="AH142" i="11"/>
  <c r="AH222" i="11"/>
  <c r="L147" i="11"/>
  <c r="M147" i="11" s="1"/>
  <c r="L163" i="11"/>
  <c r="M163" i="11" s="1"/>
  <c r="L211" i="11"/>
  <c r="M211" i="11" s="1"/>
  <c r="AH230" i="11"/>
  <c r="AH4" i="11"/>
  <c r="AH30" i="11"/>
  <c r="AH31" i="11"/>
  <c r="AH42" i="11"/>
  <c r="L113" i="11"/>
  <c r="M113" i="11" s="1"/>
  <c r="L227" i="11"/>
  <c r="M227" i="11" s="1"/>
  <c r="L307" i="11"/>
  <c r="M307" i="11" s="1"/>
  <c r="L155" i="11"/>
  <c r="M155" i="11" s="1"/>
  <c r="L275" i="11"/>
  <c r="M275" i="11" s="1"/>
  <c r="L235" i="11"/>
  <c r="M235" i="11" s="1"/>
  <c r="AH93" i="11"/>
  <c r="AH102" i="11"/>
  <c r="L105" i="11"/>
  <c r="M105" i="11" s="1"/>
  <c r="L203" i="11"/>
  <c r="M203" i="11" s="1"/>
  <c r="L219" i="11"/>
  <c r="M219" i="11" s="1"/>
  <c r="AH32" i="11"/>
  <c r="AH146" i="11"/>
  <c r="AH263" i="11"/>
  <c r="AH94" i="11"/>
  <c r="AH182" i="11"/>
  <c r="AH36" i="11"/>
  <c r="H117" i="11"/>
  <c r="I117" i="11" s="1"/>
  <c r="AH226" i="11"/>
  <c r="H205" i="11"/>
  <c r="I205" i="11" s="1"/>
  <c r="AH20" i="11"/>
  <c r="AH28" i="11"/>
  <c r="AH38" i="11"/>
  <c r="AH52" i="11"/>
  <c r="AH114" i="11"/>
  <c r="H125" i="11"/>
  <c r="I125" i="11" s="1"/>
  <c r="AH125" i="11" s="1"/>
  <c r="H131" i="11"/>
  <c r="I131" i="11" s="1"/>
  <c r="H243" i="11"/>
  <c r="I243" i="11" s="1"/>
  <c r="AH270" i="11"/>
  <c r="H311" i="11"/>
  <c r="I311" i="11" s="1"/>
  <c r="AH40" i="11"/>
  <c r="AH229" i="11"/>
  <c r="AH210" i="11"/>
  <c r="H275" i="11"/>
  <c r="I275" i="11" s="1"/>
  <c r="D227" i="11"/>
  <c r="E227" i="11" s="1"/>
  <c r="D147" i="11"/>
  <c r="E147" i="11" s="1"/>
  <c r="AH199" i="11"/>
  <c r="D307" i="11"/>
  <c r="E307" i="11" s="1"/>
  <c r="D219" i="11"/>
  <c r="E219" i="11" s="1"/>
  <c r="D155" i="11"/>
  <c r="E155" i="11" s="1"/>
  <c r="D211" i="11"/>
  <c r="E211" i="11" s="1"/>
  <c r="D235" i="11"/>
  <c r="E235" i="11" s="1"/>
  <c r="D139" i="11"/>
  <c r="E139" i="11" s="1"/>
  <c r="D203" i="11"/>
  <c r="E203" i="11" s="1"/>
  <c r="AH10" i="11"/>
  <c r="AH18" i="11"/>
  <c r="AH26" i="11"/>
  <c r="AH54" i="11"/>
  <c r="AH70" i="11"/>
  <c r="AH29" i="11"/>
  <c r="AH44" i="11"/>
  <c r="AH64" i="11"/>
  <c r="AH66" i="11"/>
  <c r="AH34" i="11"/>
  <c r="AH46" i="11"/>
  <c r="AH6" i="11"/>
  <c r="AH7" i="11"/>
  <c r="AH14" i="11"/>
  <c r="AH15" i="11"/>
  <c r="AH22" i="11"/>
  <c r="AH23" i="11"/>
  <c r="AH56" i="11"/>
  <c r="AH58" i="11"/>
  <c r="AH45" i="11"/>
  <c r="AH21" i="11"/>
  <c r="AH48" i="11"/>
  <c r="AH50" i="11"/>
  <c r="AH60" i="11"/>
  <c r="AH8" i="11"/>
  <c r="AH16" i="11"/>
  <c r="AH24" i="11"/>
  <c r="AH62" i="11"/>
  <c r="X68" i="11"/>
  <c r="Y68" i="11" s="1"/>
  <c r="T69" i="11"/>
  <c r="U69" i="11" s="1"/>
  <c r="L72" i="11"/>
  <c r="M72" i="11" s="1"/>
  <c r="D76" i="11"/>
  <c r="E76" i="11" s="1"/>
  <c r="AH82" i="11"/>
  <c r="AH95" i="11"/>
  <c r="AH100" i="11"/>
  <c r="L69" i="11"/>
  <c r="M69" i="11" s="1"/>
  <c r="AH71" i="11"/>
  <c r="AH84" i="11"/>
  <c r="AH85" i="11"/>
  <c r="L88" i="11"/>
  <c r="M88" i="11" s="1"/>
  <c r="AB88" i="11"/>
  <c r="AC88" i="11" s="1"/>
  <c r="AH90" i="11"/>
  <c r="AH98" i="11"/>
  <c r="P68" i="11"/>
  <c r="Q68" i="11" s="1"/>
  <c r="AB72" i="11"/>
  <c r="AC72" i="11" s="1"/>
  <c r="AH78" i="11"/>
  <c r="L96" i="11"/>
  <c r="M96" i="11" s="1"/>
  <c r="AH86" i="11"/>
  <c r="L76" i="11"/>
  <c r="M76" i="11" s="1"/>
  <c r="D80" i="11"/>
  <c r="E80" i="11" s="1"/>
  <c r="T80" i="11"/>
  <c r="U80" i="11" s="1"/>
  <c r="H92" i="11"/>
  <c r="I92" i="11" s="1"/>
  <c r="X92" i="11"/>
  <c r="Y92" i="11" s="1"/>
  <c r="AH112" i="11"/>
  <c r="AH74" i="11"/>
  <c r="T72" i="11"/>
  <c r="U72" i="11" s="1"/>
  <c r="AF68" i="11"/>
  <c r="AG68" i="11" s="1"/>
  <c r="P76" i="11"/>
  <c r="Q76" i="11" s="1"/>
  <c r="AF76" i="11"/>
  <c r="AG76" i="11" s="1"/>
  <c r="AH79" i="11"/>
  <c r="D96" i="11"/>
  <c r="E96" i="11" s="1"/>
  <c r="T96" i="11"/>
  <c r="U96" i="11" s="1"/>
  <c r="AH104" i="11"/>
  <c r="T99" i="11"/>
  <c r="U99" i="11" s="1"/>
  <c r="H103" i="11"/>
  <c r="I103" i="11" s="1"/>
  <c r="H118" i="11"/>
  <c r="I118" i="11" s="1"/>
  <c r="X118" i="11"/>
  <c r="Y118" i="11" s="1"/>
  <c r="AH124" i="11"/>
  <c r="L99" i="11"/>
  <c r="M99" i="11" s="1"/>
  <c r="AH128" i="11"/>
  <c r="AB130" i="11"/>
  <c r="AC130" i="11" s="1"/>
  <c r="AH130" i="11" s="1"/>
  <c r="AH108" i="11"/>
  <c r="AH134" i="11"/>
  <c r="AB106" i="11"/>
  <c r="AC106" i="11" s="1"/>
  <c r="H107" i="11"/>
  <c r="I107" i="11" s="1"/>
  <c r="P103" i="11"/>
  <c r="Q103" i="11" s="1"/>
  <c r="D106" i="11"/>
  <c r="E106" i="11" s="1"/>
  <c r="H110" i="11"/>
  <c r="I110" i="11" s="1"/>
  <c r="X110" i="11"/>
  <c r="Y110" i="11" s="1"/>
  <c r="AH111" i="11"/>
  <c r="AH116" i="11"/>
  <c r="L122" i="11"/>
  <c r="M122" i="11" s="1"/>
  <c r="AB122" i="11"/>
  <c r="AC122" i="11" s="1"/>
  <c r="P126" i="11"/>
  <c r="Q126" i="11" s="1"/>
  <c r="AF126" i="11"/>
  <c r="AG126" i="11" s="1"/>
  <c r="AH132" i="11"/>
  <c r="D136" i="11"/>
  <c r="E136" i="11" s="1"/>
  <c r="T136" i="11"/>
  <c r="U136" i="11" s="1"/>
  <c r="AH150" i="11"/>
  <c r="AH154" i="11"/>
  <c r="AH158" i="11"/>
  <c r="AH162" i="11"/>
  <c r="AH175" i="11"/>
  <c r="P140" i="11"/>
  <c r="Q140" i="11" s="1"/>
  <c r="AF140" i="11"/>
  <c r="AG140" i="11" s="1"/>
  <c r="L160" i="11"/>
  <c r="M160" i="11" s="1"/>
  <c r="AB160" i="11"/>
  <c r="AC160" i="11" s="1"/>
  <c r="AH166" i="11"/>
  <c r="AH188" i="11"/>
  <c r="AH204" i="11"/>
  <c r="T133" i="11"/>
  <c r="U133" i="11" s="1"/>
  <c r="L136" i="11"/>
  <c r="M136" i="11" s="1"/>
  <c r="AB136" i="11"/>
  <c r="AC136" i="11" s="1"/>
  <c r="D144" i="11"/>
  <c r="E144" i="11" s="1"/>
  <c r="T144" i="11"/>
  <c r="U144" i="11" s="1"/>
  <c r="P156" i="11"/>
  <c r="Q156" i="11" s="1"/>
  <c r="AF156" i="11"/>
  <c r="AG156" i="11" s="1"/>
  <c r="AB168" i="11"/>
  <c r="AC168" i="11" s="1"/>
  <c r="AH168" i="11" s="1"/>
  <c r="AH135" i="11"/>
  <c r="AH148" i="11"/>
  <c r="D152" i="11"/>
  <c r="E152" i="11" s="1"/>
  <c r="T152" i="11"/>
  <c r="U152" i="11" s="1"/>
  <c r="P164" i="11"/>
  <c r="Q164" i="11" s="1"/>
  <c r="AF164" i="11"/>
  <c r="AG164" i="11" s="1"/>
  <c r="AH167" i="11"/>
  <c r="X133" i="11"/>
  <c r="Y133" i="11" s="1"/>
  <c r="AH138" i="11"/>
  <c r="H140" i="11"/>
  <c r="I140" i="11" s="1"/>
  <c r="X140" i="11"/>
  <c r="Y140" i="11" s="1"/>
  <c r="D160" i="11"/>
  <c r="E160" i="11" s="1"/>
  <c r="T160" i="11"/>
  <c r="U160" i="11" s="1"/>
  <c r="AH170" i="11"/>
  <c r="AH186" i="11"/>
  <c r="AH190" i="11"/>
  <c r="AH192" i="11"/>
  <c r="AH212" i="11"/>
  <c r="X171" i="11"/>
  <c r="Y171" i="11" s="1"/>
  <c r="AH172" i="11"/>
  <c r="AH176" i="11"/>
  <c r="AH196" i="11"/>
  <c r="AH202" i="11"/>
  <c r="AH189" i="11"/>
  <c r="AH194" i="11"/>
  <c r="AH200" i="11"/>
  <c r="AH178" i="11"/>
  <c r="AH184" i="11"/>
  <c r="AH198" i="11"/>
  <c r="AH206" i="11"/>
  <c r="AH180" i="11"/>
  <c r="P208" i="11"/>
  <c r="Q208" i="11" s="1"/>
  <c r="AH216" i="11"/>
  <c r="AH232" i="11"/>
  <c r="AH236" i="11"/>
  <c r="AH234" i="11"/>
  <c r="AH214" i="11"/>
  <c r="AH223" i="11"/>
  <c r="AH240" i="11"/>
  <c r="AH238" i="11"/>
  <c r="D205" i="11"/>
  <c r="E205" i="11" s="1"/>
  <c r="H208" i="11"/>
  <c r="I208" i="11" s="1"/>
  <c r="X208" i="11"/>
  <c r="Y208" i="11" s="1"/>
  <c r="AH213" i="11"/>
  <c r="AH220" i="11"/>
  <c r="AH218" i="11"/>
  <c r="AH224" i="11"/>
  <c r="AH272" i="11"/>
  <c r="AH260" i="11"/>
  <c r="AH266" i="11"/>
  <c r="L242" i="11"/>
  <c r="M242" i="11" s="1"/>
  <c r="AH242" i="11" s="1"/>
  <c r="AH244" i="11"/>
  <c r="AH246" i="11"/>
  <c r="AH254" i="11"/>
  <c r="AH261" i="11"/>
  <c r="AH262" i="11"/>
  <c r="AH248" i="11"/>
  <c r="AH256" i="11"/>
  <c r="AH278" i="11"/>
  <c r="AH258" i="11"/>
  <c r="D276" i="11"/>
  <c r="E276" i="11" s="1"/>
  <c r="L288" i="11"/>
  <c r="M288" i="11" s="1"/>
  <c r="AH288" i="11" s="1"/>
  <c r="AH312" i="11"/>
  <c r="AH294" i="11"/>
  <c r="L280" i="11"/>
  <c r="M280" i="11" s="1"/>
  <c r="AH280" i="11" s="1"/>
  <c r="AH287" i="11"/>
  <c r="P292" i="11"/>
  <c r="Q292" i="11" s="1"/>
  <c r="AH296" i="11"/>
  <c r="AH282" i="11"/>
  <c r="P284" i="11"/>
  <c r="Q284" i="11" s="1"/>
  <c r="AH286" i="11"/>
  <c r="AH302" i="11"/>
  <c r="T276" i="11"/>
  <c r="U276" i="11" s="1"/>
  <c r="X279" i="11"/>
  <c r="Y279" i="11" s="1"/>
  <c r="H292" i="11"/>
  <c r="I292" i="11" s="1"/>
  <c r="AF307" i="10"/>
  <c r="AG307" i="10" s="1"/>
  <c r="AF310" i="10"/>
  <c r="AG310" i="10" s="1"/>
  <c r="AF19" i="10"/>
  <c r="AG19" i="10" s="1"/>
  <c r="AF99" i="10"/>
  <c r="AG99" i="10" s="1"/>
  <c r="AF11" i="10"/>
  <c r="AG11" i="10" s="1"/>
  <c r="AF75" i="10"/>
  <c r="AG75" i="10" s="1"/>
  <c r="AF283" i="10"/>
  <c r="AG283" i="10" s="1"/>
  <c r="AF275" i="10"/>
  <c r="AG275" i="10" s="1"/>
  <c r="AF299" i="10"/>
  <c r="AG299" i="10" s="1"/>
  <c r="AF91" i="10"/>
  <c r="AG91" i="10" s="1"/>
  <c r="AF291" i="10"/>
  <c r="AG291" i="10" s="1"/>
  <c r="AB298" i="10"/>
  <c r="AC298" i="10" s="1"/>
  <c r="AB179" i="10"/>
  <c r="AC179" i="10" s="1"/>
  <c r="AB195" i="10"/>
  <c r="AC195" i="10" s="1"/>
  <c r="AB282" i="10"/>
  <c r="AC282" i="10" s="1"/>
  <c r="AB171" i="10"/>
  <c r="AC171" i="10" s="1"/>
  <c r="AB290" i="10"/>
  <c r="AC290" i="10" s="1"/>
  <c r="AH290" i="10" s="1"/>
  <c r="AB306" i="10"/>
  <c r="AC306" i="10" s="1"/>
  <c r="AB187" i="10"/>
  <c r="AC187" i="10" s="1"/>
  <c r="AB311" i="10"/>
  <c r="AC311" i="10" s="1"/>
  <c r="X11" i="10"/>
  <c r="Y11" i="10" s="1"/>
  <c r="X22" i="10"/>
  <c r="Y22" i="10" s="1"/>
  <c r="AH22" i="10" s="1"/>
  <c r="X118" i="10"/>
  <c r="Y118" i="10" s="1"/>
  <c r="AH118" i="10" s="1"/>
  <c r="X142" i="10"/>
  <c r="Y142" i="10" s="1"/>
  <c r="AH142" i="10" s="1"/>
  <c r="X166" i="10"/>
  <c r="Y166" i="10" s="1"/>
  <c r="AH166" i="10" s="1"/>
  <c r="X286" i="10"/>
  <c r="Y286" i="10" s="1"/>
  <c r="AH286" i="10" s="1"/>
  <c r="X307" i="10"/>
  <c r="Y307" i="10" s="1"/>
  <c r="X19" i="10"/>
  <c r="Y19" i="10" s="1"/>
  <c r="X262" i="10"/>
  <c r="Y262" i="10" s="1"/>
  <c r="AH262" i="10" s="1"/>
  <c r="X126" i="10"/>
  <c r="Y126" i="10" s="1"/>
  <c r="AH126" i="10" s="1"/>
  <c r="X102" i="10"/>
  <c r="Y102" i="10" s="1"/>
  <c r="AH102" i="10" s="1"/>
  <c r="X6" i="10"/>
  <c r="Y6" i="10" s="1"/>
  <c r="AH6" i="10" s="1"/>
  <c r="X134" i="10"/>
  <c r="Y134" i="10" s="1"/>
  <c r="AH134" i="10" s="1"/>
  <c r="X171" i="10"/>
  <c r="Y171" i="10" s="1"/>
  <c r="X291" i="10"/>
  <c r="Y291" i="10" s="1"/>
  <c r="X302" i="10"/>
  <c r="Y302" i="10" s="1"/>
  <c r="AH302" i="10" s="1"/>
  <c r="X310" i="10"/>
  <c r="Y310" i="10" s="1"/>
  <c r="X270" i="10"/>
  <c r="Y270" i="10" s="1"/>
  <c r="AH270" i="10" s="1"/>
  <c r="X294" i="10"/>
  <c r="Y294" i="10" s="1"/>
  <c r="AH294" i="10" s="1"/>
  <c r="T187" i="10"/>
  <c r="U187" i="10" s="1"/>
  <c r="T195" i="10"/>
  <c r="U195" i="10" s="1"/>
  <c r="P283" i="10"/>
  <c r="Q283" i="10" s="1"/>
  <c r="P310" i="10"/>
  <c r="Q310" i="10" s="1"/>
  <c r="AH230" i="10"/>
  <c r="AH231" i="10"/>
  <c r="P83" i="10"/>
  <c r="Q83" i="10" s="1"/>
  <c r="P171" i="10"/>
  <c r="Q171" i="10" s="1"/>
  <c r="P299" i="10"/>
  <c r="Q299" i="10" s="1"/>
  <c r="P91" i="10"/>
  <c r="Q91" i="10" s="1"/>
  <c r="P291" i="10"/>
  <c r="Q291" i="10" s="1"/>
  <c r="P99" i="10"/>
  <c r="Q99" i="10" s="1"/>
  <c r="AH125" i="10"/>
  <c r="P307" i="10"/>
  <c r="Q307" i="10" s="1"/>
  <c r="AH100" i="10"/>
  <c r="AH167" i="10"/>
  <c r="AH201" i="10"/>
  <c r="AH258" i="10"/>
  <c r="L195" i="10"/>
  <c r="M195" i="10" s="1"/>
  <c r="AH280" i="10"/>
  <c r="AH32" i="10"/>
  <c r="AH93" i="10"/>
  <c r="AH96" i="10"/>
  <c r="AH160" i="10"/>
  <c r="AH196" i="10"/>
  <c r="AH222" i="10"/>
  <c r="AH223" i="10"/>
  <c r="AH288" i="10"/>
  <c r="AH46" i="10"/>
  <c r="AH62" i="10"/>
  <c r="AH80" i="10"/>
  <c r="H83" i="10"/>
  <c r="I83" i="10" s="1"/>
  <c r="AH119" i="10"/>
  <c r="AH150" i="10"/>
  <c r="AH208" i="10"/>
  <c r="H243" i="10"/>
  <c r="I243" i="10" s="1"/>
  <c r="AH79" i="10"/>
  <c r="H171" i="10"/>
  <c r="I171" i="10" s="1"/>
  <c r="H195" i="10"/>
  <c r="I195" i="10" s="1"/>
  <c r="AH213" i="10"/>
  <c r="H253" i="10"/>
  <c r="I253" i="10" s="1"/>
  <c r="AH253" i="10" s="1"/>
  <c r="H259" i="10"/>
  <c r="I259" i="10" s="1"/>
  <c r="AH289" i="10"/>
  <c r="AH115" i="10"/>
  <c r="AH72" i="10"/>
  <c r="AH88" i="10"/>
  <c r="H91" i="10"/>
  <c r="I91" i="10" s="1"/>
  <c r="H299" i="10"/>
  <c r="I299" i="10" s="1"/>
  <c r="AH28" i="10"/>
  <c r="AH52" i="10"/>
  <c r="H75" i="10"/>
  <c r="I75" i="10" s="1"/>
  <c r="AH104" i="10"/>
  <c r="AH158" i="10"/>
  <c r="AH164" i="10"/>
  <c r="H187" i="10"/>
  <c r="I187" i="10" s="1"/>
  <c r="AH199" i="10"/>
  <c r="AH238" i="10"/>
  <c r="H251" i="10"/>
  <c r="I251" i="10" s="1"/>
  <c r="AH251" i="10" s="1"/>
  <c r="AH278" i="10"/>
  <c r="AH9" i="10"/>
  <c r="H99" i="10"/>
  <c r="I99" i="10" s="1"/>
  <c r="AH189" i="10"/>
  <c r="AH190" i="10"/>
  <c r="AH204" i="10"/>
  <c r="AH207" i="10"/>
  <c r="AH225" i="10"/>
  <c r="AH245" i="10"/>
  <c r="AH246" i="10"/>
  <c r="H269" i="10"/>
  <c r="I269" i="10" s="1"/>
  <c r="AH269" i="10" s="1"/>
  <c r="AH277" i="10"/>
  <c r="AH70" i="10"/>
  <c r="AH216" i="10"/>
  <c r="H267" i="10"/>
  <c r="I267" i="10" s="1"/>
  <c r="AH267" i="10" s="1"/>
  <c r="H307" i="10"/>
  <c r="I307" i="10" s="1"/>
  <c r="AH3" i="10"/>
  <c r="AH101" i="10"/>
  <c r="D171" i="10"/>
  <c r="E171" i="10" s="1"/>
  <c r="D179" i="10"/>
  <c r="E179" i="10" s="1"/>
  <c r="D306" i="10"/>
  <c r="E306" i="10" s="1"/>
  <c r="D187" i="10"/>
  <c r="E187" i="10" s="1"/>
  <c r="AH123" i="10"/>
  <c r="D195" i="10"/>
  <c r="E195" i="10" s="1"/>
  <c r="AH4" i="10"/>
  <c r="AH5" i="10"/>
  <c r="AH12" i="10"/>
  <c r="AH13" i="10"/>
  <c r="AH15" i="10"/>
  <c r="AH20" i="10"/>
  <c r="AH21" i="10"/>
  <c r="AH26" i="10"/>
  <c r="AH35" i="10"/>
  <c r="AH8" i="10"/>
  <c r="AH16" i="10"/>
  <c r="AH24" i="10"/>
  <c r="AH14" i="10"/>
  <c r="AH17" i="10"/>
  <c r="AH25" i="10"/>
  <c r="P30" i="10"/>
  <c r="Q30" i="10" s="1"/>
  <c r="X33" i="10"/>
  <c r="Y33" i="10" s="1"/>
  <c r="AH37" i="10"/>
  <c r="AH71" i="10"/>
  <c r="AH85" i="10"/>
  <c r="AB29" i="10"/>
  <c r="AC29" i="10" s="1"/>
  <c r="T34" i="10"/>
  <c r="U34" i="10" s="1"/>
  <c r="AH56" i="10"/>
  <c r="P38" i="10"/>
  <c r="Q38" i="10" s="1"/>
  <c r="AH40" i="10"/>
  <c r="AH45" i="10"/>
  <c r="AH54" i="10"/>
  <c r="AH57" i="10"/>
  <c r="AH61" i="10"/>
  <c r="AH41" i="10"/>
  <c r="AH44" i="10"/>
  <c r="AH60" i="10"/>
  <c r="AH73" i="10"/>
  <c r="T29" i="10"/>
  <c r="U29" i="10" s="1"/>
  <c r="AF30" i="10"/>
  <c r="AG30" i="10" s="1"/>
  <c r="L34" i="10"/>
  <c r="M34" i="10" s="1"/>
  <c r="AH55" i="10"/>
  <c r="AH77" i="10"/>
  <c r="AH36" i="10"/>
  <c r="AH48" i="10"/>
  <c r="AH64" i="10"/>
  <c r="X30" i="10"/>
  <c r="Y30" i="10" s="1"/>
  <c r="H33" i="10"/>
  <c r="I33" i="10" s="1"/>
  <c r="AB34" i="10"/>
  <c r="AC34" i="10" s="1"/>
  <c r="H38" i="10"/>
  <c r="I38" i="10" s="1"/>
  <c r="X38" i="10"/>
  <c r="Y38" i="10" s="1"/>
  <c r="AH39" i="10"/>
  <c r="AH49" i="10"/>
  <c r="AH53" i="10"/>
  <c r="AH65" i="10"/>
  <c r="AH84" i="10"/>
  <c r="AH86" i="10"/>
  <c r="AH97" i="10"/>
  <c r="AH92" i="10"/>
  <c r="AH94" i="10"/>
  <c r="AH68" i="10"/>
  <c r="AH95" i="10"/>
  <c r="AH120" i="10"/>
  <c r="H69" i="10"/>
  <c r="I69" i="10" s="1"/>
  <c r="AH81" i="10"/>
  <c r="X69" i="10"/>
  <c r="Y69" i="10" s="1"/>
  <c r="AH76" i="10"/>
  <c r="AH78" i="10"/>
  <c r="AH89" i="10"/>
  <c r="AH108" i="10"/>
  <c r="AH128" i="10"/>
  <c r="AH105" i="10"/>
  <c r="AH133" i="10"/>
  <c r="AH110" i="10"/>
  <c r="AH124" i="10"/>
  <c r="AH136" i="10"/>
  <c r="AH117" i="10"/>
  <c r="AH121" i="10"/>
  <c r="AH106" i="10"/>
  <c r="AH132" i="10"/>
  <c r="AH103" i="10"/>
  <c r="AH116" i="10"/>
  <c r="AH140" i="10"/>
  <c r="AH109" i="10"/>
  <c r="AH112" i="10"/>
  <c r="AH113" i="10"/>
  <c r="AH129" i="10"/>
  <c r="AH135" i="10"/>
  <c r="L141" i="10"/>
  <c r="M141" i="10" s="1"/>
  <c r="AF153" i="10"/>
  <c r="AG153" i="10" s="1"/>
  <c r="AH156" i="10"/>
  <c r="AB157" i="10"/>
  <c r="AC157" i="10" s="1"/>
  <c r="H172" i="10"/>
  <c r="I172" i="10" s="1"/>
  <c r="AH172" i="10" s="1"/>
  <c r="AF145" i="10"/>
  <c r="AG145" i="10" s="1"/>
  <c r="AH148" i="10"/>
  <c r="AB149" i="10"/>
  <c r="AC149" i="10" s="1"/>
  <c r="AH151" i="10"/>
  <c r="D165" i="10"/>
  <c r="E165" i="10" s="1"/>
  <c r="AH165" i="10" s="1"/>
  <c r="X169" i="10"/>
  <c r="Y169" i="10" s="1"/>
  <c r="L138" i="10"/>
  <c r="M138" i="10" s="1"/>
  <c r="AB141" i="10"/>
  <c r="AC141" i="10" s="1"/>
  <c r="D157" i="10"/>
  <c r="E157" i="10" s="1"/>
  <c r="X161" i="10"/>
  <c r="Y161" i="10" s="1"/>
  <c r="AH168" i="10"/>
  <c r="X137" i="10"/>
  <c r="Y137" i="10" s="1"/>
  <c r="AH137" i="10" s="1"/>
  <c r="D138" i="10"/>
  <c r="E138" i="10" s="1"/>
  <c r="D141" i="10"/>
  <c r="E141" i="10" s="1"/>
  <c r="X145" i="10"/>
  <c r="Y145" i="10" s="1"/>
  <c r="T149" i="10"/>
  <c r="U149" i="10" s="1"/>
  <c r="AH152" i="10"/>
  <c r="P169" i="10"/>
  <c r="Q169" i="10" s="1"/>
  <c r="AH144" i="10"/>
  <c r="AH155" i="10"/>
  <c r="P161" i="10"/>
  <c r="Q161" i="10" s="1"/>
  <c r="P153" i="10"/>
  <c r="Q153" i="10" s="1"/>
  <c r="L157" i="10"/>
  <c r="M157" i="10" s="1"/>
  <c r="AH192" i="10"/>
  <c r="P173" i="10"/>
  <c r="Q173" i="10" s="1"/>
  <c r="AF173" i="10"/>
  <c r="AG173" i="10" s="1"/>
  <c r="AH185" i="10"/>
  <c r="AH188" i="10"/>
  <c r="AH191" i="10"/>
  <c r="D173" i="10"/>
  <c r="E173" i="10" s="1"/>
  <c r="T173" i="10"/>
  <c r="U173" i="10" s="1"/>
  <c r="AH174" i="10"/>
  <c r="D177" i="10"/>
  <c r="E177" i="10" s="1"/>
  <c r="AH177" i="10" s="1"/>
  <c r="AH181" i="10"/>
  <c r="AH182" i="10"/>
  <c r="AH184" i="10"/>
  <c r="AH176" i="10"/>
  <c r="AH180" i="10"/>
  <c r="AH197" i="10"/>
  <c r="AH198" i="10"/>
  <c r="AF169" i="10"/>
  <c r="AG169" i="10" s="1"/>
  <c r="AH193" i="10"/>
  <c r="AH200" i="10"/>
  <c r="X202" i="10"/>
  <c r="Y202" i="10" s="1"/>
  <c r="P218" i="10"/>
  <c r="Q218" i="10" s="1"/>
  <c r="AF218" i="10"/>
  <c r="AG218" i="10" s="1"/>
  <c r="AH228" i="10"/>
  <c r="P234" i="10"/>
  <c r="Q234" i="10" s="1"/>
  <c r="AH220" i="10"/>
  <c r="AH236" i="10"/>
  <c r="AH212" i="10"/>
  <c r="AH235" i="10"/>
  <c r="P205" i="10"/>
  <c r="Q205" i="10" s="1"/>
  <c r="AH205" i="10" s="1"/>
  <c r="L206" i="10"/>
  <c r="M206" i="10" s="1"/>
  <c r="AB206" i="10"/>
  <c r="AC206" i="10" s="1"/>
  <c r="AH211" i="10"/>
  <c r="L214" i="10"/>
  <c r="M214" i="10" s="1"/>
  <c r="AB214" i="10"/>
  <c r="AC214" i="10" s="1"/>
  <c r="AH221" i="10"/>
  <c r="AH224" i="10"/>
  <c r="AH229" i="10"/>
  <c r="H218" i="10"/>
  <c r="I218" i="10" s="1"/>
  <c r="X218" i="10"/>
  <c r="Y218" i="10" s="1"/>
  <c r="AH232" i="10"/>
  <c r="H234" i="10"/>
  <c r="I234" i="10" s="1"/>
  <c r="AH237" i="10"/>
  <c r="AH217" i="10"/>
  <c r="D206" i="10"/>
  <c r="E206" i="10" s="1"/>
  <c r="AH209" i="10"/>
  <c r="D214" i="10"/>
  <c r="E214" i="10" s="1"/>
  <c r="T214" i="10"/>
  <c r="U214" i="10" s="1"/>
  <c r="P226" i="10"/>
  <c r="Q226" i="10" s="1"/>
  <c r="AF226" i="10"/>
  <c r="AG226" i="10" s="1"/>
  <c r="AH233" i="10"/>
  <c r="AH257" i="10"/>
  <c r="AH265" i="10"/>
  <c r="AH239" i="10"/>
  <c r="AH241" i="10"/>
  <c r="AH252" i="10"/>
  <c r="AH260" i="10"/>
  <c r="AH268" i="10"/>
  <c r="AH273" i="10"/>
  <c r="AH248" i="10"/>
  <c r="AH254" i="10"/>
  <c r="AH261" i="10"/>
  <c r="AH240" i="10"/>
  <c r="AH247" i="10"/>
  <c r="AH244" i="10"/>
  <c r="AH249" i="10"/>
  <c r="AH256" i="10"/>
  <c r="AH264" i="10"/>
  <c r="AH272" i="10"/>
  <c r="H279" i="10"/>
  <c r="I279" i="10" s="1"/>
  <c r="AH279" i="10" s="1"/>
  <c r="AH287" i="10"/>
  <c r="AH300" i="10"/>
  <c r="AH304" i="10"/>
  <c r="AH285" i="10"/>
  <c r="AH297" i="10"/>
  <c r="AH305" i="10"/>
  <c r="AH284" i="10"/>
  <c r="AH293" i="10"/>
  <c r="AH301" i="10"/>
  <c r="P276" i="10"/>
  <c r="Q276" i="10" s="1"/>
  <c r="AH281" i="10"/>
  <c r="AH292" i="10"/>
  <c r="H276" i="10"/>
  <c r="I276" i="10" s="1"/>
  <c r="H282" i="3"/>
  <c r="I282" i="3" s="1"/>
  <c r="H266" i="3"/>
  <c r="I266" i="3" s="1"/>
  <c r="H250" i="3"/>
  <c r="I250" i="3" s="1"/>
  <c r="H270" i="3"/>
  <c r="I270" i="3" s="1"/>
  <c r="H254" i="3"/>
  <c r="I254" i="3" s="1"/>
  <c r="H238" i="3"/>
  <c r="I238" i="3" s="1"/>
  <c r="H274" i="3"/>
  <c r="I274" i="3" s="1"/>
  <c r="H258" i="3"/>
  <c r="I258" i="3" s="1"/>
  <c r="H242" i="3"/>
  <c r="I242" i="3" s="1"/>
  <c r="H167" i="3"/>
  <c r="I167" i="3" s="1"/>
  <c r="H276" i="3"/>
  <c r="I276" i="3" s="1"/>
  <c r="H260" i="3"/>
  <c r="I260" i="3" s="1"/>
  <c r="H244" i="3"/>
  <c r="I244" i="3" s="1"/>
  <c r="H232" i="3"/>
  <c r="I232" i="3" s="1"/>
  <c r="H224" i="3"/>
  <c r="I224" i="3" s="1"/>
  <c r="H216" i="3"/>
  <c r="I216" i="3" s="1"/>
  <c r="H208" i="3"/>
  <c r="I208" i="3" s="1"/>
  <c r="H200" i="3"/>
  <c r="I200" i="3" s="1"/>
  <c r="H192" i="3"/>
  <c r="I192" i="3" s="1"/>
  <c r="H184" i="3"/>
  <c r="I184" i="3" s="1"/>
  <c r="H176" i="3"/>
  <c r="I176" i="3" s="1"/>
  <c r="H278" i="3"/>
  <c r="I278" i="3" s="1"/>
  <c r="H262" i="3"/>
  <c r="I262" i="3" s="1"/>
  <c r="H246" i="3"/>
  <c r="I246" i="3" s="1"/>
  <c r="H172" i="3"/>
  <c r="I172" i="3" s="1"/>
  <c r="H164" i="3"/>
  <c r="I164" i="3" s="1"/>
  <c r="H156" i="3"/>
  <c r="I156" i="3" s="1"/>
  <c r="H144" i="3"/>
  <c r="I144" i="3" s="1"/>
  <c r="H141" i="3"/>
  <c r="I141" i="3" s="1"/>
  <c r="H128" i="3"/>
  <c r="I128" i="3" s="1"/>
  <c r="H125" i="3"/>
  <c r="I125" i="3" s="1"/>
  <c r="H112" i="3"/>
  <c r="I112" i="3" s="1"/>
  <c r="H109" i="3"/>
  <c r="I109" i="3" s="1"/>
  <c r="H96" i="3"/>
  <c r="I96" i="3" s="1"/>
  <c r="H93" i="3"/>
  <c r="I93" i="3" s="1"/>
  <c r="H80" i="3"/>
  <c r="I80" i="3" s="1"/>
  <c r="H77" i="3"/>
  <c r="I77" i="3" s="1"/>
  <c r="H64" i="3"/>
  <c r="I64" i="3" s="1"/>
  <c r="H61" i="3"/>
  <c r="I61" i="3" s="1"/>
  <c r="H48" i="3"/>
  <c r="I48" i="3" s="1"/>
  <c r="H45" i="3"/>
  <c r="I45" i="3" s="1"/>
  <c r="H32" i="3"/>
  <c r="I32" i="3" s="1"/>
  <c r="H29" i="3"/>
  <c r="I29" i="3" s="1"/>
  <c r="H22" i="3"/>
  <c r="I22" i="3" s="1"/>
  <c r="H19" i="3"/>
  <c r="I19" i="3" s="1"/>
  <c r="H166" i="3"/>
  <c r="I166" i="3" s="1"/>
  <c r="H158" i="3"/>
  <c r="I158" i="3" s="1"/>
  <c r="H140" i="3"/>
  <c r="I140" i="3" s="1"/>
  <c r="H137" i="3"/>
  <c r="I137" i="3" s="1"/>
  <c r="H124" i="3"/>
  <c r="I124" i="3" s="1"/>
  <c r="H121" i="3"/>
  <c r="I121" i="3" s="1"/>
  <c r="H108" i="3"/>
  <c r="I108" i="3" s="1"/>
  <c r="H105" i="3"/>
  <c r="I105" i="3" s="1"/>
  <c r="H92" i="3"/>
  <c r="I92" i="3" s="1"/>
  <c r="H89" i="3"/>
  <c r="I89" i="3" s="1"/>
  <c r="H76" i="3"/>
  <c r="I76" i="3" s="1"/>
  <c r="H73" i="3"/>
  <c r="I73" i="3" s="1"/>
  <c r="H60" i="3"/>
  <c r="I60" i="3" s="1"/>
  <c r="H57" i="3"/>
  <c r="I57" i="3" s="1"/>
  <c r="H44" i="3"/>
  <c r="I44" i="3" s="1"/>
  <c r="H41" i="3"/>
  <c r="I41" i="3" s="1"/>
  <c r="H28" i="3"/>
  <c r="I28" i="3" s="1"/>
  <c r="H25" i="3"/>
  <c r="I25" i="3" s="1"/>
  <c r="H146" i="3"/>
  <c r="I146" i="3" s="1"/>
  <c r="H143" i="3"/>
  <c r="I143" i="3" s="1"/>
  <c r="H142" i="3"/>
  <c r="I142" i="3" s="1"/>
  <c r="H139" i="3"/>
  <c r="I139" i="3" s="1"/>
  <c r="H126" i="3"/>
  <c r="I126" i="3" s="1"/>
  <c r="AH126" i="3" s="1"/>
  <c r="H123" i="3"/>
  <c r="I123" i="3" s="1"/>
  <c r="H110" i="3"/>
  <c r="I110" i="3" s="1"/>
  <c r="H107" i="3"/>
  <c r="I107" i="3" s="1"/>
  <c r="H94" i="3"/>
  <c r="I94" i="3" s="1"/>
  <c r="H91" i="3"/>
  <c r="I91" i="3" s="1"/>
  <c r="H78" i="3"/>
  <c r="I78" i="3" s="1"/>
  <c r="H75" i="3"/>
  <c r="I75" i="3" s="1"/>
  <c r="H62" i="3"/>
  <c r="I62" i="3" s="1"/>
  <c r="AH62" i="3" s="1"/>
  <c r="H59" i="3"/>
  <c r="I59" i="3" s="1"/>
  <c r="H46" i="3"/>
  <c r="I46" i="3" s="1"/>
  <c r="H43" i="3"/>
  <c r="I43" i="3" s="1"/>
  <c r="H27" i="3"/>
  <c r="I27" i="3" s="1"/>
  <c r="H170" i="3"/>
  <c r="I170" i="3" s="1"/>
  <c r="H162" i="3"/>
  <c r="I162" i="3" s="1"/>
  <c r="H154" i="3"/>
  <c r="I154" i="3" s="1"/>
  <c r="H148" i="3"/>
  <c r="I148" i="3" s="1"/>
  <c r="H145" i="3"/>
  <c r="I145" i="3" s="1"/>
  <c r="H132" i="3"/>
  <c r="I132" i="3" s="1"/>
  <c r="H129" i="3"/>
  <c r="I129" i="3" s="1"/>
  <c r="H116" i="3"/>
  <c r="I116" i="3" s="1"/>
  <c r="H113" i="3"/>
  <c r="I113" i="3" s="1"/>
  <c r="H100" i="3"/>
  <c r="I100" i="3" s="1"/>
  <c r="H97" i="3"/>
  <c r="I97" i="3" s="1"/>
  <c r="H84" i="3"/>
  <c r="I84" i="3" s="1"/>
  <c r="H81" i="3"/>
  <c r="I81" i="3" s="1"/>
  <c r="H68" i="3"/>
  <c r="I68" i="3" s="1"/>
  <c r="H65" i="3"/>
  <c r="I65" i="3" s="1"/>
  <c r="H52" i="3"/>
  <c r="I52" i="3" s="1"/>
  <c r="H49" i="3"/>
  <c r="I49" i="3" s="1"/>
  <c r="H36" i="3"/>
  <c r="I36" i="3" s="1"/>
  <c r="H33" i="3"/>
  <c r="I33" i="3" s="1"/>
  <c r="H17" i="3"/>
  <c r="I17" i="3" s="1"/>
  <c r="D307" i="3"/>
  <c r="E307" i="3" s="1"/>
  <c r="D299" i="3"/>
  <c r="E299" i="3" s="1"/>
  <c r="D291" i="3"/>
  <c r="E291" i="3" s="1"/>
  <c r="D283" i="3"/>
  <c r="E283" i="3" s="1"/>
  <c r="D275" i="3"/>
  <c r="E275" i="3" s="1"/>
  <c r="D267" i="3"/>
  <c r="E267" i="3" s="1"/>
  <c r="D259" i="3"/>
  <c r="E259" i="3" s="1"/>
  <c r="D251" i="3"/>
  <c r="E251" i="3" s="1"/>
  <c r="D243" i="3"/>
  <c r="E243" i="3" s="1"/>
  <c r="D235" i="3"/>
  <c r="E235" i="3" s="1"/>
  <c r="D227" i="3"/>
  <c r="E227" i="3" s="1"/>
  <c r="D219" i="3"/>
  <c r="E219" i="3" s="1"/>
  <c r="D211" i="3"/>
  <c r="E211" i="3" s="1"/>
  <c r="D203" i="3"/>
  <c r="E203" i="3" s="1"/>
  <c r="D195" i="3"/>
  <c r="E195" i="3" s="1"/>
  <c r="D187" i="3"/>
  <c r="E187" i="3" s="1"/>
  <c r="D179" i="3"/>
  <c r="E179" i="3" s="1"/>
  <c r="D171" i="3"/>
  <c r="E171" i="3" s="1"/>
  <c r="D163" i="3"/>
  <c r="E163" i="3" s="1"/>
  <c r="D155" i="3"/>
  <c r="E155" i="3" s="1"/>
  <c r="D147" i="3"/>
  <c r="E147" i="3" s="1"/>
  <c r="D139" i="3"/>
  <c r="E139" i="3" s="1"/>
  <c r="D131" i="3"/>
  <c r="E131" i="3" s="1"/>
  <c r="D123" i="3"/>
  <c r="E123" i="3" s="1"/>
  <c r="D115" i="3"/>
  <c r="E115" i="3" s="1"/>
  <c r="D107" i="3"/>
  <c r="E107" i="3" s="1"/>
  <c r="D99" i="3"/>
  <c r="E99" i="3" s="1"/>
  <c r="D91" i="3"/>
  <c r="E91" i="3" s="1"/>
  <c r="D83" i="3"/>
  <c r="E83" i="3" s="1"/>
  <c r="D75" i="3"/>
  <c r="E75" i="3" s="1"/>
  <c r="D67" i="3"/>
  <c r="E67" i="3" s="1"/>
  <c r="D59" i="3"/>
  <c r="E59" i="3" s="1"/>
  <c r="D51" i="3"/>
  <c r="E51" i="3" s="1"/>
  <c r="D43" i="3"/>
  <c r="E43" i="3" s="1"/>
  <c r="D35" i="3"/>
  <c r="E35" i="3" s="1"/>
  <c r="D27" i="3"/>
  <c r="E27" i="3" s="1"/>
  <c r="D19" i="3"/>
  <c r="E19" i="3" s="1"/>
  <c r="D11" i="3"/>
  <c r="E11" i="3" s="1"/>
  <c r="H3" i="3"/>
  <c r="I3" i="3" s="1"/>
  <c r="AH89" i="11" l="1"/>
  <c r="AH27" i="10"/>
  <c r="AH186" i="10"/>
  <c r="AH267" i="11"/>
  <c r="AH43" i="10"/>
  <c r="AH205" i="3"/>
  <c r="AH37" i="3"/>
  <c r="AH143" i="3"/>
  <c r="AH63" i="11"/>
  <c r="AH306" i="3"/>
  <c r="AH125" i="3"/>
  <c r="AH311" i="11"/>
  <c r="AH84" i="3"/>
  <c r="AH50" i="10"/>
  <c r="AH194" i="10"/>
  <c r="AH165" i="3"/>
  <c r="AH29" i="3"/>
  <c r="AH153" i="10"/>
  <c r="AH298" i="10"/>
  <c r="AH162" i="10"/>
  <c r="AH98" i="10"/>
  <c r="AH161" i="11"/>
  <c r="AH301" i="3"/>
  <c r="AH247" i="11"/>
  <c r="AH177" i="3"/>
  <c r="AH184" i="3"/>
  <c r="AH152" i="11"/>
  <c r="AH81" i="11"/>
  <c r="AH53" i="3"/>
  <c r="AH181" i="3"/>
  <c r="AH18" i="3"/>
  <c r="AH157" i="11"/>
  <c r="AH25" i="11"/>
  <c r="AH65" i="3"/>
  <c r="AH158" i="3"/>
  <c r="AH235" i="3"/>
  <c r="AH110" i="3"/>
  <c r="AH250" i="10"/>
  <c r="AH66" i="10"/>
  <c r="AH21" i="3"/>
  <c r="AH149" i="3"/>
  <c r="AH277" i="3"/>
  <c r="AH130" i="3"/>
  <c r="AH52" i="3"/>
  <c r="AH239" i="11"/>
  <c r="AH129" i="3"/>
  <c r="AH61" i="3"/>
  <c r="AH274" i="3"/>
  <c r="AH28" i="3"/>
  <c r="AH278" i="3"/>
  <c r="AH77" i="3"/>
  <c r="AH141" i="3"/>
  <c r="AH244" i="3"/>
  <c r="AH311" i="10"/>
  <c r="AH191" i="11"/>
  <c r="AH255" i="3"/>
  <c r="AH271" i="3"/>
  <c r="AH162" i="3"/>
  <c r="AH78" i="3"/>
  <c r="AH124" i="3"/>
  <c r="AH32" i="3"/>
  <c r="AH266" i="3"/>
  <c r="AH199" i="3"/>
  <c r="AH213" i="3"/>
  <c r="AH26" i="3"/>
  <c r="AH279" i="3"/>
  <c r="AH189" i="3"/>
  <c r="AH253" i="3"/>
  <c r="AH229" i="3"/>
  <c r="AH170" i="3"/>
  <c r="AH45" i="3"/>
  <c r="AH109" i="3"/>
  <c r="AH275" i="10"/>
  <c r="AH114" i="3"/>
  <c r="AH25" i="3"/>
  <c r="AH262" i="3"/>
  <c r="AH268" i="3"/>
  <c r="AH217" i="3"/>
  <c r="AH63" i="3"/>
  <c r="AH82" i="3"/>
  <c r="AH171" i="3"/>
  <c r="AH299" i="3"/>
  <c r="AH92" i="3"/>
  <c r="AH64" i="3"/>
  <c r="AH259" i="10"/>
  <c r="AH107" i="11"/>
  <c r="AH11" i="11"/>
  <c r="AH147" i="10"/>
  <c r="AH220" i="3"/>
  <c r="AH284" i="3"/>
  <c r="AH119" i="3"/>
  <c r="AH174" i="3"/>
  <c r="AH298" i="3"/>
  <c r="AH70" i="3"/>
  <c r="AH49" i="11"/>
  <c r="AH13" i="3"/>
  <c r="AH251" i="3"/>
  <c r="AH148" i="3"/>
  <c r="AH44" i="3"/>
  <c r="AH108" i="3"/>
  <c r="AH22" i="3"/>
  <c r="AH80" i="3"/>
  <c r="AH144" i="3"/>
  <c r="AH260" i="3"/>
  <c r="AH270" i="3"/>
  <c r="AH91" i="10"/>
  <c r="AH259" i="11"/>
  <c r="AH153" i="11"/>
  <c r="AH297" i="11"/>
  <c r="AH131" i="10"/>
  <c r="AH59" i="10"/>
  <c r="AH10" i="10"/>
  <c r="AH114" i="10"/>
  <c r="AH282" i="10"/>
  <c r="AH154" i="10"/>
  <c r="AH236" i="3"/>
  <c r="AH300" i="3"/>
  <c r="AH79" i="3"/>
  <c r="AH198" i="3"/>
  <c r="AH38" i="3"/>
  <c r="AH17" i="3"/>
  <c r="AH192" i="3"/>
  <c r="AH42" i="3"/>
  <c r="AH187" i="3"/>
  <c r="AH33" i="3"/>
  <c r="AH11" i="3"/>
  <c r="AH267" i="3"/>
  <c r="AH60" i="3"/>
  <c r="AH96" i="3"/>
  <c r="AH209" i="3"/>
  <c r="AH277" i="11"/>
  <c r="AH249" i="3"/>
  <c r="AH226" i="3"/>
  <c r="AH222" i="3"/>
  <c r="AH293" i="3"/>
  <c r="AH247" i="3"/>
  <c r="AH237" i="3"/>
  <c r="AH101" i="3"/>
  <c r="AH243" i="10"/>
  <c r="AH279" i="11"/>
  <c r="AH121" i="11"/>
  <c r="AH210" i="10"/>
  <c r="AH39" i="3"/>
  <c r="AH58" i="3"/>
  <c r="AH295" i="11"/>
  <c r="AH201" i="3"/>
  <c r="AH193" i="3"/>
  <c r="AH99" i="10"/>
  <c r="AH30" i="3"/>
  <c r="AH3" i="3"/>
  <c r="AH67" i="3"/>
  <c r="AH195" i="3"/>
  <c r="AH259" i="3"/>
  <c r="AH57" i="3"/>
  <c r="AH121" i="3"/>
  <c r="AH93" i="3"/>
  <c r="AH156" i="3"/>
  <c r="AH284" i="11"/>
  <c r="AH91" i="11"/>
  <c r="AH225" i="11"/>
  <c r="AH305" i="11"/>
  <c r="AH65" i="11"/>
  <c r="AH137" i="11"/>
  <c r="AH201" i="11"/>
  <c r="AH309" i="11"/>
  <c r="AH75" i="10"/>
  <c r="AH178" i="10"/>
  <c r="AH82" i="10"/>
  <c r="AH266" i="10"/>
  <c r="AH130" i="10"/>
  <c r="AH228" i="3"/>
  <c r="AH292" i="3"/>
  <c r="AH175" i="3"/>
  <c r="AH102" i="3"/>
  <c r="AH182" i="3"/>
  <c r="AH4" i="3"/>
  <c r="AH69" i="3"/>
  <c r="AH197" i="3"/>
  <c r="AH287" i="3"/>
  <c r="AH34" i="3"/>
  <c r="AH215" i="11"/>
  <c r="AH303" i="11"/>
  <c r="AH90" i="3"/>
  <c r="AH122" i="3"/>
  <c r="AH186" i="3"/>
  <c r="AH265" i="3"/>
  <c r="AH207" i="11"/>
  <c r="AH290" i="3"/>
  <c r="AH286" i="3"/>
  <c r="AH83" i="3"/>
  <c r="AH147" i="3"/>
  <c r="AH211" i="3"/>
  <c r="AH275" i="3"/>
  <c r="AH113" i="3"/>
  <c r="AH172" i="3"/>
  <c r="AH242" i="3"/>
  <c r="AH17" i="11"/>
  <c r="AH97" i="11"/>
  <c r="AH249" i="11"/>
  <c r="AH308" i="3"/>
  <c r="AH191" i="3"/>
  <c r="AH294" i="3"/>
  <c r="AH269" i="3"/>
  <c r="AH221" i="3"/>
  <c r="AH6" i="3"/>
  <c r="AH202" i="3"/>
  <c r="AH146" i="3"/>
  <c r="AH76" i="3"/>
  <c r="AH140" i="3"/>
  <c r="AH48" i="3"/>
  <c r="AH112" i="3"/>
  <c r="AH246" i="3"/>
  <c r="AH258" i="3"/>
  <c r="AH149" i="10"/>
  <c r="AH252" i="3"/>
  <c r="AH305" i="3"/>
  <c r="AH214" i="3"/>
  <c r="AH50" i="3"/>
  <c r="AH190" i="3"/>
  <c r="AH99" i="3"/>
  <c r="AH227" i="3"/>
  <c r="AH89" i="3"/>
  <c r="AH224" i="3"/>
  <c r="AH169" i="11"/>
  <c r="AH281" i="11"/>
  <c r="AH15" i="3"/>
  <c r="AH127" i="3"/>
  <c r="AH207" i="3"/>
  <c r="AH20" i="3"/>
  <c r="AH133" i="3"/>
  <c r="AH261" i="3"/>
  <c r="AH241" i="3"/>
  <c r="AH54" i="3"/>
  <c r="AH103" i="3"/>
  <c r="AH194" i="3"/>
  <c r="AH293" i="11"/>
  <c r="AH51" i="3"/>
  <c r="AH115" i="3"/>
  <c r="AH243" i="3"/>
  <c r="AH81" i="3"/>
  <c r="AH176" i="3"/>
  <c r="AH105" i="11"/>
  <c r="AH66" i="3"/>
  <c r="AH106" i="3"/>
  <c r="AH178" i="3"/>
  <c r="AH281" i="3"/>
  <c r="AH97" i="3"/>
  <c r="AH36" i="3"/>
  <c r="AH164" i="3"/>
  <c r="AH167" i="3"/>
  <c r="AH187" i="10"/>
  <c r="AH295" i="3"/>
  <c r="AH218" i="3"/>
  <c r="AH12" i="3"/>
  <c r="AH104" i="3"/>
  <c r="AH85" i="3"/>
  <c r="AH263" i="3"/>
  <c r="AH289" i="3"/>
  <c r="AH276" i="3"/>
  <c r="AH100" i="3"/>
  <c r="AH142" i="3"/>
  <c r="AH200" i="3"/>
  <c r="AH73" i="3"/>
  <c r="AH137" i="3"/>
  <c r="AH208" i="3"/>
  <c r="AH282" i="3"/>
  <c r="AH145" i="10"/>
  <c r="AH33" i="10"/>
  <c r="AH188" i="3"/>
  <c r="AH95" i="3"/>
  <c r="AH311" i="3"/>
  <c r="AH302" i="3"/>
  <c r="AH234" i="3"/>
  <c r="AH161" i="3"/>
  <c r="AH74" i="3"/>
  <c r="AH23" i="3"/>
  <c r="AH131" i="3"/>
  <c r="AH27" i="3"/>
  <c r="AH91" i="3"/>
  <c r="AH155" i="3"/>
  <c r="AH219" i="3"/>
  <c r="AH283" i="3"/>
  <c r="AH116" i="3"/>
  <c r="AH94" i="3"/>
  <c r="AH216" i="3"/>
  <c r="AH241" i="11"/>
  <c r="AH33" i="11"/>
  <c r="AH185" i="11"/>
  <c r="AH196" i="3"/>
  <c r="AH210" i="3"/>
  <c r="AH117" i="3"/>
  <c r="AH223" i="3"/>
  <c r="AH57" i="11"/>
  <c r="AH233" i="11"/>
  <c r="AH255" i="11"/>
  <c r="AH9" i="11"/>
  <c r="AH73" i="11"/>
  <c r="AH145" i="11"/>
  <c r="AH217" i="11"/>
  <c r="AH203" i="3"/>
  <c r="AH227" i="11"/>
  <c r="AH257" i="11"/>
  <c r="AH301" i="11"/>
  <c r="AH41" i="11"/>
  <c r="AH203" i="10"/>
  <c r="AH146" i="10"/>
  <c r="AH242" i="10"/>
  <c r="AH18" i="10"/>
  <c r="AH122" i="10"/>
  <c r="AH90" i="10"/>
  <c r="AH272" i="3"/>
  <c r="AH204" i="3"/>
  <c r="AH225" i="3"/>
  <c r="AH5" i="3"/>
  <c r="AH159" i="3"/>
  <c r="AH154" i="3"/>
  <c r="AH250" i="3"/>
  <c r="AH68" i="3"/>
  <c r="AH132" i="3"/>
  <c r="AH46" i="3"/>
  <c r="AH166" i="3"/>
  <c r="AH128" i="3"/>
  <c r="AH232" i="3"/>
  <c r="AH238" i="3"/>
  <c r="AH291" i="10"/>
  <c r="AH129" i="11"/>
  <c r="AH233" i="3"/>
  <c r="AH47" i="3"/>
  <c r="AH240" i="3"/>
  <c r="AH173" i="3"/>
  <c r="AH10" i="3"/>
  <c r="AH179" i="3"/>
  <c r="AH307" i="3"/>
  <c r="AH145" i="3"/>
  <c r="AH41" i="3"/>
  <c r="AH105" i="3"/>
  <c r="AH254" i="3"/>
  <c r="AH310" i="10"/>
  <c r="AH9" i="3"/>
  <c r="AH257" i="3"/>
  <c r="AH55" i="3"/>
  <c r="AH231" i="3"/>
  <c r="AH56" i="3"/>
  <c r="AH168" i="3"/>
  <c r="AH157" i="3"/>
  <c r="AH185" i="3"/>
  <c r="AH14" i="3"/>
  <c r="AH98" i="3"/>
  <c r="AH138" i="3"/>
  <c r="AH87" i="3"/>
  <c r="AH59" i="11"/>
  <c r="AH187" i="11"/>
  <c r="AH291" i="11"/>
  <c r="AH273" i="11"/>
  <c r="AH283" i="11"/>
  <c r="AH177" i="11"/>
  <c r="AH289" i="11"/>
  <c r="AH113" i="11"/>
  <c r="AH265" i="11"/>
  <c r="AH67" i="11"/>
  <c r="AH275" i="11"/>
  <c r="AH35" i="11"/>
  <c r="AH123" i="11"/>
  <c r="AH117" i="11"/>
  <c r="AH171" i="10"/>
  <c r="AH310" i="3"/>
  <c r="AH136" i="3"/>
  <c r="AH134" i="3"/>
  <c r="AH256" i="3"/>
  <c r="AH304" i="3"/>
  <c r="AH115" i="11"/>
  <c r="AH49" i="3"/>
  <c r="AH24" i="3"/>
  <c r="AH152" i="3"/>
  <c r="AH7" i="3"/>
  <c r="AH135" i="3"/>
  <c r="AH43" i="3"/>
  <c r="AH107" i="3"/>
  <c r="AH122" i="11"/>
  <c r="AH299" i="11"/>
  <c r="AH280" i="3"/>
  <c r="AH40" i="3"/>
  <c r="AH160" i="3"/>
  <c r="AH153" i="3"/>
  <c r="AH215" i="3"/>
  <c r="AH150" i="3"/>
  <c r="AH151" i="3"/>
  <c r="AH120" i="3"/>
  <c r="AH288" i="3"/>
  <c r="AH273" i="3"/>
  <c r="AH297" i="3"/>
  <c r="AH19" i="11"/>
  <c r="AH296" i="3"/>
  <c r="AH72" i="3"/>
  <c r="AH180" i="3"/>
  <c r="AH230" i="3"/>
  <c r="AH303" i="3"/>
  <c r="AH111" i="3"/>
  <c r="AH110" i="11"/>
  <c r="AH312" i="3"/>
  <c r="AH8" i="3"/>
  <c r="AH88" i="3"/>
  <c r="AH183" i="3"/>
  <c r="AH118" i="3"/>
  <c r="AH212" i="3"/>
  <c r="AH31" i="3"/>
  <c r="AH71" i="3"/>
  <c r="AH239" i="3"/>
  <c r="AH169" i="3"/>
  <c r="AH264" i="3"/>
  <c r="AH248" i="3"/>
  <c r="AH16" i="3"/>
  <c r="AH206" i="3"/>
  <c r="AH309" i="3"/>
  <c r="AH245" i="3"/>
  <c r="AH86" i="3"/>
  <c r="AH285" i="3"/>
  <c r="AH219" i="11"/>
  <c r="AH19" i="3"/>
  <c r="AH75" i="3"/>
  <c r="AH35" i="3"/>
  <c r="AH163" i="3"/>
  <c r="AH291" i="3"/>
  <c r="AH83" i="10"/>
  <c r="AH19" i="10"/>
  <c r="AH83" i="11"/>
  <c r="AH179" i="11"/>
  <c r="AH251" i="11"/>
  <c r="AH202" i="10"/>
  <c r="AH69" i="10"/>
  <c r="AH43" i="11"/>
  <c r="AH139" i="3"/>
  <c r="AH59" i="3"/>
  <c r="AH123" i="3"/>
  <c r="AH164" i="11"/>
  <c r="AH163" i="11"/>
  <c r="AH27" i="11"/>
  <c r="AH51" i="11"/>
  <c r="AH75" i="11"/>
  <c r="AH195" i="11"/>
  <c r="AH171" i="11"/>
  <c r="AH68" i="11"/>
  <c r="AH99" i="11"/>
  <c r="AH131" i="11"/>
  <c r="AH243" i="11"/>
  <c r="AH235" i="11"/>
  <c r="AH205" i="11"/>
  <c r="AH155" i="11"/>
  <c r="AH156" i="11"/>
  <c r="AH126" i="11"/>
  <c r="AH147" i="11"/>
  <c r="AH106" i="11"/>
  <c r="AH88" i="11"/>
  <c r="AH92" i="11"/>
  <c r="AH133" i="11"/>
  <c r="AH140" i="11"/>
  <c r="AH160" i="11"/>
  <c r="AH72" i="11"/>
  <c r="AH307" i="11"/>
  <c r="AH69" i="11"/>
  <c r="AH144" i="11"/>
  <c r="AH139" i="11"/>
  <c r="AH292" i="11"/>
  <c r="AH103" i="11"/>
  <c r="AH208" i="11"/>
  <c r="AH203" i="11"/>
  <c r="AH211" i="11"/>
  <c r="AH118" i="11"/>
  <c r="AH276" i="11"/>
  <c r="AH76" i="11"/>
  <c r="AH96" i="11"/>
  <c r="AH80" i="11"/>
  <c r="AH136" i="11"/>
  <c r="AH283" i="10"/>
  <c r="AH179" i="10"/>
  <c r="AH11" i="10"/>
  <c r="AH307" i="10"/>
  <c r="AH38" i="10"/>
  <c r="AH226" i="10"/>
  <c r="AH29" i="10"/>
  <c r="AH306" i="10"/>
  <c r="AH34" i="10"/>
  <c r="AH161" i="10"/>
  <c r="AH30" i="10"/>
  <c r="AH214" i="10"/>
  <c r="AH276" i="10"/>
  <c r="AH218" i="10"/>
  <c r="AH169" i="10"/>
  <c r="AH299" i="10"/>
  <c r="AH195" i="10"/>
  <c r="AH157" i="10"/>
  <c r="AH141" i="10"/>
  <c r="AH138" i="10"/>
  <c r="AH234" i="10"/>
  <c r="AH173" i="10"/>
  <c r="AH206" i="10"/>
</calcChain>
</file>

<file path=xl/connections.xml><?xml version="1.0" encoding="utf-8"?>
<connections xmlns="http://schemas.openxmlformats.org/spreadsheetml/2006/main">
  <connection id="1" name="DENSIDADE E RACA1" type="6" refreshedVersion="6" background="1" saveData="1">
    <textPr codePage="850" sourceFile="E:\Área de Trabalho\DENSIDADE E RACA.csv" decimal="," thousands="." tab="0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<sst xmlns="http://schemas.openxmlformats.org/spreadsheetml/2006/main" count="2686" uniqueCount="471">
  <si>
    <t>(blank)</t>
  </si>
  <si>
    <t>Grand Total</t>
  </si>
  <si>
    <t>3550308005001</t>
  </si>
  <si>
    <t>3550308005002</t>
  </si>
  <si>
    <t>3550308005003</t>
  </si>
  <si>
    <t>3550308005004</t>
  </si>
  <si>
    <t>3550308005005</t>
  </si>
  <si>
    <t>3550308005006</t>
  </si>
  <si>
    <t>3550308005007</t>
  </si>
  <si>
    <t>3550308005008</t>
  </si>
  <si>
    <t>3550308005009</t>
  </si>
  <si>
    <t>3550308005010</t>
  </si>
  <si>
    <t>3550308005011</t>
  </si>
  <si>
    <t>3550308005012</t>
  </si>
  <si>
    <t>3550308005013</t>
  </si>
  <si>
    <t>3550308005014</t>
  </si>
  <si>
    <t>3550308005015</t>
  </si>
  <si>
    <t>3550308005016</t>
  </si>
  <si>
    <t>3550308005017</t>
  </si>
  <si>
    <t>3550308005018</t>
  </si>
  <si>
    <t>3550308005019</t>
  </si>
  <si>
    <t>3550308005020</t>
  </si>
  <si>
    <t>3550308005021</t>
  </si>
  <si>
    <t>3550308005022</t>
  </si>
  <si>
    <t>3550308005023</t>
  </si>
  <si>
    <t>3550308005024</t>
  </si>
  <si>
    <t>3550308005025</t>
  </si>
  <si>
    <t>3550308005026</t>
  </si>
  <si>
    <t>3550308005027</t>
  </si>
  <si>
    <t>3550308005028</t>
  </si>
  <si>
    <t>3550308005029</t>
  </si>
  <si>
    <t>3550308005030</t>
  </si>
  <si>
    <t>3550308005031</t>
  </si>
  <si>
    <t>3550308005032</t>
  </si>
  <si>
    <t>3550308005033</t>
  </si>
  <si>
    <t>3550308005034</t>
  </si>
  <si>
    <t>3550308005035</t>
  </si>
  <si>
    <t>3550308005036</t>
  </si>
  <si>
    <t>3550308005037</t>
  </si>
  <si>
    <t>3550308005038</t>
  </si>
  <si>
    <t>3550308005039</t>
  </si>
  <si>
    <t>3550308005040</t>
  </si>
  <si>
    <t>3550308005041</t>
  </si>
  <si>
    <t>3550308005042</t>
  </si>
  <si>
    <t>3550308005043</t>
  </si>
  <si>
    <t>3550308005044</t>
  </si>
  <si>
    <t>3550308005045</t>
  </si>
  <si>
    <t>3550308005046</t>
  </si>
  <si>
    <t>3550308005047</t>
  </si>
  <si>
    <t>3550308005048</t>
  </si>
  <si>
    <t>3550308005049</t>
  </si>
  <si>
    <t>3550308005050</t>
  </si>
  <si>
    <t>3550308005051</t>
  </si>
  <si>
    <t>3550308005052</t>
  </si>
  <si>
    <t>3550308005053</t>
  </si>
  <si>
    <t>3550308005054</t>
  </si>
  <si>
    <t>3550308005055</t>
  </si>
  <si>
    <t>3550308005056</t>
  </si>
  <si>
    <t>3550308005057</t>
  </si>
  <si>
    <t>3550308005058</t>
  </si>
  <si>
    <t>3550308005059</t>
  </si>
  <si>
    <t>3550308005060</t>
  </si>
  <si>
    <t>3550308005061</t>
  </si>
  <si>
    <t>3550308005062</t>
  </si>
  <si>
    <t>3550308005063</t>
  </si>
  <si>
    <t>3550308005064</t>
  </si>
  <si>
    <t>3550308005065</t>
  </si>
  <si>
    <t>3550308005066</t>
  </si>
  <si>
    <t>3550308005067</t>
  </si>
  <si>
    <t>3550308005068</t>
  </si>
  <si>
    <t>3550308005069</t>
  </si>
  <si>
    <t>3550308005070</t>
  </si>
  <si>
    <t>3550308005071</t>
  </si>
  <si>
    <t>3550308005072</t>
  </si>
  <si>
    <t>3550308005073</t>
  </si>
  <si>
    <t>3550308005074</t>
  </si>
  <si>
    <t>3550308005075</t>
  </si>
  <si>
    <t>3550308005076</t>
  </si>
  <si>
    <t>3550308005077</t>
  </si>
  <si>
    <t>3550308005078</t>
  </si>
  <si>
    <t>3550308005079</t>
  </si>
  <si>
    <t>3550308005080</t>
  </si>
  <si>
    <t>3550308005081</t>
  </si>
  <si>
    <t>3550308005082</t>
  </si>
  <si>
    <t>3550308005083</t>
  </si>
  <si>
    <t>3550308005084</t>
  </si>
  <si>
    <t>3550308005085</t>
  </si>
  <si>
    <t>3550308005086</t>
  </si>
  <si>
    <t>3550308005087</t>
  </si>
  <si>
    <t>3550308005088</t>
  </si>
  <si>
    <t>3550308005089</t>
  </si>
  <si>
    <t>3550308005090</t>
  </si>
  <si>
    <t>3550308005091</t>
  </si>
  <si>
    <t>3550308005092</t>
  </si>
  <si>
    <t>3550308005093</t>
  </si>
  <si>
    <t>3550308005094</t>
  </si>
  <si>
    <t>3550308005095</t>
  </si>
  <si>
    <t>3550308005096</t>
  </si>
  <si>
    <t>3550308005097</t>
  </si>
  <si>
    <t>3550308005098</t>
  </si>
  <si>
    <t>3550308005099</t>
  </si>
  <si>
    <t>3550308005100</t>
  </si>
  <si>
    <t>3550308005101</t>
  </si>
  <si>
    <t>3550308005102</t>
  </si>
  <si>
    <t>3550308005103</t>
  </si>
  <si>
    <t>3550308005104</t>
  </si>
  <si>
    <t>3550308005105</t>
  </si>
  <si>
    <t>3550308005106</t>
  </si>
  <si>
    <t>3550308005107</t>
  </si>
  <si>
    <t>3550308005108</t>
  </si>
  <si>
    <t>3550308005109</t>
  </si>
  <si>
    <t>3550308005110</t>
  </si>
  <si>
    <t>3550308005111</t>
  </si>
  <si>
    <t>3550308005112</t>
  </si>
  <si>
    <t>3550308005113</t>
  </si>
  <si>
    <t>3550308005114</t>
  </si>
  <si>
    <t>3550308005115</t>
  </si>
  <si>
    <t>3550308005116</t>
  </si>
  <si>
    <t>3550308005117</t>
  </si>
  <si>
    <t>3550308005118</t>
  </si>
  <si>
    <t>3550308005119</t>
  </si>
  <si>
    <t>3550308005120</t>
  </si>
  <si>
    <t>3550308005121</t>
  </si>
  <si>
    <t>3550308005122</t>
  </si>
  <si>
    <t>3550308005123</t>
  </si>
  <si>
    <t>3550308005124</t>
  </si>
  <si>
    <t>3550308005125</t>
  </si>
  <si>
    <t>3550308005126</t>
  </si>
  <si>
    <t>3550308005127</t>
  </si>
  <si>
    <t>3550308005128</t>
  </si>
  <si>
    <t>3550308005129</t>
  </si>
  <si>
    <t>3550308005130</t>
  </si>
  <si>
    <t>3550308005131</t>
  </si>
  <si>
    <t>3550308005132</t>
  </si>
  <si>
    <t>3550308005133</t>
  </si>
  <si>
    <t>3550308005134</t>
  </si>
  <si>
    <t>3550308005135</t>
  </si>
  <si>
    <t>3550308005136</t>
  </si>
  <si>
    <t>3550308005137</t>
  </si>
  <si>
    <t>3550308005138</t>
  </si>
  <si>
    <t>3550308005139</t>
  </si>
  <si>
    <t>3550308005140</t>
  </si>
  <si>
    <t>3550308005141</t>
  </si>
  <si>
    <t>3550308005142</t>
  </si>
  <si>
    <t>3550308005143</t>
  </si>
  <si>
    <t>3550308005144</t>
  </si>
  <si>
    <t>3550308005145</t>
  </si>
  <si>
    <t>3550308005146</t>
  </si>
  <si>
    <t>3550308005147</t>
  </si>
  <si>
    <t>3550308005148</t>
  </si>
  <si>
    <t>3550308005149</t>
  </si>
  <si>
    <t>3550308005150</t>
  </si>
  <si>
    <t>3550308005151</t>
  </si>
  <si>
    <t>3550308005152</t>
  </si>
  <si>
    <t>3550308005153</t>
  </si>
  <si>
    <t>3550308005154</t>
  </si>
  <si>
    <t>3550308005155</t>
  </si>
  <si>
    <t>3550308005156</t>
  </si>
  <si>
    <t>3550308005157</t>
  </si>
  <si>
    <t>3550308005158</t>
  </si>
  <si>
    <t>3550308005159</t>
  </si>
  <si>
    <t>3550308005160</t>
  </si>
  <si>
    <t>3550308005161</t>
  </si>
  <si>
    <t>3550308005162</t>
  </si>
  <si>
    <t>3550308005163</t>
  </si>
  <si>
    <t>3550308005164</t>
  </si>
  <si>
    <t>3550308005165</t>
  </si>
  <si>
    <t>3550308005166</t>
  </si>
  <si>
    <t>3550308005167</t>
  </si>
  <si>
    <t>3550308005168</t>
  </si>
  <si>
    <t>3550308005169</t>
  </si>
  <si>
    <t>3550308005170</t>
  </si>
  <si>
    <t>3550308005171</t>
  </si>
  <si>
    <t>3550308005172</t>
  </si>
  <si>
    <t>3550308005173</t>
  </si>
  <si>
    <t>3550308005174</t>
  </si>
  <si>
    <t>3550308005175</t>
  </si>
  <si>
    <t>3550308005176</t>
  </si>
  <si>
    <t>3550308005177</t>
  </si>
  <si>
    <t>3550308005178</t>
  </si>
  <si>
    <t>3550308005179</t>
  </si>
  <si>
    <t>3550308005180</t>
  </si>
  <si>
    <t>3550308005181</t>
  </si>
  <si>
    <t>3550308005182</t>
  </si>
  <si>
    <t>3550308005183</t>
  </si>
  <si>
    <t>3550308005184</t>
  </si>
  <si>
    <t>3550308005185</t>
  </si>
  <si>
    <t>3550308005186</t>
  </si>
  <si>
    <t>3550308005187</t>
  </si>
  <si>
    <t>3550308005188</t>
  </si>
  <si>
    <t>3550308005189</t>
  </si>
  <si>
    <t>3550308005190</t>
  </si>
  <si>
    <t>3550308005191</t>
  </si>
  <si>
    <t>3550308005192</t>
  </si>
  <si>
    <t>3550308005193</t>
  </si>
  <si>
    <t>3550308005194</t>
  </si>
  <si>
    <t>3550308005195</t>
  </si>
  <si>
    <t>3550308005196</t>
  </si>
  <si>
    <t>3550308005197</t>
  </si>
  <si>
    <t>3550308005198</t>
  </si>
  <si>
    <t>3550308005199</t>
  </si>
  <si>
    <t>3550308005200</t>
  </si>
  <si>
    <t>3550308005201</t>
  </si>
  <si>
    <t>3550308005202</t>
  </si>
  <si>
    <t>3550308005203</t>
  </si>
  <si>
    <t>3550308005204</t>
  </si>
  <si>
    <t>3550308005205</t>
  </si>
  <si>
    <t>3550308005206</t>
  </si>
  <si>
    <t>3550308005207</t>
  </si>
  <si>
    <t>3550308005208</t>
  </si>
  <si>
    <t>3550308005209</t>
  </si>
  <si>
    <t>3550308005210</t>
  </si>
  <si>
    <t>3550308005211</t>
  </si>
  <si>
    <t>3550308005212</t>
  </si>
  <si>
    <t>3550308005213</t>
  </si>
  <si>
    <t>3550308005214</t>
  </si>
  <si>
    <t>3550308005215</t>
  </si>
  <si>
    <t>3550308005216</t>
  </si>
  <si>
    <t>3550308005217</t>
  </si>
  <si>
    <t>3550308005218</t>
  </si>
  <si>
    <t>3550308005219</t>
  </si>
  <si>
    <t>3550308005220</t>
  </si>
  <si>
    <t>3550308005221</t>
  </si>
  <si>
    <t>3550308005222</t>
  </si>
  <si>
    <t>3550308005223</t>
  </si>
  <si>
    <t>3550308005224</t>
  </si>
  <si>
    <t>3550308005225</t>
  </si>
  <si>
    <t>3550308005226</t>
  </si>
  <si>
    <t>3550308005227</t>
  </si>
  <si>
    <t>3550308005228</t>
  </si>
  <si>
    <t>3550308005229</t>
  </si>
  <si>
    <t>3550308005230</t>
  </si>
  <si>
    <t>3550308005231</t>
  </si>
  <si>
    <t>3550308005232</t>
  </si>
  <si>
    <t>3550308005233</t>
  </si>
  <si>
    <t>3550308005234</t>
  </si>
  <si>
    <t>3550308005235</t>
  </si>
  <si>
    <t>3550308005236</t>
  </si>
  <si>
    <t>3550308005237</t>
  </si>
  <si>
    <t>3550308005238</t>
  </si>
  <si>
    <t>3550308005239</t>
  </si>
  <si>
    <t>3550308005240</t>
  </si>
  <si>
    <t>3550308005241</t>
  </si>
  <si>
    <t>3550308005242</t>
  </si>
  <si>
    <t>3550308005243</t>
  </si>
  <si>
    <t>3550308005244</t>
  </si>
  <si>
    <t>3550308005245</t>
  </si>
  <si>
    <t>3550308005246</t>
  </si>
  <si>
    <t>3550308005247</t>
  </si>
  <si>
    <t>3550308005248</t>
  </si>
  <si>
    <t>3550308005249</t>
  </si>
  <si>
    <t>3550308005250</t>
  </si>
  <si>
    <t>3550308005251</t>
  </si>
  <si>
    <t>3550308005252</t>
  </si>
  <si>
    <t>3550308005253</t>
  </si>
  <si>
    <t>3550308005254</t>
  </si>
  <si>
    <t>3550308005255</t>
  </si>
  <si>
    <t>3550308005256</t>
  </si>
  <si>
    <t>3550308005257</t>
  </si>
  <si>
    <t>3550308005258</t>
  </si>
  <si>
    <t>3550308005259</t>
  </si>
  <si>
    <t>3550308005260</t>
  </si>
  <si>
    <t>3550308005261</t>
  </si>
  <si>
    <t>3550308005262</t>
  </si>
  <si>
    <t>3550308005263</t>
  </si>
  <si>
    <t>3550308005264</t>
  </si>
  <si>
    <t>3550308005265</t>
  </si>
  <si>
    <t>3550308005266</t>
  </si>
  <si>
    <t>3550308005267</t>
  </si>
  <si>
    <t>3550308005268</t>
  </si>
  <si>
    <t>3550308005269</t>
  </si>
  <si>
    <t>3550308005270</t>
  </si>
  <si>
    <t>3550308005271</t>
  </si>
  <si>
    <t>3550308005272</t>
  </si>
  <si>
    <t>3550308005273</t>
  </si>
  <si>
    <t>3550308005274</t>
  </si>
  <si>
    <t>3550308005275</t>
  </si>
  <si>
    <t>3550308005276</t>
  </si>
  <si>
    <t>3550308005277</t>
  </si>
  <si>
    <t>3550308005278</t>
  </si>
  <si>
    <t>3550308005279</t>
  </si>
  <si>
    <t>3550308005280</t>
  </si>
  <si>
    <t>3550308005281</t>
  </si>
  <si>
    <t>3550308005282</t>
  </si>
  <si>
    <t>3550308005283</t>
  </si>
  <si>
    <t>3550308005284</t>
  </si>
  <si>
    <t>3550308005285</t>
  </si>
  <si>
    <t>3550308005286</t>
  </si>
  <si>
    <t>3550308005287</t>
  </si>
  <si>
    <t>3550308005288</t>
  </si>
  <si>
    <t>3550308005289</t>
  </si>
  <si>
    <t>3550308005290</t>
  </si>
  <si>
    <t>3550308005291</t>
  </si>
  <si>
    <t>3550308005292</t>
  </si>
  <si>
    <t>3550308005293</t>
  </si>
  <si>
    <t>3550308005294</t>
  </si>
  <si>
    <t>3550308005295</t>
  </si>
  <si>
    <t>3550308005296</t>
  </si>
  <si>
    <t>3550308005297</t>
  </si>
  <si>
    <t>3550308005298</t>
  </si>
  <si>
    <t>3550308005299</t>
  </si>
  <si>
    <t>3550308005300</t>
  </si>
  <si>
    <t>3550308005301</t>
  </si>
  <si>
    <t>3550308005302</t>
  </si>
  <si>
    <t>3550308005303</t>
  </si>
  <si>
    <t>3550308005304</t>
  </si>
  <si>
    <t>3550308005305</t>
  </si>
  <si>
    <t>3550308005306</t>
  </si>
  <si>
    <t>3550308005307</t>
  </si>
  <si>
    <t>3550308005308</t>
  </si>
  <si>
    <t>3550308005309</t>
  </si>
  <si>
    <t>3550308005310</t>
  </si>
  <si>
    <t>OBT_BRANCA</t>
  </si>
  <si>
    <t>OBT_NEGRA_</t>
  </si>
  <si>
    <t>OBT_TOTAL_</t>
  </si>
  <si>
    <t>0a9BRC</t>
  </si>
  <si>
    <t>10a19BRC</t>
  </si>
  <si>
    <t>20a29BRC</t>
  </si>
  <si>
    <t>30a39BRC</t>
  </si>
  <si>
    <t>40a49BRC</t>
  </si>
  <si>
    <t>50a59BRC</t>
  </si>
  <si>
    <t>60a69BRC</t>
  </si>
  <si>
    <t>70BRC</t>
  </si>
  <si>
    <t>0a9NGR</t>
  </si>
  <si>
    <t>10a19NGR</t>
  </si>
  <si>
    <t>20a29NGR</t>
  </si>
  <si>
    <t>30a39NGR</t>
  </si>
  <si>
    <t>40a49NGR</t>
  </si>
  <si>
    <t>50a59NGR</t>
  </si>
  <si>
    <t>60a69NGR</t>
  </si>
  <si>
    <t>70NGR</t>
  </si>
  <si>
    <t>0a9TOT</t>
  </si>
  <si>
    <t>10a19TOT</t>
  </si>
  <si>
    <t>20a29TOT</t>
  </si>
  <si>
    <t>30a39TOT</t>
  </si>
  <si>
    <t>40a49TOT</t>
  </si>
  <si>
    <t>50a59TOT</t>
  </si>
  <si>
    <t>60a69TOT</t>
  </si>
  <si>
    <t>70TOT</t>
  </si>
  <si>
    <t>COD_AP</t>
  </si>
  <si>
    <t>70+</t>
  </si>
  <si>
    <t>POP. PADRÃO</t>
  </si>
  <si>
    <t>0 a 9</t>
  </si>
  <si>
    <t>10 a 19</t>
  </si>
  <si>
    <t>20 a 29</t>
  </si>
  <si>
    <t xml:space="preserve">30 a 39 </t>
  </si>
  <si>
    <t>40 a 49</t>
  </si>
  <si>
    <t>50 a 59</t>
  </si>
  <si>
    <t>60 a 69</t>
  </si>
  <si>
    <t>70 ou mais</t>
  </si>
  <si>
    <t>MSP 2021</t>
  </si>
  <si>
    <t>DISTRITO</t>
  </si>
  <si>
    <t>Sé</t>
  </si>
  <si>
    <t>República</t>
  </si>
  <si>
    <t>Bom Retiro</t>
  </si>
  <si>
    <t>Brás</t>
  </si>
  <si>
    <t>Cambuci</t>
  </si>
  <si>
    <t>Liberdade</t>
  </si>
  <si>
    <t>Bela Vista</t>
  </si>
  <si>
    <t>Consolação</t>
  </si>
  <si>
    <t>Santa Cecília</t>
  </si>
  <si>
    <t>Pari</t>
  </si>
  <si>
    <t>Belém</t>
  </si>
  <si>
    <t>Mooca</t>
  </si>
  <si>
    <t>Ipiranga</t>
  </si>
  <si>
    <t>Vila Mariana</t>
  </si>
  <si>
    <t>Jardim Paulista</t>
  </si>
  <si>
    <t>Perdizes</t>
  </si>
  <si>
    <t>Barra Funda</t>
  </si>
  <si>
    <t>Casa Verde</t>
  </si>
  <si>
    <t>Vila Guilherme</t>
  </si>
  <si>
    <t>Vila Maria</t>
  </si>
  <si>
    <t>Tatuapé</t>
  </si>
  <si>
    <t>Água Rasa</t>
  </si>
  <si>
    <t>Vila Formosa</t>
  </si>
  <si>
    <t>Vila Prudente</t>
  </si>
  <si>
    <t>Cursino</t>
  </si>
  <si>
    <t>Saúde</t>
  </si>
  <si>
    <t>Moema</t>
  </si>
  <si>
    <t>Itaim Bibi</t>
  </si>
  <si>
    <t>Pinheiros</t>
  </si>
  <si>
    <t>Lapa</t>
  </si>
  <si>
    <t>Limão</t>
  </si>
  <si>
    <t>Santana</t>
  </si>
  <si>
    <t>Tucuruvi</t>
  </si>
  <si>
    <t>Vila Medeiros</t>
  </si>
  <si>
    <t>Jaçanã</t>
  </si>
  <si>
    <t>Penha</t>
  </si>
  <si>
    <t>Cangaíba</t>
  </si>
  <si>
    <t>Vila Matilde</t>
  </si>
  <si>
    <t>Carrão</t>
  </si>
  <si>
    <t>São Lucas</t>
  </si>
  <si>
    <t>Sacomã</t>
  </si>
  <si>
    <t>Jabaquara</t>
  </si>
  <si>
    <t>Campo Belo</t>
  </si>
  <si>
    <t>Morumbi</t>
  </si>
  <si>
    <t>Butantã</t>
  </si>
  <si>
    <t>Alto de Pinheiros</t>
  </si>
  <si>
    <t>Vila Leopoldina</t>
  </si>
  <si>
    <t>Jaguaré</t>
  </si>
  <si>
    <t>Jaguara</t>
  </si>
  <si>
    <t>São Domingos</t>
  </si>
  <si>
    <t>Pirituba</t>
  </si>
  <si>
    <t>Freguesia do Ó</t>
  </si>
  <si>
    <t>Brasilândia</t>
  </si>
  <si>
    <t>Cachoeirinha</t>
  </si>
  <si>
    <t>Mandaqui</t>
  </si>
  <si>
    <t>Tremembé</t>
  </si>
  <si>
    <t>Ermelino Matarazzo</t>
  </si>
  <si>
    <t>Ponte Rasa</t>
  </si>
  <si>
    <t>Artur Alvim</t>
  </si>
  <si>
    <t>Cidade Lider</t>
  </si>
  <si>
    <t>Aricanduva</t>
  </si>
  <si>
    <t>São Mateus</t>
  </si>
  <si>
    <t>Sapopemba</t>
  </si>
  <si>
    <t>Cidade Ademar</t>
  </si>
  <si>
    <t>Campo Grande</t>
  </si>
  <si>
    <t>Santo Amaro</t>
  </si>
  <si>
    <t>Vila Andrade (Parais)</t>
  </si>
  <si>
    <t>Vila Andrade</t>
  </si>
  <si>
    <t>Vila Sônia</t>
  </si>
  <si>
    <t>Rio Pequeno</t>
  </si>
  <si>
    <t>Jaraguá</t>
  </si>
  <si>
    <t>Vila Jacuí</t>
  </si>
  <si>
    <t>São Miguel</t>
  </si>
  <si>
    <t>Itaquera</t>
  </si>
  <si>
    <t>Parque do Carmo</t>
  </si>
  <si>
    <t>São Rafael</t>
  </si>
  <si>
    <t>Pedreira</t>
  </si>
  <si>
    <t>Cidade Dutra</t>
  </si>
  <si>
    <t>Socorro</t>
  </si>
  <si>
    <t>Jardim São Luís</t>
  </si>
  <si>
    <t>Jardim Ângela</t>
  </si>
  <si>
    <t>Capão Redondo</t>
  </si>
  <si>
    <t>Campo Limpo</t>
  </si>
  <si>
    <t>Raposo Tavares</t>
  </si>
  <si>
    <t>Anhanguera</t>
  </si>
  <si>
    <t>Perus</t>
  </si>
  <si>
    <t>Jardim Helena</t>
  </si>
  <si>
    <t>Vila Curuçá</t>
  </si>
  <si>
    <t>Itaim Paulista</t>
  </si>
  <si>
    <t>Lajeado</t>
  </si>
  <si>
    <t>José Bonifácio</t>
  </si>
  <si>
    <t>Guaianases</t>
  </si>
  <si>
    <t>Cidade Tiradentes</t>
  </si>
  <si>
    <t>Iguatemi</t>
  </si>
  <si>
    <t>Grajaú</t>
  </si>
  <si>
    <t>Marsilac</t>
  </si>
  <si>
    <t>Parelheiros</t>
  </si>
  <si>
    <t>0-9</t>
  </si>
  <si>
    <t>10-19</t>
  </si>
  <si>
    <t>20-29</t>
  </si>
  <si>
    <t>30-39</t>
  </si>
  <si>
    <t>40-49</t>
  </si>
  <si>
    <t>50-59</t>
  </si>
  <si>
    <t>60-69</t>
  </si>
  <si>
    <t>TOTAL</t>
  </si>
  <si>
    <t>pop</t>
  </si>
  <si>
    <t>taxa</t>
  </si>
  <si>
    <t>o.e.</t>
  </si>
  <si>
    <t>t.p.</t>
  </si>
  <si>
    <t>codigo_AP</t>
  </si>
  <si>
    <t>obt</t>
  </si>
  <si>
    <t>BRANCA</t>
  </si>
  <si>
    <t>NEGRA</t>
  </si>
  <si>
    <t>AP</t>
  </si>
  <si>
    <t>tpGERAL</t>
  </si>
  <si>
    <t>tpNEGRA</t>
  </si>
  <si>
    <t>TPBRANCA</t>
  </si>
  <si>
    <t>ATÉ 59</t>
  </si>
  <si>
    <t>60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</si>
</sst>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1" applyNumberFormat="1" applyFont="1"/>
    <xf numFmtId="164" fontId="0" fillId="0" borderId="0" xfId="1" applyFont="1"/>
    <xf numFmtId="165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0" fillId="0" borderId="0" xfId="1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3" fillId="0" borderId="0" xfId="0" applyNumberFormat="1" applyFont="1"/>
    <xf numFmtId="0" fontId="4" fillId="2" borderId="6" xfId="0" applyNumberFormat="1" applyFont="1" applyFill="1" applyBorder="1" applyAlignment="1">
      <alignment horizontal="center"/>
    </xf>
    <xf numFmtId="0" fontId="7" fillId="0" borderId="0" xfId="0" applyNumberFormat="1" applyFont="1"/>
    <xf numFmtId="166" fontId="0" fillId="0" borderId="0" xfId="0" applyNumberFormat="1"/>
    <xf numFmtId="0" fontId="6" fillId="0" borderId="0" xfId="0" applyFont="1"/>
    <xf numFmtId="0" fontId="8" fillId="0" borderId="0" xfId="0" applyFont="1"/>
    <xf numFmtId="165" fontId="8" fillId="0" borderId="0" xfId="0" applyNumberFormat="1" applyFont="1"/>
    <xf numFmtId="165" fontId="8" fillId="0" borderId="0" xfId="1" applyNumberFormat="1" applyFont="1"/>
    <xf numFmtId="0" fontId="8" fillId="4" borderId="0" xfId="0" applyFont="1" applyFill="1"/>
    <xf numFmtId="165" fontId="8" fillId="4" borderId="0" xfId="0" applyNumberFormat="1" applyFont="1" applyFill="1"/>
    <xf numFmtId="0" fontId="8" fillId="3" borderId="0" xfId="0" applyFont="1" applyFill="1"/>
    <xf numFmtId="165" fontId="8" fillId="3" borderId="0" xfId="0" applyNumberFormat="1" applyFont="1" applyFill="1"/>
    <xf numFmtId="0" fontId="4" fillId="2" borderId="4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I2" sqref="B2:I2"/>
    </sheetView>
  </sheetViews>
  <sheetFormatPr defaultRowHeight="15" x14ac:dyDescent="0.25"/>
  <cols>
    <col min="1" max="1" width="13" bestFit="1" customWidth="1"/>
    <col min="2" max="7" width="10.28515625" bestFit="1" customWidth="1"/>
    <col min="8" max="8" width="9.28515625" bestFit="1" customWidth="1"/>
    <col min="9" max="9" width="10" bestFit="1" customWidth="1"/>
    <col min="10" max="10" width="11.28515625" bestFit="1" customWidth="1"/>
  </cols>
  <sheetData>
    <row r="1" spans="1:10" x14ac:dyDescent="0.25">
      <c r="A1" s="13" t="s">
        <v>341</v>
      </c>
      <c r="B1" s="13" t="s">
        <v>342</v>
      </c>
      <c r="C1" s="13" t="s">
        <v>343</v>
      </c>
      <c r="D1" s="13" t="s">
        <v>344</v>
      </c>
      <c r="E1" s="13" t="s">
        <v>345</v>
      </c>
      <c r="F1" s="13" t="s">
        <v>346</v>
      </c>
      <c r="G1" s="13" t="s">
        <v>347</v>
      </c>
      <c r="H1" s="13" t="s">
        <v>348</v>
      </c>
      <c r="I1" s="13" t="s">
        <v>349</v>
      </c>
    </row>
    <row r="2" spans="1:10" x14ac:dyDescent="0.25">
      <c r="A2" s="13" t="s">
        <v>350</v>
      </c>
      <c r="B2" s="2">
        <v>13023.024794854757</v>
      </c>
      <c r="C2" s="2">
        <v>12105.875264407419</v>
      </c>
      <c r="D2" s="2">
        <v>14798.112036818589</v>
      </c>
      <c r="E2" s="2">
        <v>16578.008403126485</v>
      </c>
      <c r="F2" s="2">
        <v>15257.261714812883</v>
      </c>
      <c r="G2" s="2">
        <v>12193.950222289814</v>
      </c>
      <c r="H2" s="2">
        <v>9129.2622962721052</v>
      </c>
      <c r="I2" s="2">
        <v>6914.5052674179478</v>
      </c>
      <c r="J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1"/>
  <sheetViews>
    <sheetView topLeftCell="A289" workbookViewId="0">
      <selection activeCell="W320" sqref="W320:Z321"/>
    </sheetView>
  </sheetViews>
  <sheetFormatPr defaultRowHeight="12" x14ac:dyDescent="0.2"/>
  <cols>
    <col min="1" max="1" width="6.140625" style="14" customWidth="1"/>
    <col min="2" max="2" width="7.140625" style="14" customWidth="1"/>
    <col min="3" max="7" width="8.85546875" style="14" customWidth="1"/>
    <col min="8" max="8" width="8.85546875" style="17" customWidth="1"/>
    <col min="9" max="10" width="8.85546875" style="14" customWidth="1"/>
    <col min="11" max="11" width="8.85546875" style="17" customWidth="1"/>
    <col min="12" max="13" width="8.85546875" style="14" customWidth="1"/>
    <col min="14" max="14" width="8.85546875" style="17" customWidth="1"/>
    <col min="15" max="16" width="8.85546875" style="14" customWidth="1"/>
    <col min="17" max="17" width="8.85546875" style="17" customWidth="1"/>
    <col min="18" max="19" width="8.85546875" style="14" customWidth="1"/>
    <col min="20" max="20" width="8.85546875" style="17" customWidth="1"/>
    <col min="21" max="22" width="8.85546875" style="14" customWidth="1"/>
    <col min="23" max="23" width="10.5703125" style="17" bestFit="1" customWidth="1"/>
    <col min="24" max="25" width="8.85546875" style="14" customWidth="1"/>
    <col min="26" max="26" width="8.85546875" style="19" customWidth="1"/>
    <col min="27" max="28" width="8.85546875" style="14" customWidth="1"/>
    <col min="29" max="29" width="8.85546875" style="19" customWidth="1"/>
    <col min="30" max="16384" width="9.140625" style="14"/>
  </cols>
  <sheetData>
    <row r="1" spans="1:29" x14ac:dyDescent="0.2">
      <c r="A1" s="14" t="s">
        <v>339</v>
      </c>
      <c r="B1" s="14" t="s">
        <v>351</v>
      </c>
      <c r="C1" s="14" t="s">
        <v>456</v>
      </c>
      <c r="D1" s="14" t="s">
        <v>463</v>
      </c>
      <c r="E1" s="14" t="s">
        <v>464</v>
      </c>
      <c r="F1" s="14" t="s">
        <v>315</v>
      </c>
      <c r="G1" s="14" t="s">
        <v>323</v>
      </c>
      <c r="H1" s="17" t="s">
        <v>331</v>
      </c>
      <c r="I1" s="14" t="s">
        <v>316</v>
      </c>
      <c r="J1" s="14" t="s">
        <v>324</v>
      </c>
      <c r="K1" s="17" t="s">
        <v>332</v>
      </c>
      <c r="L1" s="14" t="s">
        <v>317</v>
      </c>
      <c r="M1" s="14" t="s">
        <v>325</v>
      </c>
      <c r="N1" s="17" t="s">
        <v>333</v>
      </c>
      <c r="O1" s="14" t="s">
        <v>318</v>
      </c>
      <c r="P1" s="14" t="s">
        <v>326</v>
      </c>
      <c r="Q1" s="17" t="s">
        <v>334</v>
      </c>
      <c r="R1" s="14" t="s">
        <v>319</v>
      </c>
      <c r="S1" s="14" t="s">
        <v>327</v>
      </c>
      <c r="T1" s="17" t="s">
        <v>335</v>
      </c>
      <c r="U1" s="14" t="s">
        <v>320</v>
      </c>
      <c r="V1" s="14" t="s">
        <v>328</v>
      </c>
      <c r="W1" s="17" t="s">
        <v>336</v>
      </c>
      <c r="X1" s="14" t="s">
        <v>321</v>
      </c>
      <c r="Y1" s="14" t="s">
        <v>329</v>
      </c>
      <c r="Z1" s="19" t="s">
        <v>337</v>
      </c>
      <c r="AA1" s="14" t="s">
        <v>322</v>
      </c>
      <c r="AB1" s="14" t="s">
        <v>330</v>
      </c>
      <c r="AC1" s="19" t="s">
        <v>338</v>
      </c>
    </row>
    <row r="2" spans="1:29" x14ac:dyDescent="0.2">
      <c r="A2" s="14" t="s">
        <v>2</v>
      </c>
      <c r="B2" s="14" t="s">
        <v>352</v>
      </c>
      <c r="C2" s="15">
        <v>26875</v>
      </c>
      <c r="D2" s="15">
        <v>14374.392203289503</v>
      </c>
      <c r="E2" s="15">
        <v>10247.293983341086</v>
      </c>
      <c r="F2" s="15">
        <v>2439.4162826420893</v>
      </c>
      <c r="G2" s="15">
        <v>1658.4700460829495</v>
      </c>
      <c r="H2" s="18">
        <v>4336</v>
      </c>
      <c r="I2" s="15">
        <v>1425.5178849144634</v>
      </c>
      <c r="J2" s="15">
        <v>1153.1421461897355</v>
      </c>
      <c r="K2" s="18">
        <v>2728</v>
      </c>
      <c r="L2" s="15">
        <v>1830.224160819268</v>
      </c>
      <c r="M2" s="15">
        <v>1381.5622985018017</v>
      </c>
      <c r="N2" s="18">
        <v>3474</v>
      </c>
      <c r="O2" s="15">
        <v>2683.7774879614767</v>
      </c>
      <c r="P2" s="15">
        <v>2013.0898876404494</v>
      </c>
      <c r="Q2" s="18">
        <v>5119</v>
      </c>
      <c r="R2" s="15">
        <v>2614.8275445484746</v>
      </c>
      <c r="S2" s="15">
        <v>1858.5569314406523</v>
      </c>
      <c r="T2" s="18">
        <v>4834</v>
      </c>
      <c r="U2" s="15">
        <v>1750.494436381229</v>
      </c>
      <c r="V2" s="15">
        <v>1228.8030962747944</v>
      </c>
      <c r="W2" s="18">
        <v>3248</v>
      </c>
      <c r="X2" s="15">
        <v>1087.5</v>
      </c>
      <c r="Y2" s="15">
        <v>588.05555555555554</v>
      </c>
      <c r="Z2" s="20">
        <v>1885</v>
      </c>
      <c r="AA2" s="16">
        <v>754.84067796610168</v>
      </c>
      <c r="AB2" s="15">
        <v>262.92203389830507</v>
      </c>
      <c r="AC2" s="20">
        <v>1251</v>
      </c>
    </row>
    <row r="3" spans="1:29" x14ac:dyDescent="0.2">
      <c r="A3" s="14" t="s">
        <v>3</v>
      </c>
      <c r="B3" s="14" t="s">
        <v>353</v>
      </c>
      <c r="C3" s="15">
        <v>24342.691914848809</v>
      </c>
      <c r="D3" s="15">
        <v>16968.556817184675</v>
      </c>
      <c r="E3" s="15">
        <v>6691.3045401098607</v>
      </c>
      <c r="F3" s="15">
        <v>1530.9020172910662</v>
      </c>
      <c r="G3" s="15">
        <v>695.86455331412094</v>
      </c>
      <c r="H3" s="18">
        <v>2261.942141432055</v>
      </c>
      <c r="I3" s="15">
        <v>1130.1579050994289</v>
      </c>
      <c r="J3" s="15">
        <v>611.75506989564872</v>
      </c>
      <c r="K3" s="18">
        <v>1779.6511124237054</v>
      </c>
      <c r="L3" s="15">
        <v>1531.4003746195269</v>
      </c>
      <c r="M3" s="15">
        <v>595.71786466869582</v>
      </c>
      <c r="N3" s="18">
        <v>2179.6946850854602</v>
      </c>
      <c r="O3" s="15">
        <v>3384.0279819357124</v>
      </c>
      <c r="P3" s="15">
        <v>1471.2207562206677</v>
      </c>
      <c r="Q3" s="18">
        <v>4989.5967413441958</v>
      </c>
      <c r="R3" s="15">
        <v>3183.8304079972099</v>
      </c>
      <c r="S3" s="15">
        <v>1454.173079158433</v>
      </c>
      <c r="T3" s="18">
        <v>4779.1720330117396</v>
      </c>
      <c r="U3" s="15">
        <v>2568.5434298440978</v>
      </c>
      <c r="V3" s="15">
        <v>904.4347438752784</v>
      </c>
      <c r="W3" s="18">
        <v>3575.4636971046771</v>
      </c>
      <c r="X3" s="15">
        <v>2001.4892915980231</v>
      </c>
      <c r="Y3" s="15">
        <v>592.36902800658982</v>
      </c>
      <c r="Z3" s="20">
        <v>2716.5205930807247</v>
      </c>
      <c r="AA3" s="16">
        <v>1778.005137912385</v>
      </c>
      <c r="AB3" s="15">
        <v>340.1760411032991</v>
      </c>
      <c r="AC3" s="20">
        <v>2203.569497025419</v>
      </c>
    </row>
    <row r="4" spans="1:29" x14ac:dyDescent="0.2">
      <c r="A4" s="14" t="s">
        <v>4</v>
      </c>
      <c r="B4" s="14" t="s">
        <v>353</v>
      </c>
      <c r="C4" s="15">
        <v>37613.308085151184</v>
      </c>
      <c r="D4" s="15">
        <v>23648.988259244306</v>
      </c>
      <c r="E4" s="15">
        <v>12009.336796476018</v>
      </c>
      <c r="F4" s="15">
        <v>2760.5176235867875</v>
      </c>
      <c r="G4" s="15">
        <v>1615.0175127466193</v>
      </c>
      <c r="H4" s="18">
        <v>4637.057858567945</v>
      </c>
      <c r="I4" s="15">
        <v>1858.1067139200629</v>
      </c>
      <c r="J4" s="15">
        <v>1279.1242370545383</v>
      </c>
      <c r="K4" s="18">
        <v>3264.3488875762946</v>
      </c>
      <c r="L4" s="15">
        <v>2064.2938421915242</v>
      </c>
      <c r="M4" s="15">
        <v>1258.7157574338562</v>
      </c>
      <c r="N4" s="18">
        <v>3529.3053149145398</v>
      </c>
      <c r="O4" s="15">
        <v>4463.2168600017712</v>
      </c>
      <c r="P4" s="15">
        <v>2508.5635349331446</v>
      </c>
      <c r="Q4" s="18">
        <v>7446.4032586558051</v>
      </c>
      <c r="R4" s="15">
        <v>4462.5707311402994</v>
      </c>
      <c r="S4" s="15">
        <v>2180.5743345344645</v>
      </c>
      <c r="T4" s="18">
        <v>7011.8279669882595</v>
      </c>
      <c r="U4" s="15">
        <v>3326.9363028953226</v>
      </c>
      <c r="V4" s="15">
        <v>1521.9100222717148</v>
      </c>
      <c r="W4" s="18">
        <v>5052.5363028953225</v>
      </c>
      <c r="X4" s="15">
        <v>2632.7512355848435</v>
      </c>
      <c r="Y4" s="15">
        <v>842.18121911037883</v>
      </c>
      <c r="Z4" s="20">
        <v>3639.4794069192749</v>
      </c>
      <c r="AA4" s="16">
        <v>2444.5849107625745</v>
      </c>
      <c r="AB4" s="15">
        <v>352.57111952406706</v>
      </c>
      <c r="AC4" s="20">
        <v>2889.430502974581</v>
      </c>
    </row>
    <row r="5" spans="1:29" x14ac:dyDescent="0.2">
      <c r="A5" s="14" t="s">
        <v>5</v>
      </c>
      <c r="B5" s="14" t="s">
        <v>354</v>
      </c>
      <c r="C5" s="15">
        <v>39202</v>
      </c>
      <c r="D5" s="15">
        <v>20784.277646642277</v>
      </c>
      <c r="E5" s="15">
        <v>12311.639560958338</v>
      </c>
      <c r="F5" s="15">
        <v>2743.4872280037844</v>
      </c>
      <c r="G5" s="15">
        <v>2345.1513718070009</v>
      </c>
      <c r="H5" s="18">
        <v>5748</v>
      </c>
      <c r="I5" s="15">
        <v>2209.1494151401457</v>
      </c>
      <c r="J5" s="15">
        <v>1691.5073935113662</v>
      </c>
      <c r="K5" s="18">
        <v>4617</v>
      </c>
      <c r="L5" s="15">
        <v>2621.3468257349809</v>
      </c>
      <c r="M5" s="15">
        <v>1904.3033659991479</v>
      </c>
      <c r="N5" s="18">
        <v>5157</v>
      </c>
      <c r="O5" s="15">
        <v>3553.3949565513717</v>
      </c>
      <c r="P5" s="15">
        <v>2629.5365479638781</v>
      </c>
      <c r="Q5" s="18">
        <v>7125</v>
      </c>
      <c r="R5" s="15">
        <v>3294.5486806187441</v>
      </c>
      <c r="S5" s="15">
        <v>1679.4094631483165</v>
      </c>
      <c r="T5" s="18">
        <v>6142</v>
      </c>
      <c r="U5" s="15">
        <v>2444.312101910828</v>
      </c>
      <c r="V5" s="15">
        <v>1003.7770700636943</v>
      </c>
      <c r="W5" s="18">
        <v>4411</v>
      </c>
      <c r="X5" s="15">
        <v>1975.3781021897812</v>
      </c>
      <c r="Y5" s="15">
        <v>524.95912408759125</v>
      </c>
      <c r="Z5" s="20">
        <v>3279</v>
      </c>
      <c r="AA5" s="16">
        <v>2075.7295081967213</v>
      </c>
      <c r="AB5" s="15">
        <v>206.75064710957724</v>
      </c>
      <c r="AC5" s="20">
        <v>2723.0000000000005</v>
      </c>
    </row>
    <row r="6" spans="1:29" x14ac:dyDescent="0.2">
      <c r="A6" s="14" t="s">
        <v>6</v>
      </c>
      <c r="B6" s="14" t="s">
        <v>355</v>
      </c>
      <c r="C6" s="15">
        <v>33286</v>
      </c>
      <c r="D6" s="15">
        <v>21058.954040662909</v>
      </c>
      <c r="E6" s="15">
        <v>11135.142320177687</v>
      </c>
      <c r="F6" s="15">
        <v>3255.9988449321399</v>
      </c>
      <c r="G6" s="15">
        <v>1957.3098469535087</v>
      </c>
      <c r="H6" s="18">
        <v>5354</v>
      </c>
      <c r="I6" s="15">
        <v>2180.3501649327582</v>
      </c>
      <c r="J6" s="15">
        <v>1373.8053793453439</v>
      </c>
      <c r="K6" s="18">
        <v>3641</v>
      </c>
      <c r="L6" s="15">
        <v>2498.4209700204046</v>
      </c>
      <c r="M6" s="15">
        <v>1613.2851985559566</v>
      </c>
      <c r="N6" s="18">
        <v>4256</v>
      </c>
      <c r="O6" s="15">
        <v>3725.4907205240179</v>
      </c>
      <c r="P6" s="15">
        <v>2271.6131732168851</v>
      </c>
      <c r="Q6" s="18">
        <v>6199</v>
      </c>
      <c r="R6" s="15">
        <v>3629.2529634300126</v>
      </c>
      <c r="S6" s="15">
        <v>1608.1392181588903</v>
      </c>
      <c r="T6" s="18">
        <v>5422</v>
      </c>
      <c r="U6" s="15">
        <v>2634.9434464404521</v>
      </c>
      <c r="V6" s="15">
        <v>1021.0405854956753</v>
      </c>
      <c r="W6" s="18">
        <v>3808</v>
      </c>
      <c r="X6" s="15">
        <v>1941.8562091503268</v>
      </c>
      <c r="Y6" s="15">
        <v>693.75163398692814</v>
      </c>
      <c r="Z6" s="20">
        <v>2728</v>
      </c>
      <c r="AA6" s="16">
        <v>1509.7095808383233</v>
      </c>
      <c r="AB6" s="15">
        <v>278.32634730538922</v>
      </c>
      <c r="AC6" s="20">
        <v>1877.9999999999998</v>
      </c>
    </row>
    <row r="7" spans="1:29" x14ac:dyDescent="0.2">
      <c r="A7" s="14" t="s">
        <v>7</v>
      </c>
      <c r="B7" s="14" t="s">
        <v>356</v>
      </c>
      <c r="C7" s="15">
        <v>40842</v>
      </c>
      <c r="D7" s="15">
        <v>30131.863104904187</v>
      </c>
      <c r="E7" s="15">
        <v>8585.5746995777845</v>
      </c>
      <c r="F7" s="15">
        <v>3501.7304029304028</v>
      </c>
      <c r="G7" s="15">
        <v>1208.9450549450548</v>
      </c>
      <c r="H7" s="18">
        <v>4926</v>
      </c>
      <c r="I7" s="15">
        <v>3094.3464337700148</v>
      </c>
      <c r="J7" s="15">
        <v>1197.6710334788938</v>
      </c>
      <c r="K7" s="18">
        <v>4488</v>
      </c>
      <c r="L7" s="15">
        <v>3430.8036253776436</v>
      </c>
      <c r="M7" s="15">
        <v>1268.6703768484656</v>
      </c>
      <c r="N7" s="18">
        <v>4916</v>
      </c>
      <c r="O7" s="15">
        <v>4667.5013578756789</v>
      </c>
      <c r="P7" s="15">
        <v>1520.1089318044658</v>
      </c>
      <c r="Q7" s="18">
        <v>6517</v>
      </c>
      <c r="R7" s="15">
        <v>5069.0815417392996</v>
      </c>
      <c r="S7" s="15">
        <v>1398.1840015494868</v>
      </c>
      <c r="T7" s="18">
        <v>6862.0000000000009</v>
      </c>
      <c r="U7" s="15">
        <v>4002.8204545454541</v>
      </c>
      <c r="V7" s="15">
        <v>958.77363636363634</v>
      </c>
      <c r="W7" s="18">
        <v>5234</v>
      </c>
      <c r="X7" s="15">
        <v>3289.6090172595987</v>
      </c>
      <c r="Y7" s="15">
        <v>542.16273335681581</v>
      </c>
      <c r="Z7" s="20">
        <v>4160</v>
      </c>
      <c r="AA7" s="16">
        <v>3228.3393903868696</v>
      </c>
      <c r="AB7" s="15">
        <v>290.39712778429072</v>
      </c>
      <c r="AC7" s="20">
        <v>3738.9999999999995</v>
      </c>
    </row>
    <row r="8" spans="1:29" x14ac:dyDescent="0.2">
      <c r="A8" s="14" t="s">
        <v>8</v>
      </c>
      <c r="B8" s="14" t="s">
        <v>357</v>
      </c>
      <c r="C8" s="15">
        <v>42640.09147223991</v>
      </c>
      <c r="D8" s="15">
        <v>30078.151652868641</v>
      </c>
      <c r="E8" s="15">
        <v>7299.4770450992883</v>
      </c>
      <c r="F8" s="15">
        <v>3579.1626205520452</v>
      </c>
      <c r="G8" s="15">
        <v>1030.246591286997</v>
      </c>
      <c r="H8" s="18">
        <v>5060.0606917193209</v>
      </c>
      <c r="I8" s="15">
        <v>2521.7485322896282</v>
      </c>
      <c r="J8" s="15">
        <v>899.27690802348332</v>
      </c>
      <c r="K8" s="18">
        <v>3854.9422700587083</v>
      </c>
      <c r="L8" s="15">
        <v>2539.6878314461801</v>
      </c>
      <c r="M8" s="15">
        <v>813.85208542353439</v>
      </c>
      <c r="N8" s="18">
        <v>3765.7991973627632</v>
      </c>
      <c r="O8" s="15">
        <v>5465.5347057895569</v>
      </c>
      <c r="P8" s="15">
        <v>1386.9484145764318</v>
      </c>
      <c r="Q8" s="18">
        <v>7665.7013724562239</v>
      </c>
      <c r="R8" s="15">
        <v>5549.2400084584478</v>
      </c>
      <c r="S8" s="15">
        <v>1394.8534573905688</v>
      </c>
      <c r="T8" s="18">
        <v>7926.1141890463095</v>
      </c>
      <c r="U8" s="15">
        <v>4086.8372505019483</v>
      </c>
      <c r="V8" s="15">
        <v>783.90008267391045</v>
      </c>
      <c r="W8" s="18">
        <v>5705.175386795795</v>
      </c>
      <c r="X8" s="15">
        <v>3441.5873127753302</v>
      </c>
      <c r="Y8" s="15">
        <v>503.02308370044051</v>
      </c>
      <c r="Z8" s="20">
        <v>4835.558061674009</v>
      </c>
      <c r="AA8" s="16">
        <v>3709.9218200983837</v>
      </c>
      <c r="AB8" s="15">
        <v>258.70959241040055</v>
      </c>
      <c r="AC8" s="20">
        <v>4647.5799367533382</v>
      </c>
    </row>
    <row r="9" spans="1:29" x14ac:dyDescent="0.2">
      <c r="A9" s="14" t="s">
        <v>9</v>
      </c>
      <c r="B9" s="14" t="s">
        <v>357</v>
      </c>
      <c r="C9" s="15">
        <v>30282.90852776009</v>
      </c>
      <c r="D9" s="15">
        <v>17862.398714757135</v>
      </c>
      <c r="E9" s="15">
        <v>5722.6380188733865</v>
      </c>
      <c r="F9" s="15">
        <v>1684.0819753907549</v>
      </c>
      <c r="G9" s="15">
        <v>661.65014965081468</v>
      </c>
      <c r="H9" s="18">
        <v>2772.9393082806782</v>
      </c>
      <c r="I9" s="15">
        <v>1524.5483645513</v>
      </c>
      <c r="J9" s="15">
        <v>612.69415711490069</v>
      </c>
      <c r="K9" s="18">
        <v>2572.0577299412917</v>
      </c>
      <c r="L9" s="15">
        <v>2319.4251110792602</v>
      </c>
      <c r="M9" s="15">
        <v>723.18704314175136</v>
      </c>
      <c r="N9" s="18">
        <v>3676.2008026372364</v>
      </c>
      <c r="O9" s="15">
        <v>3374.6995582899513</v>
      </c>
      <c r="P9" s="15">
        <v>1107.892727559552</v>
      </c>
      <c r="Q9" s="18">
        <v>5535.298627543777</v>
      </c>
      <c r="R9" s="15">
        <v>2907.6591245506447</v>
      </c>
      <c r="S9" s="15">
        <v>1057.4552759568619</v>
      </c>
      <c r="T9" s="18">
        <v>5045.8858109536895</v>
      </c>
      <c r="U9" s="15">
        <v>2093.3950631864886</v>
      </c>
      <c r="V9" s="15">
        <v>682.82414078185889</v>
      </c>
      <c r="W9" s="18">
        <v>3803.8246132042041</v>
      </c>
      <c r="X9" s="15">
        <v>1671.0597356828193</v>
      </c>
      <c r="Y9" s="15">
        <v>372.29392070484585</v>
      </c>
      <c r="Z9" s="20">
        <v>3228.441938325991</v>
      </c>
      <c r="AA9" s="16">
        <v>1554.8840477863669</v>
      </c>
      <c r="AB9" s="15">
        <v>224.5651791988756</v>
      </c>
      <c r="AC9" s="20">
        <v>2827.4200632466618</v>
      </c>
    </row>
    <row r="10" spans="1:29" x14ac:dyDescent="0.2">
      <c r="A10" s="14" t="s">
        <v>10</v>
      </c>
      <c r="B10" s="14" t="s">
        <v>358</v>
      </c>
      <c r="C10" s="15">
        <v>19641.839360783186</v>
      </c>
      <c r="D10" s="15">
        <v>14377.201454074288</v>
      </c>
      <c r="E10" s="15">
        <v>4711.4656061042333</v>
      </c>
      <c r="F10" s="15">
        <v>1593.8702290076335</v>
      </c>
      <c r="G10" s="15">
        <v>577.33176746917206</v>
      </c>
      <c r="H10" s="18">
        <v>2205.3452730475633</v>
      </c>
      <c r="I10" s="15">
        <v>1015.7134367778144</v>
      </c>
      <c r="J10" s="15">
        <v>489.35556289204357</v>
      </c>
      <c r="K10" s="18">
        <v>1537.4460217893693</v>
      </c>
      <c r="L10" s="15">
        <v>1394.4929045051745</v>
      </c>
      <c r="M10" s="15">
        <v>461.53522959657931</v>
      </c>
      <c r="N10" s="18">
        <v>1903.0912809072317</v>
      </c>
      <c r="O10" s="15">
        <v>3309.7719245734811</v>
      </c>
      <c r="P10" s="15">
        <v>1068.8272972164023</v>
      </c>
      <c r="Q10" s="18">
        <v>4518.9389404369949</v>
      </c>
      <c r="R10" s="15">
        <v>2847.3798400000001</v>
      </c>
      <c r="S10" s="15">
        <v>924.24127999999996</v>
      </c>
      <c r="T10" s="18">
        <v>3894.0569599999999</v>
      </c>
      <c r="U10" s="15">
        <v>1673.475479485312</v>
      </c>
      <c r="V10" s="15">
        <v>512.70975965040066</v>
      </c>
      <c r="W10" s="18">
        <v>2248.1233309055597</v>
      </c>
      <c r="X10" s="15">
        <v>1185.0786191939274</v>
      </c>
      <c r="Y10" s="15">
        <v>342.82631483824326</v>
      </c>
      <c r="Z10" s="20">
        <v>1601.2669437917946</v>
      </c>
      <c r="AA10" s="16">
        <v>1031.5568544102018</v>
      </c>
      <c r="AB10" s="15">
        <v>169.81402763018065</v>
      </c>
      <c r="AC10" s="20">
        <v>1245.7252922422954</v>
      </c>
    </row>
    <row r="11" spans="1:29" x14ac:dyDescent="0.2">
      <c r="A11" s="14" t="s">
        <v>11</v>
      </c>
      <c r="B11" s="14" t="s">
        <v>358</v>
      </c>
      <c r="C11" s="15">
        <v>32493.594298877055</v>
      </c>
      <c r="D11" s="15">
        <v>23915.200950187158</v>
      </c>
      <c r="E11" s="15">
        <v>6605.3417650446308</v>
      </c>
      <c r="F11" s="15">
        <v>2484.6993540810336</v>
      </c>
      <c r="G11" s="15">
        <v>923.42043452730479</v>
      </c>
      <c r="H11" s="18">
        <v>3563.3165002935993</v>
      </c>
      <c r="I11" s="15">
        <v>1679.9049191152194</v>
      </c>
      <c r="J11" s="15">
        <v>665.11654011224823</v>
      </c>
      <c r="K11" s="18">
        <v>2486.5552987784745</v>
      </c>
      <c r="L11" s="15">
        <v>1799.868748838074</v>
      </c>
      <c r="M11" s="15">
        <v>573.85400012393882</v>
      </c>
      <c r="N11" s="18">
        <v>2499.488132862366</v>
      </c>
      <c r="O11" s="15">
        <v>4381.9673750374141</v>
      </c>
      <c r="P11" s="15">
        <v>1433.7105656988927</v>
      </c>
      <c r="Q11" s="18">
        <v>6135.6524992517207</v>
      </c>
      <c r="R11" s="15">
        <v>4465.9219199999998</v>
      </c>
      <c r="S11" s="15">
        <v>1316.93184</v>
      </c>
      <c r="T11" s="18">
        <v>6211.3792000000003</v>
      </c>
      <c r="U11" s="15">
        <v>3380.2140082544311</v>
      </c>
      <c r="V11" s="15">
        <v>833.87023549405205</v>
      </c>
      <c r="W11" s="18">
        <v>4563.9197620781742</v>
      </c>
      <c r="X11" s="15">
        <v>3160.2096511838063</v>
      </c>
      <c r="Y11" s="15">
        <v>521.99891559732509</v>
      </c>
      <c r="Z11" s="20">
        <v>3984.121453099584</v>
      </c>
      <c r="AA11" s="16">
        <v>3301.2353878852282</v>
      </c>
      <c r="AB11" s="15">
        <v>299.0754516471838</v>
      </c>
      <c r="AC11" s="20">
        <v>3862.635494155154</v>
      </c>
    </row>
    <row r="12" spans="1:29" x14ac:dyDescent="0.2">
      <c r="A12" s="14" t="s">
        <v>12</v>
      </c>
      <c r="B12" s="14" t="s">
        <v>358</v>
      </c>
      <c r="C12" s="15">
        <v>21191.566340339767</v>
      </c>
      <c r="D12" s="15">
        <v>15626.061819752376</v>
      </c>
      <c r="E12" s="15">
        <v>4556.2817736826955</v>
      </c>
      <c r="F12" s="15">
        <v>1502.3041691133294</v>
      </c>
      <c r="G12" s="15">
        <v>585.09160305343505</v>
      </c>
      <c r="H12" s="18">
        <v>2160.3382266588374</v>
      </c>
      <c r="I12" s="15">
        <v>1031.4394189501486</v>
      </c>
      <c r="J12" s="15">
        <v>481.03004291845491</v>
      </c>
      <c r="K12" s="18">
        <v>1579.9986794321558</v>
      </c>
      <c r="L12" s="15">
        <v>1462.516948627378</v>
      </c>
      <c r="M12" s="15">
        <v>430.68711656441718</v>
      </c>
      <c r="N12" s="18">
        <v>1979.4205862304023</v>
      </c>
      <c r="O12" s="15">
        <v>3168.3094881771926</v>
      </c>
      <c r="P12" s="15">
        <v>994.72792577072732</v>
      </c>
      <c r="Q12" s="18">
        <v>4349.4085603112844</v>
      </c>
      <c r="R12" s="15">
        <v>2796.6137600000002</v>
      </c>
      <c r="S12" s="15">
        <v>898.85824000000002</v>
      </c>
      <c r="T12" s="18">
        <v>3892.5638399999998</v>
      </c>
      <c r="U12" s="15">
        <v>1975.1369264384562</v>
      </c>
      <c r="V12" s="15">
        <v>498.94573925710125</v>
      </c>
      <c r="W12" s="18">
        <v>2636.9569070162661</v>
      </c>
      <c r="X12" s="15">
        <v>1677.4505693114043</v>
      </c>
      <c r="Y12" s="15">
        <v>397.84782215796128</v>
      </c>
      <c r="Z12" s="20">
        <v>2220.6116031086208</v>
      </c>
      <c r="AA12" s="16">
        <v>1793.1854410201911</v>
      </c>
      <c r="AB12" s="15">
        <v>158.40860786397448</v>
      </c>
      <c r="AC12" s="20">
        <v>2046.6392136025504</v>
      </c>
    </row>
    <row r="13" spans="1:29" x14ac:dyDescent="0.2">
      <c r="A13" s="14" t="s">
        <v>13</v>
      </c>
      <c r="B13" s="14" t="s">
        <v>359</v>
      </c>
      <c r="C13" s="15">
        <v>28945.142159853571</v>
      </c>
      <c r="D13" s="15">
        <v>25253.58779743746</v>
      </c>
      <c r="E13" s="15">
        <v>2888.5214329294868</v>
      </c>
      <c r="F13" s="15">
        <v>2101.3177051202961</v>
      </c>
      <c r="G13" s="15">
        <v>240.83466995681678</v>
      </c>
      <c r="H13" s="18">
        <v>2401.304750154226</v>
      </c>
      <c r="I13" s="15">
        <v>1609.5648185894825</v>
      </c>
      <c r="J13" s="15">
        <v>188.19527109661641</v>
      </c>
      <c r="K13" s="18">
        <v>1849.4076640847943</v>
      </c>
      <c r="L13" s="15">
        <v>2130.718381625979</v>
      </c>
      <c r="M13" s="15">
        <v>265.39599969579433</v>
      </c>
      <c r="N13" s="18">
        <v>2463.3127994524298</v>
      </c>
      <c r="O13" s="15">
        <v>4754.7825513679818</v>
      </c>
      <c r="P13" s="15">
        <v>777.8813317217888</v>
      </c>
      <c r="Q13" s="18">
        <v>5702.1845950994402</v>
      </c>
      <c r="R13" s="15">
        <v>3954.1028185788009</v>
      </c>
      <c r="S13" s="15">
        <v>559.24308588064048</v>
      </c>
      <c r="T13" s="18">
        <v>4640.4466057959507</v>
      </c>
      <c r="U13" s="15">
        <v>3254.8123980424143</v>
      </c>
      <c r="V13" s="15">
        <v>423.12561174551388</v>
      </c>
      <c r="W13" s="18">
        <v>3788.8050570962482</v>
      </c>
      <c r="X13" s="15">
        <v>3354.8181312569523</v>
      </c>
      <c r="Y13" s="15">
        <v>266.33870967741939</v>
      </c>
      <c r="Z13" s="20">
        <v>3760.2302558398223</v>
      </c>
      <c r="AA13" s="16">
        <v>4071.9373873873878</v>
      </c>
      <c r="AB13" s="15">
        <v>143.15855855855858</v>
      </c>
      <c r="AC13" s="20">
        <v>4298.2202702702707</v>
      </c>
    </row>
    <row r="14" spans="1:29" x14ac:dyDescent="0.2">
      <c r="A14" s="14" t="s">
        <v>14</v>
      </c>
      <c r="B14" s="14" t="s">
        <v>359</v>
      </c>
      <c r="C14" s="15">
        <v>28350.857840146429</v>
      </c>
      <c r="D14" s="15">
        <v>24185.87361631657</v>
      </c>
      <c r="E14" s="15">
        <v>3188.160585723002</v>
      </c>
      <c r="F14" s="15">
        <v>1885.8340530536707</v>
      </c>
      <c r="G14" s="15">
        <v>219.70882171499076</v>
      </c>
      <c r="H14" s="18">
        <v>2164.6952498457745</v>
      </c>
      <c r="I14" s="15">
        <v>1364.769465960049</v>
      </c>
      <c r="J14" s="15">
        <v>208.71280065226256</v>
      </c>
      <c r="K14" s="18">
        <v>1621.5923359152059</v>
      </c>
      <c r="L14" s="15">
        <v>2132.9834968438663</v>
      </c>
      <c r="M14" s="15">
        <v>281.25180622100538</v>
      </c>
      <c r="N14" s="18">
        <v>2500.6872005475698</v>
      </c>
      <c r="O14" s="15">
        <v>5488.9166025711465</v>
      </c>
      <c r="P14" s="15">
        <v>965.17437644214931</v>
      </c>
      <c r="Q14" s="18">
        <v>6739.8154049005607</v>
      </c>
      <c r="R14" s="15">
        <v>4130.7727934365485</v>
      </c>
      <c r="S14" s="15">
        <v>658.38163292311765</v>
      </c>
      <c r="T14" s="18">
        <v>4964.5533942040493</v>
      </c>
      <c r="U14" s="15">
        <v>3098.1745513866231</v>
      </c>
      <c r="V14" s="15">
        <v>455.673735725938</v>
      </c>
      <c r="W14" s="18">
        <v>3693.1949429037522</v>
      </c>
      <c r="X14" s="15">
        <v>2932.3498331479423</v>
      </c>
      <c r="Y14" s="15">
        <v>259.77864293659621</v>
      </c>
      <c r="Z14" s="20">
        <v>3316.7697441601781</v>
      </c>
      <c r="AA14" s="16">
        <v>3176.0418918918922</v>
      </c>
      <c r="AB14" s="15">
        <v>145.46756756756758</v>
      </c>
      <c r="AC14" s="20">
        <v>3390.7797297297302</v>
      </c>
    </row>
    <row r="15" spans="1:29" x14ac:dyDescent="0.2">
      <c r="A15" s="14" t="s">
        <v>15</v>
      </c>
      <c r="B15" s="14" t="s">
        <v>360</v>
      </c>
      <c r="C15" s="15">
        <v>40053.593559253197</v>
      </c>
      <c r="D15" s="15">
        <v>28548.015958526943</v>
      </c>
      <c r="E15" s="15">
        <v>10266.108293417108</v>
      </c>
      <c r="F15" s="15">
        <v>2705.810869881976</v>
      </c>
      <c r="G15" s="15">
        <v>1098.5895381028706</v>
      </c>
      <c r="H15" s="18">
        <v>3888.4831706250911</v>
      </c>
      <c r="I15" s="15">
        <v>2180.6958904109588</v>
      </c>
      <c r="J15" s="15">
        <v>968.78256537982566</v>
      </c>
      <c r="K15" s="18">
        <v>3234.5742216687422</v>
      </c>
      <c r="L15" s="15">
        <v>3243.9869181624581</v>
      </c>
      <c r="M15" s="15">
        <v>1174.3504107088531</v>
      </c>
      <c r="N15" s="18">
        <v>4560.0411925768176</v>
      </c>
      <c r="O15" s="15">
        <v>5243.9943574931149</v>
      </c>
      <c r="P15" s="15">
        <v>2023.8270302948883</v>
      </c>
      <c r="Q15" s="18">
        <v>7512.2815207899512</v>
      </c>
      <c r="R15" s="15">
        <v>4873.5251828116016</v>
      </c>
      <c r="S15" s="15">
        <v>2073.759345986361</v>
      </c>
      <c r="T15" s="18">
        <v>7146.904527154712</v>
      </c>
      <c r="U15" s="15">
        <v>3884.7158184580326</v>
      </c>
      <c r="V15" s="15">
        <v>1379.4140714014432</v>
      </c>
      <c r="W15" s="18">
        <v>5441.5983668818835</v>
      </c>
      <c r="X15" s="15">
        <v>3129.3784393960773</v>
      </c>
      <c r="Y15" s="15">
        <v>891.90785946098492</v>
      </c>
      <c r="Z15" s="20">
        <v>4178.105263157895</v>
      </c>
      <c r="AA15" s="16">
        <v>2842.835580912863</v>
      </c>
      <c r="AB15" s="15">
        <v>432.19579875518673</v>
      </c>
      <c r="AC15" s="20">
        <v>3403.3947095435688</v>
      </c>
    </row>
    <row r="16" spans="1:29" x14ac:dyDescent="0.2">
      <c r="A16" s="14" t="s">
        <v>16</v>
      </c>
      <c r="B16" s="14" t="s">
        <v>361</v>
      </c>
      <c r="C16" s="15">
        <v>19196</v>
      </c>
      <c r="D16" s="15">
        <v>11688.043701948091</v>
      </c>
      <c r="E16" s="15">
        <v>6652.4088097577896</v>
      </c>
      <c r="F16" s="15">
        <v>1625.1133209990749</v>
      </c>
      <c r="G16" s="15">
        <v>1210.9759481961146</v>
      </c>
      <c r="H16" s="18">
        <v>2955</v>
      </c>
      <c r="I16" s="15">
        <v>1277.7793624161072</v>
      </c>
      <c r="J16" s="15">
        <v>932.45973154362412</v>
      </c>
      <c r="K16" s="18">
        <v>2306</v>
      </c>
      <c r="L16" s="15">
        <v>1383.2899850523168</v>
      </c>
      <c r="M16" s="15">
        <v>1083.1061285500746</v>
      </c>
      <c r="N16" s="18">
        <v>2555</v>
      </c>
      <c r="O16" s="15">
        <v>1796.7418263810598</v>
      </c>
      <c r="P16" s="15">
        <v>1338.6035325065764</v>
      </c>
      <c r="Q16" s="18">
        <v>3286</v>
      </c>
      <c r="R16" s="15">
        <v>1695.8517865019851</v>
      </c>
      <c r="S16" s="15">
        <v>862.19673577415097</v>
      </c>
      <c r="T16" s="18">
        <v>2696</v>
      </c>
      <c r="U16" s="15">
        <v>1472.7174940898344</v>
      </c>
      <c r="V16" s="15">
        <v>614.72222222222217</v>
      </c>
      <c r="W16" s="18">
        <v>2213</v>
      </c>
      <c r="X16" s="15">
        <v>1131.3202614379086</v>
      </c>
      <c r="Y16" s="15">
        <v>352.88888888888891</v>
      </c>
      <c r="Z16" s="20">
        <v>1588</v>
      </c>
      <c r="AA16" s="16">
        <v>1361.1259590792838</v>
      </c>
      <c r="AB16" s="15">
        <v>179.71355498721226</v>
      </c>
      <c r="AC16" s="20">
        <v>1597</v>
      </c>
    </row>
    <row r="17" spans="1:29" x14ac:dyDescent="0.2">
      <c r="A17" s="14" t="s">
        <v>17</v>
      </c>
      <c r="B17" s="14" t="s">
        <v>362</v>
      </c>
      <c r="C17" s="15">
        <v>49434</v>
      </c>
      <c r="D17" s="15">
        <v>35702.150476063653</v>
      </c>
      <c r="E17" s="15">
        <v>12212.305612890339</v>
      </c>
      <c r="F17" s="15">
        <v>5152.6371393742384</v>
      </c>
      <c r="G17" s="15">
        <v>2348.9963429500203</v>
      </c>
      <c r="H17" s="18">
        <v>7770</v>
      </c>
      <c r="I17" s="15">
        <v>3587.8191591476293</v>
      </c>
      <c r="J17" s="15">
        <v>1620.1727778844308</v>
      </c>
      <c r="K17" s="18">
        <v>5355</v>
      </c>
      <c r="L17" s="15">
        <v>3563.4914466976325</v>
      </c>
      <c r="M17" s="15">
        <v>1742.9513991163476</v>
      </c>
      <c r="N17" s="18">
        <v>5479</v>
      </c>
      <c r="O17" s="15">
        <v>5700.290975103735</v>
      </c>
      <c r="P17" s="15">
        <v>2335.2665975103737</v>
      </c>
      <c r="Q17" s="18">
        <v>8307</v>
      </c>
      <c r="R17" s="15">
        <v>5786.1427848954818</v>
      </c>
      <c r="S17" s="15">
        <v>1769.631490222522</v>
      </c>
      <c r="T17" s="18">
        <v>7799</v>
      </c>
      <c r="U17" s="15">
        <v>4501.8780915287243</v>
      </c>
      <c r="V17" s="15">
        <v>1090.6843232716651</v>
      </c>
      <c r="W17" s="18">
        <v>5762</v>
      </c>
      <c r="X17" s="15">
        <v>3870.0649953574743</v>
      </c>
      <c r="Y17" s="15">
        <v>672.73754255648396</v>
      </c>
      <c r="Z17" s="20">
        <v>4715</v>
      </c>
      <c r="AA17" s="16">
        <v>3835.2957160342717</v>
      </c>
      <c r="AB17" s="15">
        <v>324.37307221542227</v>
      </c>
      <c r="AC17" s="20">
        <v>4247</v>
      </c>
    </row>
    <row r="18" spans="1:29" x14ac:dyDescent="0.2">
      <c r="A18" s="14" t="s">
        <v>18</v>
      </c>
      <c r="B18" s="14" t="s">
        <v>363</v>
      </c>
      <c r="C18" s="15">
        <v>47399.900639163272</v>
      </c>
      <c r="D18" s="15">
        <v>39476.005229517716</v>
      </c>
      <c r="E18" s="15">
        <v>6681.5357350377681</v>
      </c>
      <c r="F18" s="15">
        <v>4108.9604377104379</v>
      </c>
      <c r="G18" s="15">
        <v>843.73905723905727</v>
      </c>
      <c r="H18" s="18">
        <v>5089.2584175084176</v>
      </c>
      <c r="I18" s="15">
        <v>3571.7659390800345</v>
      </c>
      <c r="J18" s="15">
        <v>820.64434578862995</v>
      </c>
      <c r="K18" s="18">
        <v>4523.5984708348751</v>
      </c>
      <c r="L18" s="15">
        <v>4695.8245885611859</v>
      </c>
      <c r="M18" s="15">
        <v>968.84813426755738</v>
      </c>
      <c r="N18" s="18">
        <v>5776.1731301939053</v>
      </c>
      <c r="O18" s="15">
        <v>6072.1129943502829</v>
      </c>
      <c r="P18" s="15">
        <v>1253.0395480225989</v>
      </c>
      <c r="Q18" s="18">
        <v>7557.4576271186443</v>
      </c>
      <c r="R18" s="15">
        <v>6145.7985700414874</v>
      </c>
      <c r="S18" s="15">
        <v>1123.4255450613471</v>
      </c>
      <c r="T18" s="18">
        <v>7500.517609674288</v>
      </c>
      <c r="U18" s="15">
        <v>5628.2448666870987</v>
      </c>
      <c r="V18" s="15">
        <v>784.93441618142822</v>
      </c>
      <c r="W18" s="18">
        <v>6566.4777811829608</v>
      </c>
      <c r="X18" s="15">
        <v>4575.2016318845126</v>
      </c>
      <c r="Y18" s="15">
        <v>499.4570845755531</v>
      </c>
      <c r="Z18" s="20">
        <v>5205.711595794759</v>
      </c>
      <c r="AA18" s="16">
        <v>4626.8203556100552</v>
      </c>
      <c r="AB18" s="15">
        <v>208.23347639484979</v>
      </c>
      <c r="AC18" s="20">
        <v>4957.2316370324952</v>
      </c>
    </row>
    <row r="19" spans="1:29" x14ac:dyDescent="0.2">
      <c r="A19" s="14" t="s">
        <v>19</v>
      </c>
      <c r="B19" s="14" t="s">
        <v>363</v>
      </c>
      <c r="C19" s="15">
        <v>33076.099360836721</v>
      </c>
      <c r="D19" s="15">
        <v>28971.742591516559</v>
      </c>
      <c r="E19" s="15">
        <v>3207.3922138291687</v>
      </c>
      <c r="F19" s="15">
        <v>3081.1106902356901</v>
      </c>
      <c r="G19" s="15">
        <v>416.99242424242425</v>
      </c>
      <c r="H19" s="18">
        <v>3601.7415824915824</v>
      </c>
      <c r="I19" s="15">
        <v>2725.2669872980637</v>
      </c>
      <c r="J19" s="15">
        <v>447.18892588481935</v>
      </c>
      <c r="K19" s="18">
        <v>3241.4015291651249</v>
      </c>
      <c r="L19" s="15">
        <v>2952.5006517842594</v>
      </c>
      <c r="M19" s="15">
        <v>415.86638422682091</v>
      </c>
      <c r="N19" s="18">
        <v>3470.8268698060938</v>
      </c>
      <c r="O19" s="15">
        <v>4339.3785310734465</v>
      </c>
      <c r="P19" s="15">
        <v>589.31073446327684</v>
      </c>
      <c r="Q19" s="18">
        <v>5080.5423728813566</v>
      </c>
      <c r="R19" s="15">
        <v>4752.3407185100186</v>
      </c>
      <c r="S19" s="15">
        <v>513.85894606761417</v>
      </c>
      <c r="T19" s="18">
        <v>5407.4823903257129</v>
      </c>
      <c r="U19" s="15">
        <v>4181.7064051486368</v>
      </c>
      <c r="V19" s="15">
        <v>382.66993564204722</v>
      </c>
      <c r="W19" s="18">
        <v>4716.5222188170401</v>
      </c>
      <c r="X19" s="15">
        <v>3710.2526282755375</v>
      </c>
      <c r="Y19" s="15">
        <v>244.6320414247607</v>
      </c>
      <c r="Z19" s="20">
        <v>4074.288404205241</v>
      </c>
      <c r="AA19" s="16">
        <v>3513.4087063151442</v>
      </c>
      <c r="AB19" s="15">
        <v>127.48988350705089</v>
      </c>
      <c r="AC19" s="20">
        <v>3706.7683629675043</v>
      </c>
    </row>
    <row r="20" spans="1:29" x14ac:dyDescent="0.2">
      <c r="A20" s="14" t="s">
        <v>20</v>
      </c>
      <c r="B20" s="14" t="s">
        <v>364</v>
      </c>
      <c r="C20" s="15">
        <v>30432.041042436722</v>
      </c>
      <c r="D20" s="15">
        <v>24021.083366864736</v>
      </c>
      <c r="E20" s="15">
        <v>5184.1564777990925</v>
      </c>
      <c r="F20" s="15">
        <v>2417.5742844561864</v>
      </c>
      <c r="G20" s="15">
        <v>736.31704095112286</v>
      </c>
      <c r="H20" s="18">
        <v>3252.0669308674592</v>
      </c>
      <c r="I20" s="15">
        <v>2188.0585174572057</v>
      </c>
      <c r="J20" s="15">
        <v>688.13633964256087</v>
      </c>
      <c r="K20" s="18">
        <v>2959.5238669783575</v>
      </c>
      <c r="L20" s="15">
        <v>2861.3550869965852</v>
      </c>
      <c r="M20" s="15">
        <v>786.64263645726055</v>
      </c>
      <c r="N20" s="18">
        <v>3762.237248631362</v>
      </c>
      <c r="O20" s="15">
        <v>3637.1615147265074</v>
      </c>
      <c r="P20" s="15">
        <v>903.98765778401116</v>
      </c>
      <c r="Q20" s="18">
        <v>4747.1977559607294</v>
      </c>
      <c r="R20" s="15">
        <v>3877.4002891122936</v>
      </c>
      <c r="S20" s="15">
        <v>817.84315658058995</v>
      </c>
      <c r="T20" s="18">
        <v>4889.4076483343188</v>
      </c>
      <c r="U20" s="15">
        <v>3499.3157199471598</v>
      </c>
      <c r="V20" s="15">
        <v>541.93457145077309</v>
      </c>
      <c r="W20" s="18">
        <v>4237.7887947781492</v>
      </c>
      <c r="X20" s="15">
        <v>2941.0589522304604</v>
      </c>
      <c r="Y20" s="15">
        <v>376.26741217940923</v>
      </c>
      <c r="Z20" s="20">
        <v>3527.5069891819617</v>
      </c>
      <c r="AA20" s="16">
        <v>2897.2293616136412</v>
      </c>
      <c r="AB20" s="15">
        <v>177.40444998960282</v>
      </c>
      <c r="AC20" s="20">
        <v>3224.9191100020794</v>
      </c>
    </row>
    <row r="21" spans="1:29" x14ac:dyDescent="0.2">
      <c r="A21" s="14" t="s">
        <v>21</v>
      </c>
      <c r="B21" s="14" t="s">
        <v>365</v>
      </c>
      <c r="C21" s="15">
        <v>25193.626590233282</v>
      </c>
      <c r="D21" s="15">
        <v>19564.800343337112</v>
      </c>
      <c r="E21" s="15">
        <v>2587.2566444928111</v>
      </c>
      <c r="F21" s="15">
        <v>1615.5062748378998</v>
      </c>
      <c r="G21" s="15">
        <v>262.37920937042458</v>
      </c>
      <c r="H21" s="18">
        <v>2085.2900020916127</v>
      </c>
      <c r="I21" s="15">
        <v>1387.6085805084747</v>
      </c>
      <c r="J21" s="15">
        <v>273.92920197740114</v>
      </c>
      <c r="K21" s="18">
        <v>1889.6624293785312</v>
      </c>
      <c r="L21" s="15">
        <v>1944.978178096213</v>
      </c>
      <c r="M21" s="15">
        <v>302.02427840327533</v>
      </c>
      <c r="N21" s="18">
        <v>2513.1522620266123</v>
      </c>
      <c r="O21" s="15">
        <v>3864.2447679708825</v>
      </c>
      <c r="P21" s="15">
        <v>579.2720655141037</v>
      </c>
      <c r="Q21" s="18">
        <v>4960.2775250227478</v>
      </c>
      <c r="R21" s="15">
        <v>3340.7327061427782</v>
      </c>
      <c r="S21" s="15">
        <v>432.52241283895967</v>
      </c>
      <c r="T21" s="18">
        <v>4283.7321527393469</v>
      </c>
      <c r="U21" s="15">
        <v>2544.5693666523048</v>
      </c>
      <c r="V21" s="15">
        <v>264.15876777251185</v>
      </c>
      <c r="W21" s="18">
        <v>3272.6869883670829</v>
      </c>
      <c r="X21" s="15">
        <v>2186.2123449034079</v>
      </c>
      <c r="Y21" s="15">
        <v>194.11583163185173</v>
      </c>
      <c r="Z21" s="20">
        <v>2869.059525679284</v>
      </c>
      <c r="AA21" s="16">
        <v>2356.8894833272257</v>
      </c>
      <c r="AB21" s="15">
        <v>128.92172957127153</v>
      </c>
      <c r="AC21" s="20">
        <v>2857.5563942836202</v>
      </c>
    </row>
    <row r="22" spans="1:29" x14ac:dyDescent="0.2">
      <c r="A22" s="14" t="s">
        <v>22</v>
      </c>
      <c r="B22" s="14" t="s">
        <v>365</v>
      </c>
      <c r="C22" s="15">
        <v>36989.574170013177</v>
      </c>
      <c r="D22" s="15">
        <v>30181.962631433737</v>
      </c>
      <c r="E22" s="15">
        <v>3359.2851230802239</v>
      </c>
      <c r="F22" s="15">
        <v>2503.8473122777659</v>
      </c>
      <c r="G22" s="15">
        <v>324.85044969671617</v>
      </c>
      <c r="H22" s="18">
        <v>3054.8436519556576</v>
      </c>
      <c r="I22" s="15">
        <v>2256.0988700564972</v>
      </c>
      <c r="J22" s="15">
        <v>337.69632768361583</v>
      </c>
      <c r="K22" s="18">
        <v>2802.1610169491528</v>
      </c>
      <c r="L22" s="15">
        <v>2735.6709518935518</v>
      </c>
      <c r="M22" s="15">
        <v>372.31885363357219</v>
      </c>
      <c r="N22" s="18">
        <v>3372.2004503582398</v>
      </c>
      <c r="O22" s="15">
        <v>4825.8780709736129</v>
      </c>
      <c r="P22" s="15">
        <v>632.4067333939945</v>
      </c>
      <c r="Q22" s="18">
        <v>5977.1292083712469</v>
      </c>
      <c r="R22" s="15">
        <v>4865.8771444382955</v>
      </c>
      <c r="S22" s="15">
        <v>646.26895406751532</v>
      </c>
      <c r="T22" s="18">
        <v>6030.1671278361928</v>
      </c>
      <c r="U22" s="15">
        <v>4174.6691081430417</v>
      </c>
      <c r="V22" s="15">
        <v>401.521327014218</v>
      </c>
      <c r="W22" s="18">
        <v>5085.2964239551911</v>
      </c>
      <c r="X22" s="15">
        <v>4347.6439453431758</v>
      </c>
      <c r="Y22" s="15">
        <v>293.23880948641431</v>
      </c>
      <c r="Z22" s="20">
        <v>5300.325899167583</v>
      </c>
      <c r="AA22" s="16">
        <v>4586.1089043605716</v>
      </c>
      <c r="AB22" s="15">
        <v>205.27343349212163</v>
      </c>
      <c r="AC22" s="20">
        <v>5257.0025650421394</v>
      </c>
    </row>
    <row r="23" spans="1:29" x14ac:dyDescent="0.2">
      <c r="A23" s="14" t="s">
        <v>23</v>
      </c>
      <c r="B23" s="14" t="s">
        <v>365</v>
      </c>
      <c r="C23" s="15">
        <v>24254.645688360255</v>
      </c>
      <c r="D23" s="15">
        <v>20554.372888630023</v>
      </c>
      <c r="E23" s="15">
        <v>1478.2878207289782</v>
      </c>
      <c r="F23" s="15">
        <v>1782.9291989123612</v>
      </c>
      <c r="G23" s="15">
        <v>101.20340932859234</v>
      </c>
      <c r="H23" s="18">
        <v>2192.7405354528341</v>
      </c>
      <c r="I23" s="15">
        <v>1319.3508121468926</v>
      </c>
      <c r="J23" s="15">
        <v>118.55296610169492</v>
      </c>
      <c r="K23" s="18">
        <v>1626.5107697740114</v>
      </c>
      <c r="L23" s="15">
        <v>1684.6458546571137</v>
      </c>
      <c r="M23" s="15">
        <v>143.01310133060389</v>
      </c>
      <c r="N23" s="18">
        <v>1963.4002047082909</v>
      </c>
      <c r="O23" s="15">
        <v>3417.2884440400367</v>
      </c>
      <c r="P23" s="15">
        <v>319.84986351228389</v>
      </c>
      <c r="Q23" s="18">
        <v>4159.0900818926293</v>
      </c>
      <c r="R23" s="15">
        <v>3216.2567791920314</v>
      </c>
      <c r="S23" s="15">
        <v>343.25179856115113</v>
      </c>
      <c r="T23" s="18">
        <v>4037.2949640287775</v>
      </c>
      <c r="U23" s="15">
        <v>2677.1290392072383</v>
      </c>
      <c r="V23" s="15">
        <v>194.99719948298147</v>
      </c>
      <c r="W23" s="18">
        <v>3156.4571305471777</v>
      </c>
      <c r="X23" s="15">
        <v>3261.4213130202606</v>
      </c>
      <c r="Y23" s="15">
        <v>148.68446678184387</v>
      </c>
      <c r="Z23" s="20">
        <v>3740.5157059839798</v>
      </c>
      <c r="AA23" s="16">
        <v>3691.1668010260164</v>
      </c>
      <c r="AB23" s="15">
        <v>77.603371198241106</v>
      </c>
      <c r="AC23" s="20">
        <v>3936.4935873946497</v>
      </c>
    </row>
    <row r="24" spans="1:29" x14ac:dyDescent="0.2">
      <c r="A24" s="14" t="s">
        <v>24</v>
      </c>
      <c r="B24" s="14" t="s">
        <v>366</v>
      </c>
      <c r="C24" s="15">
        <v>27092.654241645247</v>
      </c>
      <c r="D24" s="15">
        <v>23552.125321336764</v>
      </c>
      <c r="E24" s="15">
        <v>2374.3091259640105</v>
      </c>
      <c r="F24" s="15">
        <v>2016.8210283454187</v>
      </c>
      <c r="G24" s="15">
        <v>249.57317073170734</v>
      </c>
      <c r="H24" s="18">
        <v>2395.9024390243903</v>
      </c>
      <c r="I24" s="15">
        <v>1581.5391607332222</v>
      </c>
      <c r="J24" s="15">
        <v>226.65050749886379</v>
      </c>
      <c r="K24" s="18">
        <v>1870.3681260415087</v>
      </c>
      <c r="L24" s="15">
        <v>1838.4991311902693</v>
      </c>
      <c r="M24" s="15">
        <v>232.42832319721981</v>
      </c>
      <c r="N24" s="18">
        <v>2147.9582971329278</v>
      </c>
      <c r="O24" s="15">
        <v>3903.009566087283</v>
      </c>
      <c r="P24" s="15">
        <v>446.87320245091911</v>
      </c>
      <c r="Q24" s="18">
        <v>4578.073340002501</v>
      </c>
      <c r="R24" s="15">
        <v>4160.4912396694217</v>
      </c>
      <c r="S24" s="15">
        <v>502.67438016528928</v>
      </c>
      <c r="T24" s="18">
        <v>4908.3054545454552</v>
      </c>
      <c r="U24" s="15">
        <v>3135.3663267843822</v>
      </c>
      <c r="V24" s="15">
        <v>347.35836856503363</v>
      </c>
      <c r="W24" s="18">
        <v>3629.9965182790356</v>
      </c>
      <c r="X24" s="15">
        <v>3301.8883353189649</v>
      </c>
      <c r="Y24" s="15">
        <v>179.7373551391747</v>
      </c>
      <c r="Z24" s="20">
        <v>3641.252572295029</v>
      </c>
      <c r="AA24" s="16">
        <v>3703.0870642027053</v>
      </c>
      <c r="AB24" s="15">
        <v>88.227090874452273</v>
      </c>
      <c r="AC24" s="20">
        <v>3913.8517812916743</v>
      </c>
    </row>
    <row r="25" spans="1:29" x14ac:dyDescent="0.2">
      <c r="A25" s="14" t="s">
        <v>25</v>
      </c>
      <c r="B25" s="14" t="s">
        <v>366</v>
      </c>
      <c r="C25" s="15">
        <v>32561.224293059127</v>
      </c>
      <c r="D25" s="15">
        <v>29135.070694087404</v>
      </c>
      <c r="E25" s="15">
        <v>2724.583547557841</v>
      </c>
      <c r="F25" s="15">
        <v>2912.5863546473306</v>
      </c>
      <c r="G25" s="15">
        <v>260.36552406064601</v>
      </c>
      <c r="H25" s="18">
        <v>3217.4703361898487</v>
      </c>
      <c r="I25" s="15">
        <v>2417.9397061051354</v>
      </c>
      <c r="J25" s="15">
        <v>266.76564156945915</v>
      </c>
      <c r="K25" s="18">
        <v>2731.8406302075441</v>
      </c>
      <c r="L25" s="15">
        <v>1833.6012163336229</v>
      </c>
      <c r="M25" s="15">
        <v>231.98305821025195</v>
      </c>
      <c r="N25" s="18">
        <v>2119.4613379669854</v>
      </c>
      <c r="O25" s="15">
        <v>4255.7541578091787</v>
      </c>
      <c r="P25" s="15">
        <v>521.0351381768163</v>
      </c>
      <c r="Q25" s="18">
        <v>4886.1306114793051</v>
      </c>
      <c r="R25" s="15">
        <v>5496.3656198347107</v>
      </c>
      <c r="S25" s="15">
        <v>623.86710743801655</v>
      </c>
      <c r="T25" s="18">
        <v>6244.1798347107442</v>
      </c>
      <c r="U25" s="15">
        <v>4142.9087291718479</v>
      </c>
      <c r="V25" s="15">
        <v>402.20442675951261</v>
      </c>
      <c r="W25" s="18">
        <v>4675.1186272071627</v>
      </c>
      <c r="X25" s="15">
        <v>4058.5448933174484</v>
      </c>
      <c r="Y25" s="15">
        <v>241.32567962742337</v>
      </c>
      <c r="Z25" s="20">
        <v>4419.2765081771904</v>
      </c>
      <c r="AA25" s="16">
        <v>4983.6052581444083</v>
      </c>
      <c r="AB25" s="15">
        <v>121.31224995237187</v>
      </c>
      <c r="AC25" s="20">
        <v>5175.9893313011999</v>
      </c>
    </row>
    <row r="26" spans="1:29" x14ac:dyDescent="0.2">
      <c r="A26" s="14" t="s">
        <v>26</v>
      </c>
      <c r="B26" s="14" t="s">
        <v>366</v>
      </c>
      <c r="C26" s="15">
        <v>30919.121465295633</v>
      </c>
      <c r="D26" s="15">
        <v>27084.484575835479</v>
      </c>
      <c r="E26" s="15">
        <v>2618.3778920308487</v>
      </c>
      <c r="F26" s="15">
        <v>2242.1114040870139</v>
      </c>
      <c r="G26" s="15">
        <v>256.31839156229404</v>
      </c>
      <c r="H26" s="18">
        <v>2572.6272247857614</v>
      </c>
      <c r="I26" s="15">
        <v>1708.9047114073624</v>
      </c>
      <c r="J26" s="15">
        <v>254.73110134828056</v>
      </c>
      <c r="K26" s="18">
        <v>2017.7912437509467</v>
      </c>
      <c r="L26" s="15">
        <v>2527.7693310165073</v>
      </c>
      <c r="M26" s="15">
        <v>260.92528236316247</v>
      </c>
      <c r="N26" s="18">
        <v>2907.5803649000868</v>
      </c>
      <c r="O26" s="15">
        <v>4945.0798424409159</v>
      </c>
      <c r="P26" s="15">
        <v>546.70657746655002</v>
      </c>
      <c r="Q26" s="18">
        <v>5742.7960485181948</v>
      </c>
      <c r="R26" s="15">
        <v>4733.4023140495874</v>
      </c>
      <c r="S26" s="15">
        <v>564.64793388429757</v>
      </c>
      <c r="T26" s="18">
        <v>5511.5147107438015</v>
      </c>
      <c r="U26" s="15">
        <v>3472.5680179059937</v>
      </c>
      <c r="V26" s="15">
        <v>320.95100721213629</v>
      </c>
      <c r="W26" s="18">
        <v>3946.884854513803</v>
      </c>
      <c r="X26" s="15">
        <v>3182.4824000866461</v>
      </c>
      <c r="Y26" s="15">
        <v>196.0771146972815</v>
      </c>
      <c r="Z26" s="20">
        <v>3544.470919527781</v>
      </c>
      <c r="AA26" s="16">
        <v>3541.3373975995428</v>
      </c>
      <c r="AB26" s="15">
        <v>94.353972185178122</v>
      </c>
      <c r="AC26" s="20">
        <v>3774.1588874071249</v>
      </c>
    </row>
    <row r="27" spans="1:29" x14ac:dyDescent="0.2">
      <c r="A27" s="14" t="s">
        <v>27</v>
      </c>
      <c r="B27" s="14" t="s">
        <v>367</v>
      </c>
      <c r="C27" s="15">
        <v>25630.864952636264</v>
      </c>
      <c r="D27" s="15">
        <v>23019.157339354628</v>
      </c>
      <c r="E27" s="15">
        <v>1920.069628736697</v>
      </c>
      <c r="F27" s="15">
        <v>1705.7719841863445</v>
      </c>
      <c r="G27" s="15">
        <v>170.57719841863445</v>
      </c>
      <c r="H27" s="18">
        <v>1915.2148733839083</v>
      </c>
      <c r="I27" s="15">
        <v>1996.7966772151899</v>
      </c>
      <c r="J27" s="15">
        <v>222.40822784810126</v>
      </c>
      <c r="K27" s="18">
        <v>2288.4636075949365</v>
      </c>
      <c r="L27" s="15">
        <v>2361.1277774952964</v>
      </c>
      <c r="M27" s="15">
        <v>236.67361570142879</v>
      </c>
      <c r="N27" s="18">
        <v>2680.8054100777954</v>
      </c>
      <c r="O27" s="15">
        <v>2984.0374289735701</v>
      </c>
      <c r="P27" s="15">
        <v>350.36459365062814</v>
      </c>
      <c r="Q27" s="18">
        <v>3415.5599228483552</v>
      </c>
      <c r="R27" s="15">
        <v>3527.0394946723663</v>
      </c>
      <c r="S27" s="15">
        <v>369.8720729917693</v>
      </c>
      <c r="T27" s="18">
        <v>4021.8854080265423</v>
      </c>
      <c r="U27" s="15">
        <v>3224.2969396195203</v>
      </c>
      <c r="V27" s="15">
        <v>213.29197684036393</v>
      </c>
      <c r="W27" s="18">
        <v>3550.2150537634407</v>
      </c>
      <c r="X27" s="15">
        <v>3558.1515179910048</v>
      </c>
      <c r="Y27" s="15">
        <v>178.54019865067465</v>
      </c>
      <c r="Z27" s="20">
        <v>3823.8530734632686</v>
      </c>
      <c r="AA27" s="16">
        <v>3834.1545741324921</v>
      </c>
      <c r="AB27" s="15">
        <v>84.996845425867505</v>
      </c>
      <c r="AC27" s="20">
        <v>3997.5078864353313</v>
      </c>
    </row>
    <row r="28" spans="1:29" x14ac:dyDescent="0.2">
      <c r="A28" s="14" t="s">
        <v>28</v>
      </c>
      <c r="B28" s="14" t="s">
        <v>360</v>
      </c>
      <c r="C28" s="15">
        <v>22036.303594252066</v>
      </c>
      <c r="D28" s="15">
        <v>16151.205943834586</v>
      </c>
      <c r="E28" s="15">
        <v>5206.6178673387722</v>
      </c>
      <c r="F28" s="15">
        <v>1917.3626693865658</v>
      </c>
      <c r="G28" s="15">
        <v>607.87702171062222</v>
      </c>
      <c r="H28" s="18">
        <v>2621.7281072417313</v>
      </c>
      <c r="I28" s="15">
        <v>1343.76500622665</v>
      </c>
      <c r="J28" s="15">
        <v>549.84956413449561</v>
      </c>
      <c r="K28" s="18">
        <v>1934.7597758405977</v>
      </c>
      <c r="L28" s="15">
        <v>1560.3712808031639</v>
      </c>
      <c r="M28" s="15">
        <v>576.58813507757839</v>
      </c>
      <c r="N28" s="18">
        <v>2189.0803772436875</v>
      </c>
      <c r="O28" s="15">
        <v>3247.2093773090619</v>
      </c>
      <c r="P28" s="15">
        <v>1140.0928326728019</v>
      </c>
      <c r="Q28" s="18">
        <v>4560.3713306912077</v>
      </c>
      <c r="R28" s="15">
        <v>2836.6383205981433</v>
      </c>
      <c r="S28" s="15">
        <v>982.84241229151257</v>
      </c>
      <c r="T28" s="18">
        <v>3942.8128337852272</v>
      </c>
      <c r="U28" s="15">
        <v>2183.7841815419674</v>
      </c>
      <c r="V28" s="15">
        <v>638.42556019749338</v>
      </c>
      <c r="W28" s="18">
        <v>2894.8104823395365</v>
      </c>
      <c r="X28" s="15">
        <v>1655.0001411034289</v>
      </c>
      <c r="Y28" s="15">
        <v>390.64724142796672</v>
      </c>
      <c r="Z28" s="20">
        <v>2140.858896571187</v>
      </c>
      <c r="AA28" s="16">
        <v>1468.5235995850624</v>
      </c>
      <c r="AB28" s="15">
        <v>197.84439834024897</v>
      </c>
      <c r="AC28" s="20">
        <v>1717.0067427385893</v>
      </c>
    </row>
    <row r="29" spans="1:29" x14ac:dyDescent="0.2">
      <c r="A29" s="14" t="s">
        <v>29</v>
      </c>
      <c r="B29" s="14" t="s">
        <v>360</v>
      </c>
      <c r="C29" s="15">
        <v>26522.102846494741</v>
      </c>
      <c r="D29" s="15">
        <v>23632.47756130774</v>
      </c>
      <c r="E29" s="15">
        <v>2025.9131120322038</v>
      </c>
      <c r="F29" s="15">
        <v>2687.8915925979895</v>
      </c>
      <c r="G29" s="15">
        <v>175.05755500509983</v>
      </c>
      <c r="H29" s="18">
        <v>2949.788722133178</v>
      </c>
      <c r="I29" s="15">
        <v>2034.8174346201745</v>
      </c>
      <c r="J29" s="15">
        <v>208.53138231631382</v>
      </c>
      <c r="K29" s="18">
        <v>2339.66600249066</v>
      </c>
      <c r="L29" s="15">
        <v>1892.099482811074</v>
      </c>
      <c r="M29" s="15">
        <v>207.94091877091574</v>
      </c>
      <c r="N29" s="18">
        <v>2173.8784301794949</v>
      </c>
      <c r="O29" s="15">
        <v>3439.7487740982069</v>
      </c>
      <c r="P29" s="15">
        <v>453.22475985759388</v>
      </c>
      <c r="Q29" s="18">
        <v>4030.3471485188425</v>
      </c>
      <c r="R29" s="15">
        <v>3827.1095226357734</v>
      </c>
      <c r="S29" s="15">
        <v>397.96853175581299</v>
      </c>
      <c r="T29" s="18">
        <v>4385.2826390600612</v>
      </c>
      <c r="U29" s="15">
        <v>3355.7675655146222</v>
      </c>
      <c r="V29" s="15">
        <v>289.25056969236613</v>
      </c>
      <c r="W29" s="18">
        <v>3800.5911507785795</v>
      </c>
      <c r="X29" s="15">
        <v>3333.8031607168055</v>
      </c>
      <c r="Y29" s="15">
        <v>161.01947227317623</v>
      </c>
      <c r="Z29" s="20">
        <v>3604.0358402709189</v>
      </c>
      <c r="AA29" s="16">
        <v>3807.327022821577</v>
      </c>
      <c r="AB29" s="15">
        <v>97.74455394190872</v>
      </c>
      <c r="AC29" s="20">
        <v>3961.5985477178424</v>
      </c>
    </row>
    <row r="30" spans="1:29" x14ac:dyDescent="0.2">
      <c r="A30" s="14" t="s">
        <v>30</v>
      </c>
      <c r="B30" s="14" t="s">
        <v>368</v>
      </c>
      <c r="C30" s="15">
        <v>16342.000000000002</v>
      </c>
      <c r="D30" s="15">
        <v>13225.396648821526</v>
      </c>
      <c r="E30" s="15">
        <v>2555.3193353264273</v>
      </c>
      <c r="F30" s="15">
        <v>1520.551822730522</v>
      </c>
      <c r="G30" s="15">
        <v>406.98784846318802</v>
      </c>
      <c r="H30" s="18">
        <v>1977.0000000000002</v>
      </c>
      <c r="I30" s="15">
        <v>1156.6600425833924</v>
      </c>
      <c r="J30" s="15">
        <v>443.88857345635199</v>
      </c>
      <c r="K30" s="18">
        <v>1633</v>
      </c>
      <c r="L30" s="15">
        <v>1433.3502304147464</v>
      </c>
      <c r="M30" s="15">
        <v>298.5</v>
      </c>
      <c r="N30" s="18">
        <v>1791</v>
      </c>
      <c r="O30" s="15">
        <v>2259.6284629981023</v>
      </c>
      <c r="P30" s="15">
        <v>430.60645161290324</v>
      </c>
      <c r="Q30" s="18">
        <v>2781</v>
      </c>
      <c r="R30" s="15">
        <v>2314.6964380648592</v>
      </c>
      <c r="S30" s="15">
        <v>454.7804359383307</v>
      </c>
      <c r="T30" s="18">
        <v>2842</v>
      </c>
      <c r="U30" s="15">
        <v>1638.9460243760882</v>
      </c>
      <c r="V30" s="15">
        <v>254.0824143934997</v>
      </c>
      <c r="W30" s="18">
        <v>1972</v>
      </c>
      <c r="X30" s="15">
        <v>1441.2289758534555</v>
      </c>
      <c r="Y30" s="15">
        <v>160.29142381348876</v>
      </c>
      <c r="Z30" s="20">
        <v>1674.0000000000002</v>
      </c>
      <c r="AA30" s="16">
        <v>1526.5098572399729</v>
      </c>
      <c r="AB30" s="15">
        <v>111.39089055064582</v>
      </c>
      <c r="AC30" s="20">
        <v>1672</v>
      </c>
    </row>
    <row r="31" spans="1:29" x14ac:dyDescent="0.2">
      <c r="A31" s="14" t="s">
        <v>31</v>
      </c>
      <c r="B31" s="14" t="s">
        <v>369</v>
      </c>
      <c r="C31" s="15">
        <v>32622.894223582174</v>
      </c>
      <c r="D31" s="15">
        <v>24947.804937867888</v>
      </c>
      <c r="E31" s="15">
        <v>6660.1101793889566</v>
      </c>
      <c r="F31" s="15">
        <v>2776.6997621263831</v>
      </c>
      <c r="G31" s="15">
        <v>873.98128038059781</v>
      </c>
      <c r="H31" s="18">
        <v>3719.7088633778053</v>
      </c>
      <c r="I31" s="15">
        <v>2401.2755102040819</v>
      </c>
      <c r="J31" s="15">
        <v>879.62513426423209</v>
      </c>
      <c r="K31" s="18">
        <v>3359.2580558539207</v>
      </c>
      <c r="L31" s="15">
        <v>3072.2501321353066</v>
      </c>
      <c r="M31" s="15">
        <v>971.04915433403812</v>
      </c>
      <c r="N31" s="18">
        <v>4165.8008720930238</v>
      </c>
      <c r="O31" s="15">
        <v>4023.4675579452155</v>
      </c>
      <c r="P31" s="15">
        <v>1270.2457313085811</v>
      </c>
      <c r="Q31" s="18">
        <v>5476.7841313667077</v>
      </c>
      <c r="R31" s="15">
        <v>3935.8286468984325</v>
      </c>
      <c r="S31" s="15">
        <v>1022.8084526244036</v>
      </c>
      <c r="T31" s="18">
        <v>5104.1227845944104</v>
      </c>
      <c r="U31" s="15">
        <v>3450.454458293385</v>
      </c>
      <c r="V31" s="15">
        <v>699.25139022051781</v>
      </c>
      <c r="W31" s="18">
        <v>4287.113326941515</v>
      </c>
      <c r="X31" s="15">
        <v>2787.6923076923076</v>
      </c>
      <c r="Y31" s="15">
        <v>469.95579133510165</v>
      </c>
      <c r="Z31" s="20">
        <v>3433.8815207780722</v>
      </c>
      <c r="AA31" s="16">
        <v>2710.6410626624315</v>
      </c>
      <c r="AB31" s="15">
        <v>332.92520935604966</v>
      </c>
      <c r="AC31" s="20">
        <v>3171.7874675137164</v>
      </c>
    </row>
    <row r="32" spans="1:29" x14ac:dyDescent="0.2">
      <c r="A32" s="14" t="s">
        <v>32</v>
      </c>
      <c r="B32" s="14" t="s">
        <v>370</v>
      </c>
      <c r="C32" s="15">
        <v>28147.898805470173</v>
      </c>
      <c r="D32" s="15">
        <v>21165.155933076883</v>
      </c>
      <c r="E32" s="15">
        <v>6520.456019583663</v>
      </c>
      <c r="F32" s="15">
        <v>2656.5002538500594</v>
      </c>
      <c r="G32" s="15">
        <v>1082.8329666610255</v>
      </c>
      <c r="H32" s="18">
        <v>3799.2824504992386</v>
      </c>
      <c r="I32" s="15">
        <v>2057.4156635458462</v>
      </c>
      <c r="J32" s="15">
        <v>885.55134492495165</v>
      </c>
      <c r="K32" s="18">
        <v>2976.00312082033</v>
      </c>
      <c r="L32" s="15">
        <v>2374.2418841502226</v>
      </c>
      <c r="M32" s="15">
        <v>1003.744536388712</v>
      </c>
      <c r="N32" s="18">
        <v>3441.0916613621898</v>
      </c>
      <c r="O32" s="15">
        <v>3406.5290556900723</v>
      </c>
      <c r="P32" s="15">
        <v>1190.9564164648909</v>
      </c>
      <c r="Q32" s="18">
        <v>4682.1319612590796</v>
      </c>
      <c r="R32" s="15">
        <v>3379.5442609637248</v>
      </c>
      <c r="S32" s="15">
        <v>919.03099621007038</v>
      </c>
      <c r="T32" s="18">
        <v>4371.804818624797</v>
      </c>
      <c r="U32" s="15">
        <v>2695.2801685224194</v>
      </c>
      <c r="V32" s="15">
        <v>613.69124285284386</v>
      </c>
      <c r="W32" s="18">
        <v>3365.0556725850138</v>
      </c>
      <c r="X32" s="15">
        <v>2423.2720588235293</v>
      </c>
      <c r="Y32" s="15">
        <v>383.80147058823525</v>
      </c>
      <c r="Z32" s="20">
        <v>2864.5036764705878</v>
      </c>
      <c r="AA32" s="16">
        <v>2350.1205422314915</v>
      </c>
      <c r="AB32" s="15">
        <v>229.00354535974975</v>
      </c>
      <c r="AC32" s="20">
        <v>2614.2681960375394</v>
      </c>
    </row>
    <row r="33" spans="1:29" x14ac:dyDescent="0.2">
      <c r="A33" s="14" t="s">
        <v>33</v>
      </c>
      <c r="B33" s="14" t="s">
        <v>370</v>
      </c>
      <c r="C33" s="15">
        <v>29065.101194529827</v>
      </c>
      <c r="D33" s="15">
        <v>22422.491929101252</v>
      </c>
      <c r="E33" s="15">
        <v>6072.911799893247</v>
      </c>
      <c r="F33" s="15">
        <v>2698.9642917583346</v>
      </c>
      <c r="G33" s="15">
        <v>819.3061431714334</v>
      </c>
      <c r="H33" s="18">
        <v>3580.7175495007614</v>
      </c>
      <c r="I33" s="15">
        <v>2336.3872789418933</v>
      </c>
      <c r="J33" s="15">
        <v>816.72611086342692</v>
      </c>
      <c r="K33" s="18">
        <v>3198.99687917967</v>
      </c>
      <c r="L33" s="15">
        <v>2564.3000212179077</v>
      </c>
      <c r="M33" s="15">
        <v>921.33651601952045</v>
      </c>
      <c r="N33" s="18">
        <v>3556.9083386378102</v>
      </c>
      <c r="O33" s="15">
        <v>3178.1803874092006</v>
      </c>
      <c r="P33" s="15">
        <v>997.0569007263922</v>
      </c>
      <c r="Q33" s="18">
        <v>4260.8680387409195</v>
      </c>
      <c r="R33" s="15">
        <v>3608.9968868435303</v>
      </c>
      <c r="S33" s="15">
        <v>954.42528424472118</v>
      </c>
      <c r="T33" s="18">
        <v>4645.195181375203</v>
      </c>
      <c r="U33" s="15">
        <v>3032.8642792657238</v>
      </c>
      <c r="V33" s="15">
        <v>676.24676497141138</v>
      </c>
      <c r="W33" s="18">
        <v>3802.9443274149867</v>
      </c>
      <c r="X33" s="15">
        <v>2731.4338235294117</v>
      </c>
      <c r="Y33" s="15">
        <v>417.41911764705878</v>
      </c>
      <c r="Z33" s="20">
        <v>3231.4963235294117</v>
      </c>
      <c r="AA33" s="16">
        <v>2475.9591240875916</v>
      </c>
      <c r="AB33" s="15">
        <v>294.75703858185614</v>
      </c>
      <c r="AC33" s="20">
        <v>2821.7318039624611</v>
      </c>
    </row>
    <row r="34" spans="1:29" x14ac:dyDescent="0.2">
      <c r="A34" s="14" t="s">
        <v>34</v>
      </c>
      <c r="B34" s="14" t="s">
        <v>371</v>
      </c>
      <c r="C34" s="15">
        <v>40086.808915681766</v>
      </c>
      <c r="D34" s="15">
        <v>28639.898469104464</v>
      </c>
      <c r="E34" s="15">
        <v>10588.266483346993</v>
      </c>
      <c r="F34" s="15">
        <v>3076.814716075713</v>
      </c>
      <c r="G34" s="15">
        <v>1274.8640362569981</v>
      </c>
      <c r="H34" s="18">
        <v>4464.1667555318581</v>
      </c>
      <c r="I34" s="15">
        <v>2806.6746987951806</v>
      </c>
      <c r="J34" s="15">
        <v>1293.1445783132531</v>
      </c>
      <c r="K34" s="18">
        <v>4176.7921686746986</v>
      </c>
      <c r="L34" s="15">
        <v>3765.3184649203149</v>
      </c>
      <c r="M34" s="15">
        <v>1731.8479575013737</v>
      </c>
      <c r="N34" s="18">
        <v>5663.6315259204976</v>
      </c>
      <c r="O34" s="15">
        <v>4307.719856615251</v>
      </c>
      <c r="P34" s="15">
        <v>1919.6289919617641</v>
      </c>
      <c r="Q34" s="18">
        <v>6359.3699217901367</v>
      </c>
      <c r="R34" s="15">
        <v>4563.6096599639259</v>
      </c>
      <c r="S34" s="15">
        <v>1546.9105484668316</v>
      </c>
      <c r="T34" s="18">
        <v>6220.0557819493624</v>
      </c>
      <c r="U34" s="15">
        <v>4102.0910721913715</v>
      </c>
      <c r="V34" s="15">
        <v>1294.2727039726612</v>
      </c>
      <c r="W34" s="18">
        <v>5494.193250747544</v>
      </c>
      <c r="X34" s="15">
        <v>3420.6831473371944</v>
      </c>
      <c r="Y34" s="15">
        <v>884.92498940528321</v>
      </c>
      <c r="Z34" s="20">
        <v>4384.0192117530723</v>
      </c>
      <c r="AA34" s="16">
        <v>3340.6526256669476</v>
      </c>
      <c r="AB34" s="15">
        <v>564.94692502106159</v>
      </c>
      <c r="AC34" s="20">
        <v>3984.714406065712</v>
      </c>
    </row>
    <row r="35" spans="1:29" x14ac:dyDescent="0.2">
      <c r="A35" s="14" t="s">
        <v>35</v>
      </c>
      <c r="B35" s="14" t="s">
        <v>371</v>
      </c>
      <c r="C35" s="15">
        <v>25960.40647611997</v>
      </c>
      <c r="D35" s="15">
        <v>19001.770797528708</v>
      </c>
      <c r="E35" s="15">
        <v>6488.0907432378835</v>
      </c>
      <c r="F35" s="15">
        <v>2094.419488136497</v>
      </c>
      <c r="G35" s="15">
        <v>880.62036790189279</v>
      </c>
      <c r="H35" s="18">
        <v>3016.8211143695012</v>
      </c>
      <c r="I35" s="15">
        <v>1929.183734939759</v>
      </c>
      <c r="J35" s="15">
        <v>756.76506024096386</v>
      </c>
      <c r="K35" s="18">
        <v>2726.4608433734938</v>
      </c>
      <c r="L35" s="15">
        <v>2546.6106429749038</v>
      </c>
      <c r="M35" s="15">
        <v>1119.4396409598826</v>
      </c>
      <c r="N35" s="18">
        <v>3749.282835684191</v>
      </c>
      <c r="O35" s="15">
        <v>3153.6001520747341</v>
      </c>
      <c r="P35" s="15">
        <v>1298.9170106452314</v>
      </c>
      <c r="Q35" s="18">
        <v>4530.2392461438194</v>
      </c>
      <c r="R35" s="15">
        <v>2935.1062863250722</v>
      </c>
      <c r="S35" s="15">
        <v>926.58153517269034</v>
      </c>
      <c r="T35" s="18">
        <v>3923.1618678602449</v>
      </c>
      <c r="U35" s="15">
        <v>2499.7117471166166</v>
      </c>
      <c r="V35" s="15">
        <v>656.69440410081165</v>
      </c>
      <c r="W35" s="18">
        <v>3218.2523707817172</v>
      </c>
      <c r="X35" s="15">
        <v>2278.121768611386</v>
      </c>
      <c r="Y35" s="15">
        <v>502.670998728634</v>
      </c>
      <c r="Z35" s="20">
        <v>2846.6020624381977</v>
      </c>
      <c r="AA35" s="16">
        <v>1994.5857905082844</v>
      </c>
      <c r="AB35" s="15">
        <v>266.31620331367594</v>
      </c>
      <c r="AC35" s="20">
        <v>2305.4737433305254</v>
      </c>
    </row>
    <row r="36" spans="1:29" x14ac:dyDescent="0.2">
      <c r="A36" s="14" t="s">
        <v>36</v>
      </c>
      <c r="B36" s="14" t="s">
        <v>371</v>
      </c>
      <c r="C36" s="15">
        <v>48032.784608198264</v>
      </c>
      <c r="D36" s="15">
        <v>25772.389589557828</v>
      </c>
      <c r="E36" s="15">
        <v>21719.469430563266</v>
      </c>
      <c r="F36" s="15">
        <v>4811.2725939749398</v>
      </c>
      <c r="G36" s="15">
        <v>3731.3877632631297</v>
      </c>
      <c r="H36" s="18">
        <v>8593.0121300986393</v>
      </c>
      <c r="I36" s="15">
        <v>3366.5512048192768</v>
      </c>
      <c r="J36" s="15">
        <v>3663.9096385542166</v>
      </c>
      <c r="K36" s="18">
        <v>7084.7469879518067</v>
      </c>
      <c r="L36" s="15">
        <v>3738.5924161934417</v>
      </c>
      <c r="M36" s="15">
        <v>3464.4595163949439</v>
      </c>
      <c r="N36" s="18">
        <v>7261.0856383953096</v>
      </c>
      <c r="O36" s="15">
        <v>4517.463013252227</v>
      </c>
      <c r="P36" s="15">
        <v>4125.6585379100588</v>
      </c>
      <c r="Q36" s="18">
        <v>8713.3908320660448</v>
      </c>
      <c r="R36" s="15">
        <v>3571.0832386932998</v>
      </c>
      <c r="S36" s="15">
        <v>2932.8708664573455</v>
      </c>
      <c r="T36" s="18">
        <v>6587.782350190394</v>
      </c>
      <c r="U36" s="15">
        <v>2609.9104656129857</v>
      </c>
      <c r="V36" s="15">
        <v>1784.5445536095685</v>
      </c>
      <c r="W36" s="18">
        <v>4449.5543784707388</v>
      </c>
      <c r="X36" s="15">
        <v>1733.4448368413618</v>
      </c>
      <c r="Y36" s="15">
        <v>897.5267693177002</v>
      </c>
      <c r="Z36" s="20">
        <v>2681.37872580873</v>
      </c>
      <c r="AA36" s="16">
        <v>1219.0373490592531</v>
      </c>
      <c r="AB36" s="15">
        <v>371.05981465880376</v>
      </c>
      <c r="AC36" s="20">
        <v>1645.8118506037631</v>
      </c>
    </row>
    <row r="37" spans="1:29" x14ac:dyDescent="0.2">
      <c r="A37" s="14" t="s">
        <v>37</v>
      </c>
      <c r="B37" s="14" t="s">
        <v>372</v>
      </c>
      <c r="C37" s="15">
        <v>45547.952657299946</v>
      </c>
      <c r="D37" s="15">
        <v>37687.081671611835</v>
      </c>
      <c r="E37" s="15">
        <v>6693.5395104284853</v>
      </c>
      <c r="F37" s="15">
        <v>4047.1966507177031</v>
      </c>
      <c r="G37" s="15">
        <v>804.56985645933014</v>
      </c>
      <c r="H37" s="18">
        <v>4939.1956937799041</v>
      </c>
      <c r="I37" s="15">
        <v>3395.5372381691236</v>
      </c>
      <c r="J37" s="15">
        <v>773.04489914662531</v>
      </c>
      <c r="K37" s="18">
        <v>4241.8361132660975</v>
      </c>
      <c r="L37" s="15">
        <v>4619.5174322080793</v>
      </c>
      <c r="M37" s="15">
        <v>941.75747094631981</v>
      </c>
      <c r="N37" s="18">
        <v>5706.0369396790256</v>
      </c>
      <c r="O37" s="15">
        <v>6204.5370004765473</v>
      </c>
      <c r="P37" s="15">
        <v>1248.3572741507251</v>
      </c>
      <c r="Q37" s="18">
        <v>7650.2152631220642</v>
      </c>
      <c r="R37" s="15">
        <v>5795.8048442906575</v>
      </c>
      <c r="S37" s="15">
        <v>1047.1847750865052</v>
      </c>
      <c r="T37" s="18">
        <v>7033.7638754325262</v>
      </c>
      <c r="U37" s="15">
        <v>5095.2691035261842</v>
      </c>
      <c r="V37" s="15">
        <v>863.15807310578555</v>
      </c>
      <c r="W37" s="18">
        <v>6144.1265230371991</v>
      </c>
      <c r="X37" s="15">
        <v>4434.8520710059174</v>
      </c>
      <c r="Y37" s="15">
        <v>505.31360946745565</v>
      </c>
      <c r="Z37" s="20">
        <v>5106.5680473372786</v>
      </c>
      <c r="AA37" s="16">
        <v>3979.9828967308945</v>
      </c>
      <c r="AB37" s="15">
        <v>288.60294436025117</v>
      </c>
      <c r="AC37" s="20">
        <v>4403.1911669192468</v>
      </c>
    </row>
    <row r="38" spans="1:29" x14ac:dyDescent="0.2">
      <c r="A38" s="14" t="s">
        <v>38</v>
      </c>
      <c r="B38" s="14" t="s">
        <v>372</v>
      </c>
      <c r="C38" s="15">
        <v>26881.137206562529</v>
      </c>
      <c r="D38" s="15">
        <v>23771.399718561832</v>
      </c>
      <c r="E38" s="15">
        <v>2009.5301946068594</v>
      </c>
      <c r="F38" s="15">
        <v>2104.9406698564594</v>
      </c>
      <c r="G38" s="15">
        <v>167.11148325358852</v>
      </c>
      <c r="H38" s="18">
        <v>2353.947846889952</v>
      </c>
      <c r="I38" s="15">
        <v>2223.4736229635378</v>
      </c>
      <c r="J38" s="15">
        <v>212.00562451512801</v>
      </c>
      <c r="K38" s="18">
        <v>2543.2056826997673</v>
      </c>
      <c r="L38" s="15">
        <v>2634.6690647482014</v>
      </c>
      <c r="M38" s="15">
        <v>244.48699501936912</v>
      </c>
      <c r="N38" s="18">
        <v>2987.7275871610404</v>
      </c>
      <c r="O38" s="15">
        <v>3293.0456804411465</v>
      </c>
      <c r="P38" s="15">
        <v>383.56783988018248</v>
      </c>
      <c r="Q38" s="18">
        <v>3843.7323166995711</v>
      </c>
      <c r="R38" s="15">
        <v>3784.3806228373705</v>
      </c>
      <c r="S38" s="15">
        <v>314.15543252595154</v>
      </c>
      <c r="T38" s="18">
        <v>4290.3471280276817</v>
      </c>
      <c r="U38" s="15">
        <v>3809.1291858307113</v>
      </c>
      <c r="V38" s="15">
        <v>322.10812555474865</v>
      </c>
      <c r="W38" s="18">
        <v>4305.4737351730819</v>
      </c>
      <c r="X38" s="15">
        <v>3245.6094674556211</v>
      </c>
      <c r="Y38" s="15">
        <v>201.51479289940829</v>
      </c>
      <c r="Z38" s="20">
        <v>3634.8994082840236</v>
      </c>
      <c r="AA38" s="16">
        <v>2894.0145053041783</v>
      </c>
      <c r="AB38" s="15">
        <v>134.60532582810131</v>
      </c>
      <c r="AC38" s="20">
        <v>3130.144187053475</v>
      </c>
    </row>
    <row r="39" spans="1:29" x14ac:dyDescent="0.2">
      <c r="A39" s="14" t="s">
        <v>39</v>
      </c>
      <c r="B39" s="14" t="s">
        <v>372</v>
      </c>
      <c r="C39" s="15">
        <v>23717.910136137536</v>
      </c>
      <c r="D39" s="15">
        <v>20932.256588707569</v>
      </c>
      <c r="E39" s="15">
        <v>1930.8690439828958</v>
      </c>
      <c r="F39" s="15">
        <v>1725.3430622009569</v>
      </c>
      <c r="G39" s="15">
        <v>175.96507177033493</v>
      </c>
      <c r="H39" s="18">
        <v>1958.8564593301435</v>
      </c>
      <c r="I39" s="15">
        <v>1816.698603568658</v>
      </c>
      <c r="J39" s="15">
        <v>207.69656710628394</v>
      </c>
      <c r="K39" s="18">
        <v>2101.9582040341352</v>
      </c>
      <c r="L39" s="15">
        <v>2540.5737410071943</v>
      </c>
      <c r="M39" s="15">
        <v>298.37064194798006</v>
      </c>
      <c r="N39" s="18">
        <v>2932.2354731599335</v>
      </c>
      <c r="O39" s="15">
        <v>2810.8173463135681</v>
      </c>
      <c r="P39" s="15">
        <v>356.38586697528763</v>
      </c>
      <c r="Q39" s="18">
        <v>3294.0524201783646</v>
      </c>
      <c r="R39" s="15">
        <v>3184.0638062283738</v>
      </c>
      <c r="S39" s="15">
        <v>332.81813148788927</v>
      </c>
      <c r="T39" s="18">
        <v>3657.8889965397925</v>
      </c>
      <c r="U39" s="15">
        <v>3342.588235294118</v>
      </c>
      <c r="V39" s="15">
        <v>252.18429758734771</v>
      </c>
      <c r="W39" s="18">
        <v>3756.3997417897203</v>
      </c>
      <c r="X39" s="15">
        <v>2860.8994082840236</v>
      </c>
      <c r="Y39" s="15">
        <v>143.50295857988166</v>
      </c>
      <c r="Z39" s="20">
        <v>3126.5325443786983</v>
      </c>
      <c r="AA39" s="16">
        <v>2827.852565490366</v>
      </c>
      <c r="AB39" s="15">
        <v>92.398571119289898</v>
      </c>
      <c r="AC39" s="20">
        <v>3004.6646460272786</v>
      </c>
    </row>
    <row r="40" spans="1:29" x14ac:dyDescent="0.2">
      <c r="A40" s="14" t="s">
        <v>40</v>
      </c>
      <c r="B40" s="14" t="s">
        <v>373</v>
      </c>
      <c r="C40" s="15">
        <v>47456.015347857305</v>
      </c>
      <c r="D40" s="15">
        <v>41215.752174475951</v>
      </c>
      <c r="E40" s="15">
        <v>5410.487294469357</v>
      </c>
      <c r="F40" s="15">
        <v>4326.8105432495977</v>
      </c>
      <c r="G40" s="15">
        <v>663.45897784927604</v>
      </c>
      <c r="H40" s="18">
        <v>5059.7012745947286</v>
      </c>
      <c r="I40" s="15">
        <v>3710.1510325696086</v>
      </c>
      <c r="J40" s="15">
        <v>693.97924586458441</v>
      </c>
      <c r="K40" s="18">
        <v>4462.5706359806845</v>
      </c>
      <c r="L40" s="15">
        <v>4824.2745334136062</v>
      </c>
      <c r="M40" s="15">
        <v>758.96598434677901</v>
      </c>
      <c r="N40" s="18">
        <v>5659.3588199879587</v>
      </c>
      <c r="O40" s="15">
        <v>6258.915216421241</v>
      </c>
      <c r="P40" s="15">
        <v>987.27487728692552</v>
      </c>
      <c r="Q40" s="18">
        <v>7402.7092815707274</v>
      </c>
      <c r="R40" s="15">
        <v>6296.6278713629408</v>
      </c>
      <c r="S40" s="15">
        <v>827.99693721286383</v>
      </c>
      <c r="T40" s="18">
        <v>7248.2669460788275</v>
      </c>
      <c r="U40" s="15">
        <v>5679.4636042402826</v>
      </c>
      <c r="V40" s="15">
        <v>645.70918727915193</v>
      </c>
      <c r="W40" s="18">
        <v>6423.3681978798586</v>
      </c>
      <c r="X40" s="15">
        <v>5041.7316256918521</v>
      </c>
      <c r="Y40" s="15">
        <v>422.59879006307119</v>
      </c>
      <c r="Z40" s="20">
        <v>5615.4414982623248</v>
      </c>
      <c r="AA40" s="16">
        <v>5192.454983742572</v>
      </c>
      <c r="AB40" s="15">
        <v>253.85805583585602</v>
      </c>
      <c r="AC40" s="20">
        <v>5563.7223904025113</v>
      </c>
    </row>
    <row r="41" spans="1:29" x14ac:dyDescent="0.2">
      <c r="A41" s="14" t="s">
        <v>41</v>
      </c>
      <c r="B41" s="14" t="s">
        <v>374</v>
      </c>
      <c r="C41" s="15">
        <v>46644.985126425388</v>
      </c>
      <c r="D41" s="15">
        <v>39054.335151214676</v>
      </c>
      <c r="E41" s="15">
        <v>6597.5919682697076</v>
      </c>
      <c r="F41" s="15">
        <v>3783.9418221734359</v>
      </c>
      <c r="G41" s="15">
        <v>641.98024149286493</v>
      </c>
      <c r="H41" s="18">
        <v>4485.9846322722278</v>
      </c>
      <c r="I41" s="15">
        <v>3666.9203327467603</v>
      </c>
      <c r="J41" s="15">
        <v>759.26091825307947</v>
      </c>
      <c r="K41" s="18">
        <v>4505.9811230203168</v>
      </c>
      <c r="L41" s="15">
        <v>5077.5312063048168</v>
      </c>
      <c r="M41" s="15">
        <v>957.25943815939991</v>
      </c>
      <c r="N41" s="18">
        <v>6147.5525613321461</v>
      </c>
      <c r="O41" s="15">
        <v>5913.5468154215505</v>
      </c>
      <c r="P41" s="15">
        <v>1182.7093630843101</v>
      </c>
      <c r="Q41" s="18">
        <v>7243.6970766840841</v>
      </c>
      <c r="R41" s="15">
        <v>5744.8054197814836</v>
      </c>
      <c r="S41" s="15">
        <v>932.19055491661868</v>
      </c>
      <c r="T41" s="18">
        <v>6830.5900661299593</v>
      </c>
      <c r="U41" s="15">
        <v>5705.836012861736</v>
      </c>
      <c r="V41" s="15">
        <v>836.58520900321537</v>
      </c>
      <c r="W41" s="18">
        <v>6684.5594855305462</v>
      </c>
      <c r="X41" s="15">
        <v>5064.9691724573595</v>
      </c>
      <c r="Y41" s="15">
        <v>659.13025900189518</v>
      </c>
      <c r="Z41" s="20">
        <v>5919.6041692988001</v>
      </c>
      <c r="AA41" s="16">
        <v>4448.2415875754969</v>
      </c>
      <c r="AB41" s="15">
        <v>548.71786022433139</v>
      </c>
      <c r="AC41" s="20">
        <v>5138.5263157894742</v>
      </c>
    </row>
    <row r="42" spans="1:29" x14ac:dyDescent="0.2">
      <c r="A42" s="14" t="s">
        <v>42</v>
      </c>
      <c r="B42" s="14" t="s">
        <v>373</v>
      </c>
      <c r="C42" s="15">
        <v>34807.984652142695</v>
      </c>
      <c r="D42" s="15">
        <v>27620.789378906113</v>
      </c>
      <c r="E42" s="15">
        <v>5936.2379388675072</v>
      </c>
      <c r="F42" s="15">
        <v>3002.0967702017078</v>
      </c>
      <c r="G42" s="15">
        <v>740.60537062244771</v>
      </c>
      <c r="H42" s="18">
        <v>3846.2987254052714</v>
      </c>
      <c r="I42" s="15">
        <v>2644.426178978732</v>
      </c>
      <c r="J42" s="15">
        <v>715.08270831192851</v>
      </c>
      <c r="K42" s="18">
        <v>3437.4293640193155</v>
      </c>
      <c r="L42" s="15">
        <v>3236.1363636363635</v>
      </c>
      <c r="M42" s="15">
        <v>795.9166164960867</v>
      </c>
      <c r="N42" s="18">
        <v>4160.6411800120404</v>
      </c>
      <c r="O42" s="15">
        <v>3967.6224899598396</v>
      </c>
      <c r="P42" s="15">
        <v>904.8476126729139</v>
      </c>
      <c r="Q42" s="18">
        <v>5050.2907184292726</v>
      </c>
      <c r="R42" s="15">
        <v>4153.1596679293953</v>
      </c>
      <c r="S42" s="15">
        <v>986.09671959377783</v>
      </c>
      <c r="T42" s="18">
        <v>5325.7330539211744</v>
      </c>
      <c r="U42" s="15">
        <v>3897.0681978798589</v>
      </c>
      <c r="V42" s="15">
        <v>749.85583038869254</v>
      </c>
      <c r="W42" s="18">
        <v>4804.6318021201414</v>
      </c>
      <c r="X42" s="15">
        <v>3510.1311623117517</v>
      </c>
      <c r="Y42" s="15">
        <v>578.83228214699443</v>
      </c>
      <c r="Z42" s="20">
        <v>4333.5585017376752</v>
      </c>
      <c r="AA42" s="16">
        <v>3293.8082744702319</v>
      </c>
      <c r="AB42" s="15">
        <v>362.8054714654109</v>
      </c>
      <c r="AC42" s="20">
        <v>3870.2776095974882</v>
      </c>
    </row>
    <row r="43" spans="1:29" x14ac:dyDescent="0.2">
      <c r="A43" s="14" t="s">
        <v>43</v>
      </c>
      <c r="B43" s="14" t="s">
        <v>375</v>
      </c>
      <c r="C43" s="15">
        <v>38218.630801404419</v>
      </c>
      <c r="D43" s="15">
        <v>30407.706912760688</v>
      </c>
      <c r="E43" s="15">
        <v>6557.4427198250223</v>
      </c>
      <c r="F43" s="15">
        <v>3199.0475140152562</v>
      </c>
      <c r="G43" s="15">
        <v>777.17553533682576</v>
      </c>
      <c r="H43" s="18">
        <v>4081.9682014520727</v>
      </c>
      <c r="I43" s="15">
        <v>2859.009885576399</v>
      </c>
      <c r="J43" s="15">
        <v>887.33649879349264</v>
      </c>
      <c r="K43" s="18">
        <v>3833.160115201993</v>
      </c>
      <c r="L43" s="15">
        <v>3514.5722448082629</v>
      </c>
      <c r="M43" s="15">
        <v>1141.0283485331281</v>
      </c>
      <c r="N43" s="18">
        <v>4751.4791781122949</v>
      </c>
      <c r="O43" s="15">
        <v>4964.8689398933302</v>
      </c>
      <c r="P43" s="15">
        <v>1139.1708515610956</v>
      </c>
      <c r="Q43" s="18">
        <v>6283.1416072391685</v>
      </c>
      <c r="R43" s="15">
        <v>4769.579485816781</v>
      </c>
      <c r="S43" s="15">
        <v>918.78283398658073</v>
      </c>
      <c r="T43" s="18">
        <v>5884.2557629708363</v>
      </c>
      <c r="U43" s="15">
        <v>4148.5884583301731</v>
      </c>
      <c r="V43" s="15">
        <v>672.51687267763702</v>
      </c>
      <c r="W43" s="18">
        <v>5008.1490862212777</v>
      </c>
      <c r="X43" s="15">
        <v>3715.5306641981024</v>
      </c>
      <c r="Y43" s="15">
        <v>447.55565841240451</v>
      </c>
      <c r="Z43" s="20">
        <v>4423.705623698218</v>
      </c>
      <c r="AA43" s="16">
        <v>3596.5754177157246</v>
      </c>
      <c r="AB43" s="15">
        <v>272.37811856260015</v>
      </c>
      <c r="AC43" s="20">
        <v>4083.3032730601967</v>
      </c>
    </row>
    <row r="44" spans="1:29" x14ac:dyDescent="0.2">
      <c r="A44" s="14" t="s">
        <v>44</v>
      </c>
      <c r="B44" s="14" t="s">
        <v>364</v>
      </c>
      <c r="C44" s="15">
        <v>34664.241912693586</v>
      </c>
      <c r="D44" s="15">
        <v>27661.471127123008</v>
      </c>
      <c r="E44" s="15">
        <v>5173.6259954147763</v>
      </c>
      <c r="F44" s="15">
        <v>2647.3944517833552</v>
      </c>
      <c r="G44" s="15">
        <v>553.35341259357108</v>
      </c>
      <c r="H44" s="18">
        <v>3310.0797886393657</v>
      </c>
      <c r="I44" s="15">
        <v>2444.3176231053467</v>
      </c>
      <c r="J44" s="15">
        <v>560.90279767739992</v>
      </c>
      <c r="K44" s="18">
        <v>3121.7018324409923</v>
      </c>
      <c r="L44" s="15">
        <v>3228.6083256545071</v>
      </c>
      <c r="M44" s="15">
        <v>769.77505555856692</v>
      </c>
      <c r="N44" s="18">
        <v>4183.9267710987042</v>
      </c>
      <c r="O44" s="15">
        <v>4256.3173071528745</v>
      </c>
      <c r="P44" s="15">
        <v>843.38513323983159</v>
      </c>
      <c r="Q44" s="18">
        <v>5343.1225806451612</v>
      </c>
      <c r="R44" s="15">
        <v>4554.0331164991121</v>
      </c>
      <c r="S44" s="15">
        <v>876.68079374466117</v>
      </c>
      <c r="T44" s="18">
        <v>5704.8972994283458</v>
      </c>
      <c r="U44" s="15">
        <v>4141.2639676742556</v>
      </c>
      <c r="V44" s="15">
        <v>705.91048255497708</v>
      </c>
      <c r="W44" s="18">
        <v>5142.5636801616283</v>
      </c>
      <c r="X44" s="15">
        <v>3371.7087638264247</v>
      </c>
      <c r="Y44" s="15">
        <v>501.1999513796037</v>
      </c>
      <c r="Z44" s="20">
        <v>4249.1761273854381</v>
      </c>
      <c r="AA44" s="16">
        <v>3409.1033478893742</v>
      </c>
      <c r="AB44" s="15">
        <v>292.66084425036388</v>
      </c>
      <c r="AC44" s="20">
        <v>3997.8149303389478</v>
      </c>
    </row>
    <row r="45" spans="1:29" x14ac:dyDescent="0.2">
      <c r="A45" s="14" t="s">
        <v>45</v>
      </c>
      <c r="B45" s="14" t="s">
        <v>376</v>
      </c>
      <c r="C45" s="15">
        <v>41421.763997873277</v>
      </c>
      <c r="D45" s="15">
        <v>28845.155186638309</v>
      </c>
      <c r="E45" s="15">
        <v>8017.8231061161623</v>
      </c>
      <c r="F45" s="15">
        <v>2983.8574984977249</v>
      </c>
      <c r="G45" s="15">
        <v>1234.0169971671387</v>
      </c>
      <c r="H45" s="18">
        <v>4491.7338827367157</v>
      </c>
      <c r="I45" s="15">
        <v>2798.8690832834031</v>
      </c>
      <c r="J45" s="15">
        <v>1091.5589424805273</v>
      </c>
      <c r="K45" s="18">
        <v>4191.9835979628524</v>
      </c>
      <c r="L45" s="15">
        <v>3218.9588278931751</v>
      </c>
      <c r="M45" s="15">
        <v>1170.4640207715133</v>
      </c>
      <c r="N45" s="18">
        <v>4758.6198071216613</v>
      </c>
      <c r="O45" s="15">
        <v>4284.4053216077564</v>
      </c>
      <c r="P45" s="15">
        <v>1332.3393652404307</v>
      </c>
      <c r="Q45" s="18">
        <v>6267.6818309938544</v>
      </c>
      <c r="R45" s="15">
        <v>4500.4669662921351</v>
      </c>
      <c r="S45" s="15">
        <v>1132.2431460674159</v>
      </c>
      <c r="T45" s="18">
        <v>6252.9923595505625</v>
      </c>
      <c r="U45" s="15">
        <v>4095.5441302485006</v>
      </c>
      <c r="V45" s="15">
        <v>844.59797200799767</v>
      </c>
      <c r="W45" s="18">
        <v>5624.8928877463586</v>
      </c>
      <c r="X45" s="15">
        <v>3804.9786121120537</v>
      </c>
      <c r="Y45" s="15">
        <v>551.42403812623502</v>
      </c>
      <c r="Z45" s="20">
        <v>5385.9311867953038</v>
      </c>
      <c r="AA45" s="16">
        <v>3568.7015278674412</v>
      </c>
      <c r="AB45" s="15">
        <v>358.80309877340216</v>
      </c>
      <c r="AC45" s="20">
        <v>4874.648160103292</v>
      </c>
    </row>
    <row r="46" spans="1:29" x14ac:dyDescent="0.2">
      <c r="A46" s="14" t="s">
        <v>46</v>
      </c>
      <c r="B46" s="14" t="s">
        <v>376</v>
      </c>
      <c r="C46" s="15">
        <v>24591.33292387797</v>
      </c>
      <c r="D46" s="15">
        <v>19463.351752713403</v>
      </c>
      <c r="E46" s="15">
        <v>2810.4678883103547</v>
      </c>
      <c r="F46" s="15">
        <v>2009.4020087561164</v>
      </c>
      <c r="G46" s="15">
        <v>273.85938707185164</v>
      </c>
      <c r="H46" s="18">
        <v>2455.9357884796977</v>
      </c>
      <c r="I46" s="15">
        <v>1708.2130017974835</v>
      </c>
      <c r="J46" s="15">
        <v>284.40121330137805</v>
      </c>
      <c r="K46" s="18">
        <v>2119.0147543439184</v>
      </c>
      <c r="L46" s="15">
        <v>2288.2900593471809</v>
      </c>
      <c r="M46" s="15">
        <v>360.42396142433233</v>
      </c>
      <c r="N46" s="18">
        <v>2859.9970326409493</v>
      </c>
      <c r="O46" s="15">
        <v>3400.9180900839956</v>
      </c>
      <c r="P46" s="15">
        <v>497.59625683522177</v>
      </c>
      <c r="Q46" s="18">
        <v>4269.1727831332091</v>
      </c>
      <c r="R46" s="15">
        <v>3216.5739325842696</v>
      </c>
      <c r="S46" s="15">
        <v>491.43685393258431</v>
      </c>
      <c r="T46" s="18">
        <v>4118.4916853932591</v>
      </c>
      <c r="U46" s="15">
        <v>2774.6447443587545</v>
      </c>
      <c r="V46" s="15">
        <v>414.738646101114</v>
      </c>
      <c r="W46" s="18">
        <v>3557.6799485861184</v>
      </c>
      <c r="X46" s="15">
        <v>2181.2563059397885</v>
      </c>
      <c r="Y46" s="15">
        <v>274.94827385795651</v>
      </c>
      <c r="Z46" s="20">
        <v>2867.0995001743577</v>
      </c>
      <c r="AA46" s="16">
        <v>1957.1078114912846</v>
      </c>
      <c r="AB46" s="15">
        <v>180.00559500753172</v>
      </c>
      <c r="AC46" s="20">
        <v>2497.1245965138796</v>
      </c>
    </row>
    <row r="47" spans="1:29" x14ac:dyDescent="0.2">
      <c r="A47" s="14" t="s">
        <v>47</v>
      </c>
      <c r="B47" s="14" t="s">
        <v>365</v>
      </c>
      <c r="C47" s="15">
        <v>45590.153551393269</v>
      </c>
      <c r="D47" s="15">
        <v>37161.58575764078</v>
      </c>
      <c r="E47" s="15">
        <v>4025.0711504858828</v>
      </c>
      <c r="F47" s="15">
        <v>3858.2238025517672</v>
      </c>
      <c r="G47" s="15">
        <v>441.04695670361843</v>
      </c>
      <c r="H47" s="18">
        <v>4614.1258104998951</v>
      </c>
      <c r="I47" s="15">
        <v>3126.385416666667</v>
      </c>
      <c r="J47" s="15">
        <v>410.44473870056498</v>
      </c>
      <c r="K47" s="18">
        <v>3855.6657838983051</v>
      </c>
      <c r="L47" s="15">
        <v>3252.457277379734</v>
      </c>
      <c r="M47" s="15">
        <v>402.37584442169907</v>
      </c>
      <c r="N47" s="18">
        <v>3992.2470829068579</v>
      </c>
      <c r="O47" s="15">
        <v>6283.4349408553235</v>
      </c>
      <c r="P47" s="15">
        <v>836.61055505004549</v>
      </c>
      <c r="Q47" s="18">
        <v>7803.503184713376</v>
      </c>
      <c r="R47" s="15">
        <v>6807.1986718317658</v>
      </c>
      <c r="S47" s="15">
        <v>748.11289429994474</v>
      </c>
      <c r="T47" s="18">
        <v>8368.8057553956842</v>
      </c>
      <c r="U47" s="15">
        <v>5163.1031882809129</v>
      </c>
      <c r="V47" s="15">
        <v>468.7617406290392</v>
      </c>
      <c r="W47" s="18">
        <v>6321.5594571305473</v>
      </c>
      <c r="X47" s="15">
        <v>4412.349222553793</v>
      </c>
      <c r="Y47" s="15">
        <v>411.6356997015863</v>
      </c>
      <c r="Z47" s="20">
        <v>5621.0988691691537</v>
      </c>
      <c r="AA47" s="16">
        <v>4285.7087577867351</v>
      </c>
      <c r="AB47" s="15">
        <v>191.50509344082079</v>
      </c>
      <c r="AC47" s="20">
        <v>5027.9474532795894</v>
      </c>
    </row>
    <row r="48" spans="1:29" x14ac:dyDescent="0.2">
      <c r="A48" s="14" t="s">
        <v>48</v>
      </c>
      <c r="B48" s="14" t="s">
        <v>377</v>
      </c>
      <c r="C48" s="15">
        <v>44273.1944333996</v>
      </c>
      <c r="D48" s="15">
        <v>33817.50958862211</v>
      </c>
      <c r="E48" s="15">
        <v>4682.6136106438289</v>
      </c>
      <c r="F48" s="15">
        <v>3463.3305928564905</v>
      </c>
      <c r="G48" s="15">
        <v>486.24244085137479</v>
      </c>
      <c r="H48" s="18">
        <v>4457.6046405407869</v>
      </c>
      <c r="I48" s="15">
        <v>2842.3790946502058</v>
      </c>
      <c r="J48" s="15">
        <v>515.41300411522639</v>
      </c>
      <c r="K48" s="18">
        <v>3803.7860082304528</v>
      </c>
      <c r="L48" s="15">
        <v>3415.8408225437925</v>
      </c>
      <c r="M48" s="15">
        <v>523.91962725684334</v>
      </c>
      <c r="N48" s="18">
        <v>4395.7432462703282</v>
      </c>
      <c r="O48" s="15">
        <v>5809.4960317460318</v>
      </c>
      <c r="P48" s="15">
        <v>847.33443562610228</v>
      </c>
      <c r="Q48" s="18">
        <v>7480.9120370370374</v>
      </c>
      <c r="R48" s="15">
        <v>5899.9549068842862</v>
      </c>
      <c r="S48" s="15">
        <v>845.26574597196077</v>
      </c>
      <c r="T48" s="18">
        <v>7745.0492780916511</v>
      </c>
      <c r="U48" s="15">
        <v>4682.3668457405984</v>
      </c>
      <c r="V48" s="15">
        <v>577.76208749040677</v>
      </c>
      <c r="W48" s="18">
        <v>6216.1381427475053</v>
      </c>
      <c r="X48" s="15">
        <v>3772.7673234811168</v>
      </c>
      <c r="Y48" s="15">
        <v>444.1069786535304</v>
      </c>
      <c r="Z48" s="20">
        <v>5226.467980295567</v>
      </c>
      <c r="AA48" s="16">
        <v>3503.1013962005036</v>
      </c>
      <c r="AB48" s="15">
        <v>271.4114595254444</v>
      </c>
      <c r="AC48" s="20">
        <v>4516.791638056</v>
      </c>
    </row>
    <row r="49" spans="1:29" x14ac:dyDescent="0.2">
      <c r="A49" s="14" t="s">
        <v>49</v>
      </c>
      <c r="B49" s="14" t="s">
        <v>377</v>
      </c>
      <c r="C49" s="15">
        <v>39284.145832696129</v>
      </c>
      <c r="D49" s="15">
        <v>29085.702400978742</v>
      </c>
      <c r="E49" s="15">
        <v>3802.2535555895392</v>
      </c>
      <c r="F49" s="15">
        <v>2614.6999177856947</v>
      </c>
      <c r="G49" s="15">
        <v>361.24143600986571</v>
      </c>
      <c r="H49" s="18">
        <v>3404.8438841691786</v>
      </c>
      <c r="I49" s="15">
        <v>2318.407572016461</v>
      </c>
      <c r="J49" s="15">
        <v>413.66172839506174</v>
      </c>
      <c r="K49" s="18">
        <v>3128.6139917695473</v>
      </c>
      <c r="L49" s="15">
        <v>2749.7144393172348</v>
      </c>
      <c r="M49" s="15">
        <v>437.55924913758344</v>
      </c>
      <c r="N49" s="18">
        <v>3731.9198064602838</v>
      </c>
      <c r="O49" s="15">
        <v>4591.0458553791887</v>
      </c>
      <c r="P49" s="15">
        <v>669.68253968253975</v>
      </c>
      <c r="Q49" s="18">
        <v>6245.7197971781306</v>
      </c>
      <c r="R49" s="15">
        <v>5016.0484410964636</v>
      </c>
      <c r="S49" s="15">
        <v>660.51480435237499</v>
      </c>
      <c r="T49" s="18">
        <v>6666.7316907302784</v>
      </c>
      <c r="U49" s="15">
        <v>4010.0429777436684</v>
      </c>
      <c r="V49" s="15">
        <v>486.31772831926321</v>
      </c>
      <c r="W49" s="18">
        <v>5490.8181120491172</v>
      </c>
      <c r="X49" s="15">
        <v>3819.8912151067325</v>
      </c>
      <c r="Y49" s="15">
        <v>358.42717569786538</v>
      </c>
      <c r="Z49" s="20">
        <v>5480.6513957307061</v>
      </c>
      <c r="AA49" s="16">
        <v>4117.8799114976728</v>
      </c>
      <c r="AB49" s="15">
        <v>270.14908064393069</v>
      </c>
      <c r="AC49" s="20">
        <v>5342.387426565957</v>
      </c>
    </row>
    <row r="50" spans="1:29" x14ac:dyDescent="0.2">
      <c r="A50" s="14" t="s">
        <v>50</v>
      </c>
      <c r="B50" s="14" t="s">
        <v>378</v>
      </c>
      <c r="C50" s="15">
        <v>36546.404039919398</v>
      </c>
      <c r="D50" s="15">
        <v>33222.051386623163</v>
      </c>
      <c r="E50" s="15">
        <v>2209.7925582957491</v>
      </c>
      <c r="F50" s="15">
        <v>3023.8579015358118</v>
      </c>
      <c r="G50" s="15">
        <v>150.19161762595093</v>
      </c>
      <c r="H50" s="18">
        <v>3228.5635137074783</v>
      </c>
      <c r="I50" s="15">
        <v>2908.340389259838</v>
      </c>
      <c r="J50" s="15">
        <v>253.18141781503053</v>
      </c>
      <c r="K50" s="18">
        <v>3244.8336411422074</v>
      </c>
      <c r="L50" s="15">
        <v>2783.1331068560839</v>
      </c>
      <c r="M50" s="15">
        <v>248.26667696108709</v>
      </c>
      <c r="N50" s="18">
        <v>3131.9796170475602</v>
      </c>
      <c r="O50" s="15">
        <v>4538.9013958824653</v>
      </c>
      <c r="P50" s="15">
        <v>398.17859646886353</v>
      </c>
      <c r="Q50" s="18">
        <v>5077.613614634457</v>
      </c>
      <c r="R50" s="15">
        <v>6063.3607422812356</v>
      </c>
      <c r="S50" s="15">
        <v>485.48648216285397</v>
      </c>
      <c r="T50" s="18">
        <v>6769.4042553191493</v>
      </c>
      <c r="U50" s="15">
        <v>4856.4915505729123</v>
      </c>
      <c r="V50" s="15">
        <v>291.45354875937682</v>
      </c>
      <c r="W50" s="18">
        <v>5329.4363201714623</v>
      </c>
      <c r="X50" s="15">
        <v>4775.1780463493642</v>
      </c>
      <c r="Y50" s="15">
        <v>163.01108896087715</v>
      </c>
      <c r="Z50" s="20">
        <v>5140.0836032893094</v>
      </c>
      <c r="AA50" s="16">
        <v>4780.3061275117843</v>
      </c>
      <c r="AB50" s="15">
        <v>98.518853882411321</v>
      </c>
      <c r="AC50" s="20">
        <v>5038.7396427685444</v>
      </c>
    </row>
    <row r="51" spans="1:29" x14ac:dyDescent="0.2">
      <c r="A51" s="14" t="s">
        <v>51</v>
      </c>
      <c r="B51" s="14" t="s">
        <v>379</v>
      </c>
      <c r="C51" s="15">
        <v>24631.127957221561</v>
      </c>
      <c r="D51" s="15">
        <v>20998.490925785893</v>
      </c>
      <c r="E51" s="15">
        <v>2917.2449497677435</v>
      </c>
      <c r="F51" s="15">
        <v>2262.1041132838841</v>
      </c>
      <c r="G51" s="15">
        <v>381.74619015509109</v>
      </c>
      <c r="H51" s="18">
        <v>2704.4654079568445</v>
      </c>
      <c r="I51" s="15">
        <v>1737.2676880222841</v>
      </c>
      <c r="J51" s="15">
        <v>485.16239554317548</v>
      </c>
      <c r="K51" s="18">
        <v>2250.8353760445684</v>
      </c>
      <c r="L51" s="15">
        <v>1800.1601750824666</v>
      </c>
      <c r="M51" s="15">
        <v>276.24460796752095</v>
      </c>
      <c r="N51" s="18">
        <v>2120.5836082212636</v>
      </c>
      <c r="O51" s="15">
        <v>3337.6357977503549</v>
      </c>
      <c r="P51" s="15">
        <v>447.17516653925958</v>
      </c>
      <c r="Q51" s="18">
        <v>3889.3454188052851</v>
      </c>
      <c r="R51" s="15">
        <v>3860.7987490226742</v>
      </c>
      <c r="S51" s="15">
        <v>609.52212666145431</v>
      </c>
      <c r="T51" s="18">
        <v>4591.3397967161845</v>
      </c>
      <c r="U51" s="15">
        <v>2835.591836734694</v>
      </c>
      <c r="V51" s="15">
        <v>333.22448979591837</v>
      </c>
      <c r="W51" s="18">
        <v>3274.9387755102043</v>
      </c>
      <c r="X51" s="15">
        <v>2483.9690360492714</v>
      </c>
      <c r="Y51" s="15">
        <v>204.06927336422197</v>
      </c>
      <c r="Z51" s="20">
        <v>2831.292236410894</v>
      </c>
      <c r="AA51" s="16">
        <v>2526.3166038888326</v>
      </c>
      <c r="AB51" s="15">
        <v>116.77308357935459</v>
      </c>
      <c r="AC51" s="20">
        <v>2748.5621500559914</v>
      </c>
    </row>
    <row r="52" spans="1:29" x14ac:dyDescent="0.2">
      <c r="A52" s="14" t="s">
        <v>52</v>
      </c>
      <c r="B52" s="14" t="s">
        <v>379</v>
      </c>
      <c r="C52" s="15">
        <v>22009.074160095064</v>
      </c>
      <c r="D52" s="15">
        <v>20137.079021281192</v>
      </c>
      <c r="E52" s="15">
        <v>1397.1680890137193</v>
      </c>
      <c r="F52" s="15">
        <v>1818.4531355360757</v>
      </c>
      <c r="G52" s="15">
        <v>121.23020903573837</v>
      </c>
      <c r="H52" s="18">
        <v>1956.4492245448416</v>
      </c>
      <c r="I52" s="15">
        <v>1446.3974930362117</v>
      </c>
      <c r="J52" s="15">
        <v>144.29888579387188</v>
      </c>
      <c r="K52" s="18">
        <v>1628.1913649025068</v>
      </c>
      <c r="L52" s="15">
        <v>1503.6034635879219</v>
      </c>
      <c r="M52" s="15">
        <v>136.59889621923369</v>
      </c>
      <c r="N52" s="18">
        <v>1675.7485409794469</v>
      </c>
      <c r="O52" s="15">
        <v>3082.107131156492</v>
      </c>
      <c r="P52" s="15">
        <v>211.55782461504859</v>
      </c>
      <c r="Q52" s="18">
        <v>3356.7174838921042</v>
      </c>
      <c r="R52" s="15">
        <v>3629.0917904612979</v>
      </c>
      <c r="S52" s="15">
        <v>332.06411258795936</v>
      </c>
      <c r="T52" s="18">
        <v>4039.3754495699768</v>
      </c>
      <c r="U52" s="15">
        <v>2716.7346938775513</v>
      </c>
      <c r="V52" s="15">
        <v>202.69387755102042</v>
      </c>
      <c r="W52" s="18">
        <v>3014.9387755102043</v>
      </c>
      <c r="X52" s="15">
        <v>3147.5320375183637</v>
      </c>
      <c r="Y52" s="15">
        <v>137.84811843146119</v>
      </c>
      <c r="Z52" s="20">
        <v>3369.1701887218896</v>
      </c>
      <c r="AA52" s="16">
        <v>3091.3476534663546</v>
      </c>
      <c r="AB52" s="15">
        <v>84.12684515931997</v>
      </c>
      <c r="AC52" s="20">
        <v>3244.5338491295938</v>
      </c>
    </row>
    <row r="53" spans="1:29" x14ac:dyDescent="0.2">
      <c r="A53" s="14" t="s">
        <v>53</v>
      </c>
      <c r="B53" s="14" t="s">
        <v>380</v>
      </c>
      <c r="C53" s="15">
        <v>19606.810843889602</v>
      </c>
      <c r="D53" s="15">
        <v>16510.41600881219</v>
      </c>
      <c r="E53" s="15">
        <v>2055.877363686433</v>
      </c>
      <c r="F53" s="15">
        <v>1306.3948738486183</v>
      </c>
      <c r="G53" s="15">
        <v>206.02643171806167</v>
      </c>
      <c r="H53" s="18">
        <v>1561.5867040448538</v>
      </c>
      <c r="I53" s="15">
        <v>1134.6279722898332</v>
      </c>
      <c r="J53" s="15">
        <v>239.59857704549708</v>
      </c>
      <c r="K53" s="18">
        <v>1411.8494663920612</v>
      </c>
      <c r="L53" s="15">
        <v>1579.2794855985201</v>
      </c>
      <c r="M53" s="15">
        <v>222.36413282832731</v>
      </c>
      <c r="N53" s="18">
        <v>1895.5306967321412</v>
      </c>
      <c r="O53" s="15">
        <v>2691.4874613534867</v>
      </c>
      <c r="P53" s="15">
        <v>365.75472346272755</v>
      </c>
      <c r="Q53" s="18">
        <v>3200.1291652353143</v>
      </c>
      <c r="R53" s="15">
        <v>2806.0980707395497</v>
      </c>
      <c r="S53" s="15">
        <v>405.42443729903539</v>
      </c>
      <c r="T53" s="18">
        <v>3388.7363344051446</v>
      </c>
      <c r="U53" s="15">
        <v>2350.4426024753038</v>
      </c>
      <c r="V53" s="15">
        <v>252.1345520608607</v>
      </c>
      <c r="W53" s="18">
        <v>2752.3809469739981</v>
      </c>
      <c r="X53" s="15">
        <v>2110.5069212410499</v>
      </c>
      <c r="Y53" s="15">
        <v>171.84789180588703</v>
      </c>
      <c r="Z53" s="20">
        <v>2513.2754176610979</v>
      </c>
      <c r="AA53" s="16">
        <v>2297.4657372089964</v>
      </c>
      <c r="AB53" s="15">
        <v>97.639352887018291</v>
      </c>
      <c r="AC53" s="20">
        <v>2565.6798632118903</v>
      </c>
    </row>
    <row r="54" spans="1:29" x14ac:dyDescent="0.2">
      <c r="A54" s="14" t="s">
        <v>54</v>
      </c>
      <c r="B54" s="14" t="s">
        <v>380</v>
      </c>
      <c r="C54" s="15">
        <v>23958.065724251883</v>
      </c>
      <c r="D54" s="15">
        <v>20362.544519919222</v>
      </c>
      <c r="E54" s="15">
        <v>2608.3378006241969</v>
      </c>
      <c r="F54" s="15">
        <v>1978.3219863836605</v>
      </c>
      <c r="G54" s="15">
        <v>224.75610732879454</v>
      </c>
      <c r="H54" s="18">
        <v>2258.0965158189829</v>
      </c>
      <c r="I54" s="15">
        <v>1814.8107096049428</v>
      </c>
      <c r="J54" s="15">
        <v>272.27111027897394</v>
      </c>
      <c r="K54" s="18">
        <v>2149.4566560569178</v>
      </c>
      <c r="L54" s="15">
        <v>1484.4041222584337</v>
      </c>
      <c r="M54" s="15">
        <v>247.56540121553772</v>
      </c>
      <c r="N54" s="18">
        <v>1797.6904782876773</v>
      </c>
      <c r="O54" s="15">
        <v>2801.124012366884</v>
      </c>
      <c r="P54" s="15">
        <v>490.66849879766403</v>
      </c>
      <c r="Q54" s="18">
        <v>3410.4156647200275</v>
      </c>
      <c r="R54" s="15">
        <v>3703.6414790996787</v>
      </c>
      <c r="S54" s="15">
        <v>615.78617363344051</v>
      </c>
      <c r="T54" s="18">
        <v>4476.2427652733122</v>
      </c>
      <c r="U54" s="15">
        <v>2859.9864880208925</v>
      </c>
      <c r="V54" s="15">
        <v>334.42114227319178</v>
      </c>
      <c r="W54" s="18">
        <v>3335.7717724537301</v>
      </c>
      <c r="X54" s="15">
        <v>2701.2340493237866</v>
      </c>
      <c r="Y54" s="15">
        <v>230.92060461416071</v>
      </c>
      <c r="Z54" s="20">
        <v>3144.2793953858391</v>
      </c>
      <c r="AA54" s="16">
        <v>3485.6072602919903</v>
      </c>
      <c r="AB54" s="15">
        <v>124.696041036433</v>
      </c>
      <c r="AC54" s="20">
        <v>3834.9914507431281</v>
      </c>
    </row>
    <row r="55" spans="1:29" x14ac:dyDescent="0.2">
      <c r="A55" s="14" t="s">
        <v>55</v>
      </c>
      <c r="B55" s="14" t="s">
        <v>380</v>
      </c>
      <c r="C55" s="15">
        <v>22211.123431858516</v>
      </c>
      <c r="D55" s="15">
        <v>18805.793525488036</v>
      </c>
      <c r="E55" s="15">
        <v>2624.4386512453339</v>
      </c>
      <c r="F55" s="15">
        <v>1706.7416900280336</v>
      </c>
      <c r="G55" s="15">
        <v>273.92150580696836</v>
      </c>
      <c r="H55" s="18">
        <v>2026.3167801361635</v>
      </c>
      <c r="I55" s="15">
        <v>1363.3357049241715</v>
      </c>
      <c r="J55" s="15">
        <v>305.93372027710166</v>
      </c>
      <c r="K55" s="18">
        <v>1726.6938775510203</v>
      </c>
      <c r="L55" s="15">
        <v>1592.1271910508235</v>
      </c>
      <c r="M55" s="15">
        <v>264.86038932440761</v>
      </c>
      <c r="N55" s="18">
        <v>1916.7788249801813</v>
      </c>
      <c r="O55" s="15">
        <v>3236.0755754036413</v>
      </c>
      <c r="P55" s="15">
        <v>486.17519752662315</v>
      </c>
      <c r="Q55" s="18">
        <v>3853.4551700446582</v>
      </c>
      <c r="R55" s="15">
        <v>3363.2379421221867</v>
      </c>
      <c r="S55" s="15">
        <v>518.89228295819942</v>
      </c>
      <c r="T55" s="18">
        <v>4030.0209003215436</v>
      </c>
      <c r="U55" s="15">
        <v>2789.3044169410696</v>
      </c>
      <c r="V55" s="15">
        <v>311.21210400817534</v>
      </c>
      <c r="W55" s="18">
        <v>3202.8472805722722</v>
      </c>
      <c r="X55" s="15">
        <v>2391.1023070803499</v>
      </c>
      <c r="Y55" s="15">
        <v>220.18011137629276</v>
      </c>
      <c r="Z55" s="20">
        <v>2780.4451869530626</v>
      </c>
      <c r="AA55" s="16">
        <v>2313.9350256477705</v>
      </c>
      <c r="AB55" s="15">
        <v>143.51808496646061</v>
      </c>
      <c r="AC55" s="20">
        <v>2543.3286860449825</v>
      </c>
    </row>
    <row r="56" spans="1:29" x14ac:dyDescent="0.2">
      <c r="A56" s="14" t="s">
        <v>56</v>
      </c>
      <c r="B56" s="14" t="s">
        <v>367</v>
      </c>
      <c r="C56" s="15">
        <v>31410.687453333452</v>
      </c>
      <c r="D56" s="15">
        <v>28226.055837928769</v>
      </c>
      <c r="E56" s="15">
        <v>2328.858646467736</v>
      </c>
      <c r="F56" s="15">
        <v>2533.8271182818676</v>
      </c>
      <c r="G56" s="15">
        <v>221.31851693557002</v>
      </c>
      <c r="H56" s="18">
        <v>2828.5586066887486</v>
      </c>
      <c r="I56" s="15">
        <v>2483.5585443037976</v>
      </c>
      <c r="J56" s="15">
        <v>285.81408227848101</v>
      </c>
      <c r="K56" s="18">
        <v>2827.9011075949365</v>
      </c>
      <c r="L56" s="15">
        <v>2500.7764275181776</v>
      </c>
      <c r="M56" s="15">
        <v>263.03299944068743</v>
      </c>
      <c r="N56" s="18">
        <v>2823.2582498601719</v>
      </c>
      <c r="O56" s="15">
        <v>4827.9053328467917</v>
      </c>
      <c r="P56" s="15">
        <v>430.53276338424644</v>
      </c>
      <c r="Q56" s="18">
        <v>5427.6820101131207</v>
      </c>
      <c r="R56" s="15">
        <v>5096.1554903336946</v>
      </c>
      <c r="S56" s="15">
        <v>474.64812097237285</v>
      </c>
      <c r="T56" s="18">
        <v>5722.2870541695911</v>
      </c>
      <c r="U56" s="15">
        <v>4001.7162944582296</v>
      </c>
      <c r="V56" s="15">
        <v>256.1497105045492</v>
      </c>
      <c r="W56" s="18">
        <v>4393.416046319272</v>
      </c>
      <c r="X56" s="15">
        <v>3499.1067278860569</v>
      </c>
      <c r="Y56" s="15">
        <v>185.56934032983509</v>
      </c>
      <c r="Z56" s="20">
        <v>3847.7521551724139</v>
      </c>
      <c r="AA56" s="16">
        <v>3415.8107255520504</v>
      </c>
      <c r="AB56" s="15">
        <v>118.198738170347</v>
      </c>
      <c r="AC56" s="20">
        <v>3603.0694006309145</v>
      </c>
    </row>
    <row r="57" spans="1:29" x14ac:dyDescent="0.2">
      <c r="A57" s="14" t="s">
        <v>57</v>
      </c>
      <c r="B57" s="14" t="s">
        <v>367</v>
      </c>
      <c r="C57" s="15">
        <v>30411.425409990912</v>
      </c>
      <c r="D57" s="15">
        <v>27035.819127211878</v>
      </c>
      <c r="E57" s="15">
        <v>2411.4422864134003</v>
      </c>
      <c r="F57" s="15">
        <v>2196.9911315311465</v>
      </c>
      <c r="G57" s="15">
        <v>219.15931189229616</v>
      </c>
      <c r="H57" s="18">
        <v>2474.4489795918366</v>
      </c>
      <c r="I57" s="15">
        <v>2079.7120253164558</v>
      </c>
      <c r="J57" s="15">
        <v>275.08386075949369</v>
      </c>
      <c r="K57" s="18">
        <v>2426.9810126582279</v>
      </c>
      <c r="L57" s="15">
        <v>2585.4629582549446</v>
      </c>
      <c r="M57" s="15">
        <v>257.98545787359535</v>
      </c>
      <c r="N57" s="18">
        <v>2927.5741089134081</v>
      </c>
      <c r="O57" s="15">
        <v>4457.746129385393</v>
      </c>
      <c r="P57" s="15">
        <v>470.12198300578638</v>
      </c>
      <c r="Q57" s="18">
        <v>5106.0196006881088</v>
      </c>
      <c r="R57" s="15">
        <v>4578.5870605499904</v>
      </c>
      <c r="S57" s="15">
        <v>455.71269061443246</v>
      </c>
      <c r="T57" s="18">
        <v>5213.5551585529256</v>
      </c>
      <c r="U57" s="15">
        <v>3896.0669975186102</v>
      </c>
      <c r="V57" s="15">
        <v>298.01075268817203</v>
      </c>
      <c r="W57" s="18">
        <v>4341.5880893300246</v>
      </c>
      <c r="X57" s="15">
        <v>3881.4920352323838</v>
      </c>
      <c r="Y57" s="15">
        <v>206.65676536731635</v>
      </c>
      <c r="Z57" s="20">
        <v>4258.2540292353824</v>
      </c>
      <c r="AA57" s="16">
        <v>3468.9337539432177</v>
      </c>
      <c r="AB57" s="15">
        <v>144.7602523659306</v>
      </c>
      <c r="AC57" s="20">
        <v>3700.0189274447948</v>
      </c>
    </row>
    <row r="58" spans="1:29" x14ac:dyDescent="0.2">
      <c r="A58" s="14" t="s">
        <v>58</v>
      </c>
      <c r="B58" s="14" t="s">
        <v>367</v>
      </c>
      <c r="C58" s="15">
        <v>27298.022184039364</v>
      </c>
      <c r="D58" s="15">
        <v>22602.109957629022</v>
      </c>
      <c r="E58" s="15">
        <v>4095.1162458056328</v>
      </c>
      <c r="F58" s="15">
        <v>2341.6578694304944</v>
      </c>
      <c r="G58" s="15">
        <v>502.01517256117103</v>
      </c>
      <c r="H58" s="18">
        <v>2885.7775403355058</v>
      </c>
      <c r="I58" s="15">
        <v>1753.9034810126582</v>
      </c>
      <c r="J58" s="15">
        <v>523.82990506329111</v>
      </c>
      <c r="K58" s="18">
        <v>2320.6542721518986</v>
      </c>
      <c r="L58" s="15">
        <v>2045.9368485279911</v>
      </c>
      <c r="M58" s="15">
        <v>501.94996694971269</v>
      </c>
      <c r="N58" s="18">
        <v>2598.3622311486247</v>
      </c>
      <c r="O58" s="15">
        <v>4193.4880884116146</v>
      </c>
      <c r="P58" s="15">
        <v>704.6881092634103</v>
      </c>
      <c r="Q58" s="18">
        <v>5036.7384663504145</v>
      </c>
      <c r="R58" s="15">
        <v>4021.8854080265423</v>
      </c>
      <c r="S58" s="15">
        <v>694.29911312448155</v>
      </c>
      <c r="T58" s="18">
        <v>4827.2723792509414</v>
      </c>
      <c r="U58" s="15">
        <v>2876.4516129032259</v>
      </c>
      <c r="V58" s="15">
        <v>424.59057071960297</v>
      </c>
      <c r="W58" s="18">
        <v>3379.7808105872623</v>
      </c>
      <c r="X58" s="15">
        <v>2694.9729197901052</v>
      </c>
      <c r="Y58" s="15">
        <v>306.4705772113943</v>
      </c>
      <c r="Z58" s="20">
        <v>3073.1407421289355</v>
      </c>
      <c r="AA58" s="16">
        <v>2727.8675078864353</v>
      </c>
      <c r="AB58" s="15">
        <v>217.8044164037855</v>
      </c>
      <c r="AC58" s="20">
        <v>3013.4037854889589</v>
      </c>
    </row>
    <row r="59" spans="1:29" x14ac:dyDescent="0.2">
      <c r="A59" s="14" t="s">
        <v>59</v>
      </c>
      <c r="B59" s="14" t="s">
        <v>381</v>
      </c>
      <c r="C59" s="15">
        <v>29800.040295714869</v>
      </c>
      <c r="D59" s="15">
        <v>25300.900561310635</v>
      </c>
      <c r="E59" s="15">
        <v>3668.4979236069908</v>
      </c>
      <c r="F59" s="15">
        <v>2468.0550206327371</v>
      </c>
      <c r="G59" s="15">
        <v>331.98022696011003</v>
      </c>
      <c r="H59" s="18">
        <v>2858.1597317744154</v>
      </c>
      <c r="I59" s="15">
        <v>2249.7579485540823</v>
      </c>
      <c r="J59" s="15">
        <v>474.10209298610005</v>
      </c>
      <c r="K59" s="18">
        <v>2774.3385524844225</v>
      </c>
      <c r="L59" s="15">
        <v>2697.232716843042</v>
      </c>
      <c r="M59" s="15">
        <v>493.45465334783898</v>
      </c>
      <c r="N59" s="18">
        <v>3281.0285827316784</v>
      </c>
      <c r="O59" s="15">
        <v>3714.9625727751595</v>
      </c>
      <c r="P59" s="15">
        <v>592.4008871638481</v>
      </c>
      <c r="Q59" s="18">
        <v>4425.4745402458184</v>
      </c>
      <c r="R59" s="15">
        <v>3838.8942921903981</v>
      </c>
      <c r="S59" s="15">
        <v>629.43828559653832</v>
      </c>
      <c r="T59" s="18">
        <v>4590.5975685143212</v>
      </c>
      <c r="U59" s="15">
        <v>3755.4846127832266</v>
      </c>
      <c r="V59" s="15">
        <v>498.71626648630371</v>
      </c>
      <c r="W59" s="18">
        <v>4389.1349340547858</v>
      </c>
      <c r="X59" s="15">
        <v>3223.0248467247498</v>
      </c>
      <c r="Y59" s="15">
        <v>345.75992255566308</v>
      </c>
      <c r="Z59" s="20">
        <v>3697.5972894482088</v>
      </c>
      <c r="AA59" s="16">
        <v>3315.9338946839262</v>
      </c>
      <c r="AB59" s="15">
        <v>195.8102299861757</v>
      </c>
      <c r="AC59" s="20">
        <v>3643.3542792509743</v>
      </c>
    </row>
    <row r="60" spans="1:29" x14ac:dyDescent="0.2">
      <c r="A60" s="14" t="s">
        <v>60</v>
      </c>
      <c r="B60" s="14" t="s">
        <v>381</v>
      </c>
      <c r="C60" s="15">
        <v>37282.959704285124</v>
      </c>
      <c r="D60" s="15">
        <v>32769.533747090762</v>
      </c>
      <c r="E60" s="15">
        <v>3485.8383607903979</v>
      </c>
      <c r="F60" s="15">
        <v>3196.8466299862448</v>
      </c>
      <c r="G60" s="15">
        <v>364.39580467675376</v>
      </c>
      <c r="H60" s="18">
        <v>3642.8402682255846</v>
      </c>
      <c r="I60" s="15">
        <v>2894.1012941364438</v>
      </c>
      <c r="J60" s="15">
        <v>451.33727432497204</v>
      </c>
      <c r="K60" s="18">
        <v>3420.6614475155775</v>
      </c>
      <c r="L60" s="15">
        <v>3086.6580951439028</v>
      </c>
      <c r="M60" s="15">
        <v>459.91890020769461</v>
      </c>
      <c r="N60" s="18">
        <v>3638.9714172683216</v>
      </c>
      <c r="O60" s="15">
        <v>4799.1853802790874</v>
      </c>
      <c r="P60" s="15">
        <v>613.62397190647812</v>
      </c>
      <c r="Q60" s="18">
        <v>5559.5254597541816</v>
      </c>
      <c r="R60" s="15">
        <v>5609.4724912425309</v>
      </c>
      <c r="S60" s="15">
        <v>595.47578817226463</v>
      </c>
      <c r="T60" s="18">
        <v>6397.4024314856797</v>
      </c>
      <c r="U60" s="15">
        <v>4625.5393980385525</v>
      </c>
      <c r="V60" s="15">
        <v>392.92796753466354</v>
      </c>
      <c r="W60" s="18">
        <v>5186.8650659452151</v>
      </c>
      <c r="X60" s="15">
        <v>4265.7282994514353</v>
      </c>
      <c r="Y60" s="15">
        <v>280.67570183930297</v>
      </c>
      <c r="Z60" s="20">
        <v>4706.4027105517907</v>
      </c>
      <c r="AA60" s="16">
        <v>4528.2453185874074</v>
      </c>
      <c r="AB60" s="15">
        <v>214.00025135101171</v>
      </c>
      <c r="AC60" s="20">
        <v>4870.6457207490266</v>
      </c>
    </row>
    <row r="61" spans="1:29" x14ac:dyDescent="0.2">
      <c r="A61" s="14" t="s">
        <v>61</v>
      </c>
      <c r="B61" s="14" t="s">
        <v>382</v>
      </c>
      <c r="C61" s="15">
        <v>40352.84642710242</v>
      </c>
      <c r="D61" s="15">
        <v>24597.789178476611</v>
      </c>
      <c r="E61" s="15">
        <v>15191.028979546049</v>
      </c>
      <c r="F61" s="15">
        <v>3525.8305572691752</v>
      </c>
      <c r="G61" s="15">
        <v>2327.6781821920622</v>
      </c>
      <c r="H61" s="18">
        <v>5898.5097676331479</v>
      </c>
      <c r="I61" s="15">
        <v>2711.4979728538692</v>
      </c>
      <c r="J61" s="15">
        <v>2094.2924378635644</v>
      </c>
      <c r="K61" s="18">
        <v>4852.7077384100121</v>
      </c>
      <c r="L61" s="15">
        <v>3237.6495673671197</v>
      </c>
      <c r="M61" s="15">
        <v>2390.6120725175115</v>
      </c>
      <c r="N61" s="18">
        <v>5696.3271528636178</v>
      </c>
      <c r="O61" s="15">
        <v>3933.4034713763704</v>
      </c>
      <c r="P61" s="15">
        <v>2423.7838002436051</v>
      </c>
      <c r="Q61" s="18">
        <v>6437.1141900121802</v>
      </c>
      <c r="R61" s="15">
        <v>3626.1879907621246</v>
      </c>
      <c r="S61" s="15">
        <v>2104.3959353348728</v>
      </c>
      <c r="T61" s="18">
        <v>5806.2895150115473</v>
      </c>
      <c r="U61" s="15">
        <v>2960.1882117250107</v>
      </c>
      <c r="V61" s="15">
        <v>1554.5234078447913</v>
      </c>
      <c r="W61" s="18">
        <v>4612.618620835091</v>
      </c>
      <c r="X61" s="15">
        <v>2642.3457685664939</v>
      </c>
      <c r="Y61" s="15">
        <v>1207.618652849741</v>
      </c>
      <c r="Z61" s="20">
        <v>3932.920207253886</v>
      </c>
      <c r="AA61" s="16">
        <v>2141.6716417910447</v>
      </c>
      <c r="AB61" s="15">
        <v>797.35727611940308</v>
      </c>
      <c r="AC61" s="20">
        <v>3022.1110074626868</v>
      </c>
    </row>
    <row r="62" spans="1:29" x14ac:dyDescent="0.2">
      <c r="A62" s="14" t="s">
        <v>62</v>
      </c>
      <c r="B62" s="14" t="s">
        <v>382</v>
      </c>
      <c r="C62" s="15">
        <v>39315.15357289758</v>
      </c>
      <c r="D62" s="15">
        <v>27755.553079310474</v>
      </c>
      <c r="E62" s="15">
        <v>10954.858916351943</v>
      </c>
      <c r="F62" s="15">
        <v>3583.2068681883607</v>
      </c>
      <c r="G62" s="15">
        <v>1428.7826444581533</v>
      </c>
      <c r="H62" s="18">
        <v>5043.4902323668512</v>
      </c>
      <c r="I62" s="15">
        <v>2842.5429226158999</v>
      </c>
      <c r="J62" s="15">
        <v>1434.2141723955579</v>
      </c>
      <c r="K62" s="18">
        <v>4325.2922615899879</v>
      </c>
      <c r="L62" s="15">
        <v>3607.4721878862792</v>
      </c>
      <c r="M62" s="15">
        <v>1618.4466419447879</v>
      </c>
      <c r="N62" s="18">
        <v>5316.6728471363822</v>
      </c>
      <c r="O62" s="15">
        <v>4736.669001218027</v>
      </c>
      <c r="P62" s="15">
        <v>1856.3026796589525</v>
      </c>
      <c r="Q62" s="18">
        <v>6686.8858099878198</v>
      </c>
      <c r="R62" s="15">
        <v>4277.9143648960735</v>
      </c>
      <c r="S62" s="15">
        <v>1729.1595381062355</v>
      </c>
      <c r="T62" s="18">
        <v>6070.7104849884518</v>
      </c>
      <c r="U62" s="15">
        <v>3524.6520455504005</v>
      </c>
      <c r="V62" s="15">
        <v>1255.8071488823282</v>
      </c>
      <c r="W62" s="18">
        <v>4862.381379164909</v>
      </c>
      <c r="X62" s="15">
        <v>2941.5305699481864</v>
      </c>
      <c r="Y62" s="15">
        <v>863.55613126079447</v>
      </c>
      <c r="Z62" s="20">
        <v>3941.079792746114</v>
      </c>
      <c r="AA62" s="16">
        <v>2482.0774253731347</v>
      </c>
      <c r="AB62" s="15">
        <v>603.49906716417911</v>
      </c>
      <c r="AC62" s="20">
        <v>3162.8889925373137</v>
      </c>
    </row>
    <row r="63" spans="1:29" x14ac:dyDescent="0.2">
      <c r="A63" s="14" t="s">
        <v>63</v>
      </c>
      <c r="B63" s="14" t="s">
        <v>369</v>
      </c>
      <c r="C63" s="15">
        <v>53338.105776417826</v>
      </c>
      <c r="D63" s="15">
        <v>32089.804307203587</v>
      </c>
      <c r="E63" s="15">
        <v>18319.82070447538</v>
      </c>
      <c r="F63" s="15">
        <v>4148.3493639466333</v>
      </c>
      <c r="G63" s="15">
        <v>2677.6114386182644</v>
      </c>
      <c r="H63" s="18">
        <v>7045.2911366221952</v>
      </c>
      <c r="I63" s="15">
        <v>3370.2112423916938</v>
      </c>
      <c r="J63" s="15">
        <v>2422.3393304690298</v>
      </c>
      <c r="K63" s="18">
        <v>6053.7419441460797</v>
      </c>
      <c r="L63" s="15">
        <v>4104.5500792811845</v>
      </c>
      <c r="M63" s="15">
        <v>2681.5895877378439</v>
      </c>
      <c r="N63" s="18">
        <v>7140.1991279069771</v>
      </c>
      <c r="O63" s="15">
        <v>5122.9153527573935</v>
      </c>
      <c r="P63" s="15">
        <v>3114.2498001889126</v>
      </c>
      <c r="Q63" s="18">
        <v>8599.2158686332932</v>
      </c>
      <c r="R63" s="15">
        <v>4820.8665644171779</v>
      </c>
      <c r="S63" s="15">
        <v>2587.8817314246762</v>
      </c>
      <c r="T63" s="18">
        <v>7830.8772154055905</v>
      </c>
      <c r="U63" s="15">
        <v>3918.6577181208058</v>
      </c>
      <c r="V63" s="15">
        <v>1979.6855225311604</v>
      </c>
      <c r="W63" s="18">
        <v>6328.8866730584859</v>
      </c>
      <c r="X63" s="15">
        <v>3632.8116710875329</v>
      </c>
      <c r="Y63" s="15">
        <v>1487.3032714412025</v>
      </c>
      <c r="Z63" s="20">
        <v>5626.1184792219274</v>
      </c>
      <c r="AA63" s="16">
        <v>3136.9203003176435</v>
      </c>
      <c r="AB63" s="15">
        <v>1041.5160265665606</v>
      </c>
      <c r="AC63" s="20">
        <v>4618.2125324862836</v>
      </c>
    </row>
    <row r="64" spans="1:29" x14ac:dyDescent="0.2">
      <c r="A64" s="14" t="s">
        <v>64</v>
      </c>
      <c r="B64" s="14" t="s">
        <v>383</v>
      </c>
      <c r="C64" s="15">
        <v>33976.972719051446</v>
      </c>
      <c r="D64" s="15">
        <v>29169.346647240087</v>
      </c>
      <c r="E64" s="15">
        <v>3529.3032053858519</v>
      </c>
      <c r="F64" s="15">
        <v>2802.2524386639079</v>
      </c>
      <c r="G64" s="15">
        <v>351.99024534436893</v>
      </c>
      <c r="H64" s="18">
        <v>3259.0423687062766</v>
      </c>
      <c r="I64" s="15">
        <v>2308.9049341852051</v>
      </c>
      <c r="J64" s="15">
        <v>360.11130782849665</v>
      </c>
      <c r="K64" s="18">
        <v>2769.3383111384805</v>
      </c>
      <c r="L64" s="15">
        <v>3232.8161722834807</v>
      </c>
      <c r="M64" s="15">
        <v>496.3979396386602</v>
      </c>
      <c r="N64" s="18">
        <v>3849.2151990474708</v>
      </c>
      <c r="O64" s="15">
        <v>4718.4704295030351</v>
      </c>
      <c r="P64" s="15">
        <v>689.90690353046989</v>
      </c>
      <c r="Q64" s="18">
        <v>5635.2663593433772</v>
      </c>
      <c r="R64" s="15">
        <v>4380.9973404255325</v>
      </c>
      <c r="S64" s="15">
        <v>563.53896854764116</v>
      </c>
      <c r="T64" s="18">
        <v>5145.8707215541172</v>
      </c>
      <c r="U64" s="15">
        <v>4320.3410945036621</v>
      </c>
      <c r="V64" s="15">
        <v>430.92443279938067</v>
      </c>
      <c r="W64" s="18">
        <v>4960.2546299053174</v>
      </c>
      <c r="X64" s="15">
        <v>4108.0336830480401</v>
      </c>
      <c r="Y64" s="15">
        <v>375.16289342904474</v>
      </c>
      <c r="Z64" s="20">
        <v>4724.3727222528987</v>
      </c>
      <c r="AA64" s="16">
        <v>3978.1745863558558</v>
      </c>
      <c r="AB64" s="15">
        <v>222.09308012062922</v>
      </c>
      <c r="AC64" s="20">
        <v>4321.6063248838536</v>
      </c>
    </row>
    <row r="65" spans="1:29" x14ac:dyDescent="0.2">
      <c r="A65" s="14" t="s">
        <v>65</v>
      </c>
      <c r="B65" s="14" t="s">
        <v>383</v>
      </c>
      <c r="C65" s="15">
        <v>34020.369657690244</v>
      </c>
      <c r="D65" s="15">
        <v>25347.585811897105</v>
      </c>
      <c r="E65" s="15">
        <v>5783.1137794748129</v>
      </c>
      <c r="F65" s="15">
        <v>2473.0447334712781</v>
      </c>
      <c r="G65" s="15">
        <v>748.40644398462905</v>
      </c>
      <c r="H65" s="18">
        <v>3290.9379249187114</v>
      </c>
      <c r="I65" s="15">
        <v>2064.0891386344392</v>
      </c>
      <c r="J65" s="15">
        <v>667.81556462166111</v>
      </c>
      <c r="K65" s="18">
        <v>2812.0126241243938</v>
      </c>
      <c r="L65" s="15">
        <v>3017.7322565615777</v>
      </c>
      <c r="M65" s="15">
        <v>840.66335352280373</v>
      </c>
      <c r="N65" s="18">
        <v>3968.5605425273075</v>
      </c>
      <c r="O65" s="15">
        <v>4071.6827074432199</v>
      </c>
      <c r="P65" s="15">
        <v>1173.4577243085225</v>
      </c>
      <c r="Q65" s="18">
        <v>5406.3240386777597</v>
      </c>
      <c r="R65" s="15">
        <v>3811.5367715078633</v>
      </c>
      <c r="S65" s="15">
        <v>945.4821924144311</v>
      </c>
      <c r="T65" s="18">
        <v>4892.2288390379281</v>
      </c>
      <c r="U65" s="15">
        <v>3556.5136664086226</v>
      </c>
      <c r="V65" s="15">
        <v>561.31143929018037</v>
      </c>
      <c r="W65" s="18">
        <v>4297.2228309414641</v>
      </c>
      <c r="X65" s="15">
        <v>3320.1916068470459</v>
      </c>
      <c r="Y65" s="15">
        <v>418.03865267807845</v>
      </c>
      <c r="Z65" s="20">
        <v>3940.550248481502</v>
      </c>
      <c r="AA65" s="16">
        <v>3451.6514793381689</v>
      </c>
      <c r="AB65" s="15">
        <v>302.26326513978319</v>
      </c>
      <c r="AC65" s="20">
        <v>3901.2545439726136</v>
      </c>
    </row>
    <row r="66" spans="1:29" x14ac:dyDescent="0.2">
      <c r="A66" s="14" t="s">
        <v>66</v>
      </c>
      <c r="B66" s="14" t="s">
        <v>383</v>
      </c>
      <c r="C66" s="15">
        <v>44668.65762325831</v>
      </c>
      <c r="D66" s="15">
        <v>37087.401125401928</v>
      </c>
      <c r="E66" s="15">
        <v>6118.9683480707399</v>
      </c>
      <c r="F66" s="15">
        <v>4170.3439747758403</v>
      </c>
      <c r="G66" s="15">
        <v>718.78914178736818</v>
      </c>
      <c r="H66" s="18">
        <v>5011.019706375012</v>
      </c>
      <c r="I66" s="15">
        <v>3413.1963667154182</v>
      </c>
      <c r="J66" s="15">
        <v>628.8846124239858</v>
      </c>
      <c r="K66" s="18">
        <v>4144.6490647371256</v>
      </c>
      <c r="L66" s="15">
        <v>3918.0682818242999</v>
      </c>
      <c r="M66" s="15">
        <v>807.2204276026298</v>
      </c>
      <c r="N66" s="18">
        <v>4849.2242584252208</v>
      </c>
      <c r="O66" s="15">
        <v>5811.849673937485</v>
      </c>
      <c r="P66" s="15">
        <v>1188.8574319766133</v>
      </c>
      <c r="Q66" s="18">
        <v>7220.4096019788612</v>
      </c>
      <c r="R66" s="15">
        <v>5852.5150323774287</v>
      </c>
      <c r="S66" s="15">
        <v>931.66512488436638</v>
      </c>
      <c r="T66" s="18">
        <v>7031.9004394079557</v>
      </c>
      <c r="U66" s="15">
        <v>5271.8888227237539</v>
      </c>
      <c r="V66" s="15">
        <v>772.15000297743109</v>
      </c>
      <c r="W66" s="18">
        <v>6271.5225391532185</v>
      </c>
      <c r="X66" s="15">
        <v>5036.5618442849254</v>
      </c>
      <c r="Y66" s="15">
        <v>596.24102705687471</v>
      </c>
      <c r="Z66" s="20">
        <v>5894.0770292655998</v>
      </c>
      <c r="AA66" s="16">
        <v>4405.0266525389188</v>
      </c>
      <c r="AB66" s="15">
        <v>435.51911321216068</v>
      </c>
      <c r="AC66" s="20">
        <v>5069.1391311435318</v>
      </c>
    </row>
    <row r="67" spans="1:29" x14ac:dyDescent="0.2">
      <c r="A67" s="14" t="s">
        <v>67</v>
      </c>
      <c r="B67" s="14" t="s">
        <v>384</v>
      </c>
      <c r="C67" s="15">
        <v>34833.541010585344</v>
      </c>
      <c r="D67" s="15">
        <v>27242.065818078383</v>
      </c>
      <c r="E67" s="15">
        <v>6547.2691948231377</v>
      </c>
      <c r="F67" s="15">
        <v>2835.0241935483868</v>
      </c>
      <c r="G67" s="15">
        <v>765.30161290322576</v>
      </c>
      <c r="H67" s="18">
        <v>3661.2607526881716</v>
      </c>
      <c r="I67" s="15">
        <v>2459.7490340709519</v>
      </c>
      <c r="J67" s="15">
        <v>784.31401475237089</v>
      </c>
      <c r="K67" s="18">
        <v>3317.3932209343166</v>
      </c>
      <c r="L67" s="15">
        <v>3223.4888835763804</v>
      </c>
      <c r="M67" s="15">
        <v>932.20188859670088</v>
      </c>
      <c r="N67" s="18">
        <v>4263.9733444896001</v>
      </c>
      <c r="O67" s="15">
        <v>4612.2358828207844</v>
      </c>
      <c r="P67" s="15">
        <v>1216.1721235418877</v>
      </c>
      <c r="Q67" s="18">
        <v>5968.7758483563093</v>
      </c>
      <c r="R67" s="15">
        <v>4107.7897751994205</v>
      </c>
      <c r="S67" s="15">
        <v>995.09390862944167</v>
      </c>
      <c r="T67" s="18">
        <v>5272.4182015953593</v>
      </c>
      <c r="U67" s="15">
        <v>3594.9804620756263</v>
      </c>
      <c r="V67" s="15">
        <v>728.61035584280523</v>
      </c>
      <c r="W67" s="18">
        <v>4469.6899190253325</v>
      </c>
      <c r="X67" s="15">
        <v>3314.9577544978365</v>
      </c>
      <c r="Y67" s="15">
        <v>570.32987929856529</v>
      </c>
      <c r="Z67" s="20">
        <v>4068.1725119562743</v>
      </c>
      <c r="AA67" s="16">
        <v>3228.539662840004</v>
      </c>
      <c r="AB67" s="15">
        <v>382.93287827076222</v>
      </c>
      <c r="AC67" s="20">
        <v>3797.8856138173546</v>
      </c>
    </row>
    <row r="68" spans="1:29" x14ac:dyDescent="0.2">
      <c r="A68" s="14" t="s">
        <v>68</v>
      </c>
      <c r="B68" s="14" t="s">
        <v>385</v>
      </c>
      <c r="C68" s="15">
        <v>44040.267997752446</v>
      </c>
      <c r="D68" s="15">
        <v>30564.800883627493</v>
      </c>
      <c r="E68" s="15">
        <v>12703.030365073624</v>
      </c>
      <c r="F68" s="15">
        <v>3564.4511063072223</v>
      </c>
      <c r="G68" s="15">
        <v>1603.0439979654118</v>
      </c>
      <c r="H68" s="18">
        <v>5223.0161495422171</v>
      </c>
      <c r="I68" s="15">
        <v>3231.8558364712212</v>
      </c>
      <c r="J68" s="15">
        <v>1523.8838084991933</v>
      </c>
      <c r="K68" s="18">
        <v>4810.7369553523404</v>
      </c>
      <c r="L68" s="15">
        <v>3917.0935404464817</v>
      </c>
      <c r="M68" s="15">
        <v>1952.2776504541209</v>
      </c>
      <c r="N68" s="18">
        <v>5968.9395637042699</v>
      </c>
      <c r="O68" s="15">
        <v>4921.0130458872718</v>
      </c>
      <c r="P68" s="15">
        <v>2334.673349116003</v>
      </c>
      <c r="Q68" s="18">
        <v>7384.6393995869648</v>
      </c>
      <c r="R68" s="15">
        <v>4347.5485805677727</v>
      </c>
      <c r="S68" s="15">
        <v>1735.6299194607873</v>
      </c>
      <c r="T68" s="18">
        <v>6170.9070657451311</v>
      </c>
      <c r="U68" s="15">
        <v>3982.0796864794252</v>
      </c>
      <c r="V68" s="15">
        <v>1495.6845199216198</v>
      </c>
      <c r="W68" s="18">
        <v>5594.1486610058782</v>
      </c>
      <c r="X68" s="15">
        <v>3630.0724845995892</v>
      </c>
      <c r="Y68" s="15">
        <v>1061.2751540041068</v>
      </c>
      <c r="Z68" s="20">
        <v>4823.048049281314</v>
      </c>
      <c r="AA68" s="16">
        <v>3386.6554762903897</v>
      </c>
      <c r="AB68" s="15">
        <v>875.03147293327731</v>
      </c>
      <c r="AC68" s="20">
        <v>4388.2501049097773</v>
      </c>
    </row>
    <row r="69" spans="1:29" x14ac:dyDescent="0.2">
      <c r="A69" s="14" t="s">
        <v>69</v>
      </c>
      <c r="B69" s="14" t="s">
        <v>385</v>
      </c>
      <c r="C69" s="15">
        <v>32405.380229219747</v>
      </c>
      <c r="D69" s="15">
        <v>20821.672318906396</v>
      </c>
      <c r="E69" s="15">
        <v>11049.162724466783</v>
      </c>
      <c r="F69" s="15">
        <v>2666.0196464903356</v>
      </c>
      <c r="G69" s="15">
        <v>1424.3671795523906</v>
      </c>
      <c r="H69" s="18">
        <v>4130.7657680569682</v>
      </c>
      <c r="I69" s="15">
        <v>2218.2248520710059</v>
      </c>
      <c r="J69" s="15">
        <v>1447.4986551909631</v>
      </c>
      <c r="K69" s="18">
        <v>3691.6944593867674</v>
      </c>
      <c r="L69" s="15">
        <v>2893.3831593243358</v>
      </c>
      <c r="M69" s="15">
        <v>1645.4595535183771</v>
      </c>
      <c r="N69" s="18">
        <v>4589.73321449792</v>
      </c>
      <c r="O69" s="15">
        <v>3346.5384576638294</v>
      </c>
      <c r="P69" s="15">
        <v>2009.1710069007204</v>
      </c>
      <c r="Q69" s="18">
        <v>5428.5055155392138</v>
      </c>
      <c r="R69" s="15">
        <v>2948.8761067001774</v>
      </c>
      <c r="S69" s="15">
        <v>1476.4318843891015</v>
      </c>
      <c r="T69" s="18">
        <v>4497.0859084937456</v>
      </c>
      <c r="U69" s="15">
        <v>2681.6517308948401</v>
      </c>
      <c r="V69" s="15">
        <v>1347.5588504245591</v>
      </c>
      <c r="W69" s="18">
        <v>4094.6167210973217</v>
      </c>
      <c r="X69" s="15">
        <v>2279.823613963039</v>
      </c>
      <c r="Y69" s="15">
        <v>884.82217659137575</v>
      </c>
      <c r="Z69" s="20">
        <v>3252.87227926078</v>
      </c>
      <c r="AA69" s="16">
        <v>1913.722198908938</v>
      </c>
      <c r="AB69" s="15">
        <v>671.00293747377248</v>
      </c>
      <c r="AC69" s="20">
        <v>2634.913973982375</v>
      </c>
    </row>
    <row r="70" spans="1:29" x14ac:dyDescent="0.2">
      <c r="A70" s="14" t="s">
        <v>70</v>
      </c>
      <c r="B70" s="14" t="s">
        <v>385</v>
      </c>
      <c r="C70" s="15">
        <v>46688.351773027811</v>
      </c>
      <c r="D70" s="15">
        <v>27988.748019920105</v>
      </c>
      <c r="E70" s="15">
        <v>18137.573087847046</v>
      </c>
      <c r="F70" s="15">
        <v>4009.6289420142416</v>
      </c>
      <c r="G70" s="15">
        <v>2467.1533570701931</v>
      </c>
      <c r="H70" s="18">
        <v>6523.2180824008128</v>
      </c>
      <c r="I70" s="15">
        <v>3176.0946745562132</v>
      </c>
      <c r="J70" s="15">
        <v>2468.0043033889187</v>
      </c>
      <c r="K70" s="18">
        <v>5697.5685852608931</v>
      </c>
      <c r="L70" s="15">
        <v>3945.8577370342077</v>
      </c>
      <c r="M70" s="15">
        <v>2784.2267209914266</v>
      </c>
      <c r="N70" s="18">
        <v>6819.3272217978101</v>
      </c>
      <c r="O70" s="15">
        <v>4544.5534679897246</v>
      </c>
      <c r="P70" s="15">
        <v>3219.6653402508441</v>
      </c>
      <c r="Q70" s="18">
        <v>7832.8550848738232</v>
      </c>
      <c r="R70" s="15">
        <v>4093.33512309362</v>
      </c>
      <c r="S70" s="15">
        <v>2611.9186611069858</v>
      </c>
      <c r="T70" s="18">
        <v>6785.0070257611242</v>
      </c>
      <c r="U70" s="15">
        <v>3127.9524493794902</v>
      </c>
      <c r="V70" s="15">
        <v>1832.3337687785761</v>
      </c>
      <c r="W70" s="18">
        <v>5037.2346178967991</v>
      </c>
      <c r="X70" s="15">
        <v>2860.3283367556464</v>
      </c>
      <c r="Y70" s="15">
        <v>1435.9180698151949</v>
      </c>
      <c r="Z70" s="20">
        <v>4378.0796714579055</v>
      </c>
      <c r="AA70" s="16">
        <v>2275.9546789760802</v>
      </c>
      <c r="AB70" s="15">
        <v>1028.8711707931179</v>
      </c>
      <c r="AC70" s="20">
        <v>3376.8359211078468</v>
      </c>
    </row>
    <row r="71" spans="1:29" x14ac:dyDescent="0.2">
      <c r="A71" s="14" t="s">
        <v>71</v>
      </c>
      <c r="B71" s="14" t="s">
        <v>386</v>
      </c>
      <c r="C71" s="15">
        <v>52625.476115331963</v>
      </c>
      <c r="D71" s="15">
        <v>36536.004932646385</v>
      </c>
      <c r="E71" s="15">
        <v>15277.358944079257</v>
      </c>
      <c r="F71" s="15">
        <v>3742.2631098257098</v>
      </c>
      <c r="G71" s="15">
        <v>1670.8602633381536</v>
      </c>
      <c r="H71" s="18">
        <v>5461.2955323845044</v>
      </c>
      <c r="I71" s="15">
        <v>3761.5329381202955</v>
      </c>
      <c r="J71" s="15">
        <v>1903.9757543462331</v>
      </c>
      <c r="K71" s="18">
        <v>5735.5437287684008</v>
      </c>
      <c r="L71" s="15">
        <v>5354.6870317002886</v>
      </c>
      <c r="M71" s="15">
        <v>2559.999423631124</v>
      </c>
      <c r="N71" s="18">
        <v>8007.871469740634</v>
      </c>
      <c r="O71" s="15">
        <v>5867.391167799</v>
      </c>
      <c r="P71" s="15">
        <v>2565.632354826304</v>
      </c>
      <c r="Q71" s="18">
        <v>8545.2441994616074</v>
      </c>
      <c r="R71" s="15">
        <v>5686.8246008184233</v>
      </c>
      <c r="S71" s="15">
        <v>2355.7558372783442</v>
      </c>
      <c r="T71" s="18">
        <v>8184.5490652330909</v>
      </c>
      <c r="U71" s="15">
        <v>4895.3565898974257</v>
      </c>
      <c r="V71" s="15">
        <v>1830.2215986065414</v>
      </c>
      <c r="W71" s="18">
        <v>6840.10209018773</v>
      </c>
      <c r="X71" s="15">
        <v>4361.6944841837549</v>
      </c>
      <c r="Y71" s="15">
        <v>1361.8852328723574</v>
      </c>
      <c r="Z71" s="20">
        <v>5877.0910824988077</v>
      </c>
      <c r="AA71" s="16">
        <v>3798.5304711660906</v>
      </c>
      <c r="AB71" s="15">
        <v>1022.1589958158996</v>
      </c>
      <c r="AC71" s="20">
        <v>4960.1870110969621</v>
      </c>
    </row>
    <row r="72" spans="1:29" x14ac:dyDescent="0.2">
      <c r="A72" s="14" t="s">
        <v>72</v>
      </c>
      <c r="B72" s="14" t="s">
        <v>387</v>
      </c>
      <c r="C72" s="15">
        <v>33622.331168831173</v>
      </c>
      <c r="D72" s="15">
        <v>23867.230519480523</v>
      </c>
      <c r="E72" s="15">
        <v>9216.9090909090919</v>
      </c>
      <c r="F72" s="15">
        <v>2697.8010615865628</v>
      </c>
      <c r="G72" s="15">
        <v>1254.5940522067913</v>
      </c>
      <c r="H72" s="18">
        <v>3995.839671344434</v>
      </c>
      <c r="I72" s="15">
        <v>2430.6374862452622</v>
      </c>
      <c r="J72" s="15">
        <v>1329.5014060398582</v>
      </c>
      <c r="K72" s="18">
        <v>3800.8294412519867</v>
      </c>
      <c r="L72" s="15">
        <v>2966.4596565731167</v>
      </c>
      <c r="M72" s="15">
        <v>1502.5027695716394</v>
      </c>
      <c r="N72" s="18">
        <v>4549.2007939438699</v>
      </c>
      <c r="O72" s="15">
        <v>3670.8980449022451</v>
      </c>
      <c r="P72" s="15">
        <v>1573.8387919395971</v>
      </c>
      <c r="Q72" s="18">
        <v>5324.107605380269</v>
      </c>
      <c r="R72" s="15">
        <v>3469.0278972264032</v>
      </c>
      <c r="S72" s="15">
        <v>1262.6808750806279</v>
      </c>
      <c r="T72" s="18">
        <v>4802.7152762846708</v>
      </c>
      <c r="U72" s="15">
        <v>3195.3825171276326</v>
      </c>
      <c r="V72" s="15">
        <v>950.56648058868313</v>
      </c>
      <c r="W72" s="18">
        <v>4217.7309058614564</v>
      </c>
      <c r="X72" s="15">
        <v>2681.7586956521741</v>
      </c>
      <c r="Y72" s="15">
        <v>661.47391304347821</v>
      </c>
      <c r="Z72" s="20">
        <v>3421.6</v>
      </c>
      <c r="AA72" s="16">
        <v>2903.6177689673818</v>
      </c>
      <c r="AB72" s="15">
        <v>372.34627860875838</v>
      </c>
      <c r="AC72" s="20">
        <v>3356.8098756532709</v>
      </c>
    </row>
    <row r="73" spans="1:29" x14ac:dyDescent="0.2">
      <c r="A73" s="14" t="s">
        <v>73</v>
      </c>
      <c r="B73" s="14" t="s">
        <v>388</v>
      </c>
      <c r="C73" s="15">
        <v>30884.130932968379</v>
      </c>
      <c r="D73" s="15">
        <v>18720.949828198707</v>
      </c>
      <c r="E73" s="15">
        <v>11646.734166618136</v>
      </c>
      <c r="F73" s="15">
        <v>2472.7285129604365</v>
      </c>
      <c r="G73" s="15">
        <v>1698.9495225102319</v>
      </c>
      <c r="H73" s="18">
        <v>4220.0392223738063</v>
      </c>
      <c r="I73" s="15">
        <v>2139.3442691222062</v>
      </c>
      <c r="J73" s="15">
        <v>1549.3372356670216</v>
      </c>
      <c r="K73" s="18">
        <v>3727.3580583961871</v>
      </c>
      <c r="L73" s="15">
        <v>2667.9614973262032</v>
      </c>
      <c r="M73" s="15">
        <v>1968.6171122994651</v>
      </c>
      <c r="N73" s="18">
        <v>4718.7080213903746</v>
      </c>
      <c r="O73" s="15">
        <v>2934.4329199549043</v>
      </c>
      <c r="P73" s="15">
        <v>2043.1963021420518</v>
      </c>
      <c r="Q73" s="18">
        <v>5059.6894701240135</v>
      </c>
      <c r="R73" s="15">
        <v>2775.9315298792603</v>
      </c>
      <c r="S73" s="15">
        <v>1545.7007488919458</v>
      </c>
      <c r="T73" s="18">
        <v>4379.8257679963326</v>
      </c>
      <c r="U73" s="15">
        <v>2404.5571551781331</v>
      </c>
      <c r="V73" s="15">
        <v>1215.415113116168</v>
      </c>
      <c r="W73" s="18">
        <v>3664.5222583427321</v>
      </c>
      <c r="X73" s="15">
        <v>1797.1987494417149</v>
      </c>
      <c r="Y73" s="15">
        <v>802.4234033050468</v>
      </c>
      <c r="Z73" s="20">
        <v>2634.073246985261</v>
      </c>
      <c r="AA73" s="16">
        <v>1737.3548479223191</v>
      </c>
      <c r="AB73" s="15">
        <v>576.01427959445948</v>
      </c>
      <c r="AC73" s="20">
        <v>2358.5988861916321</v>
      </c>
    </row>
    <row r="74" spans="1:29" x14ac:dyDescent="0.2">
      <c r="A74" s="14" t="s">
        <v>74</v>
      </c>
      <c r="B74" s="14" t="s">
        <v>388</v>
      </c>
      <c r="C74" s="15">
        <v>27201.552181002855</v>
      </c>
      <c r="D74" s="15">
        <v>18438.061739269699</v>
      </c>
      <c r="E74" s="15">
        <v>8350.7355788830009</v>
      </c>
      <c r="F74" s="15">
        <v>2192.0233628922238</v>
      </c>
      <c r="G74" s="15">
        <v>1008.2256139154161</v>
      </c>
      <c r="H74" s="18">
        <v>3242.3021828103683</v>
      </c>
      <c r="I74" s="15">
        <v>1849.649298968118</v>
      </c>
      <c r="J74" s="15">
        <v>1013.1740317430938</v>
      </c>
      <c r="K74" s="18">
        <v>2909.0835222803203</v>
      </c>
      <c r="L74" s="15">
        <v>2570.8994652406418</v>
      </c>
      <c r="M74" s="15">
        <v>1281.716577540107</v>
      </c>
      <c r="N74" s="18">
        <v>3910.6873440285203</v>
      </c>
      <c r="O74" s="15">
        <v>2941.7040811724914</v>
      </c>
      <c r="P74" s="15">
        <v>1524.866381059752</v>
      </c>
      <c r="Q74" s="18">
        <v>4528.894701240135</v>
      </c>
      <c r="R74" s="15">
        <v>2785.1199755463858</v>
      </c>
      <c r="S74" s="15">
        <v>1200.6235671710226</v>
      </c>
      <c r="T74" s="18">
        <v>4040.8742167201594</v>
      </c>
      <c r="U74" s="15">
        <v>2466.2417567836528</v>
      </c>
      <c r="V74" s="15">
        <v>1028.0766934253302</v>
      </c>
      <c r="W74" s="18">
        <v>3560.5722815630597</v>
      </c>
      <c r="X74" s="15">
        <v>2196.257257704332</v>
      </c>
      <c r="Y74" s="15">
        <v>714.86020544886105</v>
      </c>
      <c r="Z74" s="20">
        <v>2949.8749441715049</v>
      </c>
      <c r="AA74" s="16">
        <v>1919.6041696415821</v>
      </c>
      <c r="AB74" s="15">
        <v>549.40853919748679</v>
      </c>
      <c r="AC74" s="20">
        <v>2522.2241896330142</v>
      </c>
    </row>
    <row r="75" spans="1:29" x14ac:dyDescent="0.2">
      <c r="A75" s="14" t="s">
        <v>75</v>
      </c>
      <c r="B75" s="14" t="s">
        <v>387</v>
      </c>
      <c r="C75" s="15">
        <v>40100.824675324679</v>
      </c>
      <c r="D75" s="15">
        <v>31428.165584415587</v>
      </c>
      <c r="E75" s="15">
        <v>7808.3214285714294</v>
      </c>
      <c r="F75" s="15">
        <v>3345.2309314331419</v>
      </c>
      <c r="G75" s="15">
        <v>887.96437140987427</v>
      </c>
      <c r="H75" s="18">
        <v>4310.5478077510361</v>
      </c>
      <c r="I75" s="15">
        <v>2934.7020418144025</v>
      </c>
      <c r="J75" s="15">
        <v>876.09243183763294</v>
      </c>
      <c r="K75" s="18">
        <v>3876.3976036190243</v>
      </c>
      <c r="L75" s="15">
        <v>3929.3200701624814</v>
      </c>
      <c r="M75" s="15">
        <v>1170.5361890694239</v>
      </c>
      <c r="N75" s="18">
        <v>5213.1339549483009</v>
      </c>
      <c r="O75" s="15">
        <v>5043.1768588429422</v>
      </c>
      <c r="P75" s="15">
        <v>1400.4763238161909</v>
      </c>
      <c r="Q75" s="18">
        <v>6575.2415620781039</v>
      </c>
      <c r="R75" s="15">
        <v>4794.4826381423354</v>
      </c>
      <c r="S75" s="15">
        <v>1204.0233283164912</v>
      </c>
      <c r="T75" s="18">
        <v>6126.1118576650188</v>
      </c>
      <c r="U75" s="15">
        <v>4420.0253742704899</v>
      </c>
      <c r="V75" s="15">
        <v>994.07066734331386</v>
      </c>
      <c r="W75" s="18">
        <v>5544.6086018776959</v>
      </c>
      <c r="X75" s="15">
        <v>3692.5652173913045</v>
      </c>
      <c r="Y75" s="15">
        <v>650.8478260869565</v>
      </c>
      <c r="Z75" s="20">
        <v>4456.315217391304</v>
      </c>
      <c r="AA75" s="16">
        <v>3537.858983600649</v>
      </c>
      <c r="AB75" s="15">
        <v>497.60037844656699</v>
      </c>
      <c r="AC75" s="20">
        <v>4155.0200937105783</v>
      </c>
    </row>
    <row r="76" spans="1:29" x14ac:dyDescent="0.2">
      <c r="A76" s="14" t="s">
        <v>76</v>
      </c>
      <c r="B76" s="14" t="s">
        <v>389</v>
      </c>
      <c r="C76" s="15">
        <v>28324.742508123145</v>
      </c>
      <c r="D76" s="15">
        <v>21196.302057228884</v>
      </c>
      <c r="E76" s="15">
        <v>6136.0891497613075</v>
      </c>
      <c r="F76" s="15">
        <v>2327.9922741014443</v>
      </c>
      <c r="G76" s="15">
        <v>681.4114880752436</v>
      </c>
      <c r="H76" s="18">
        <v>3080.0977494121598</v>
      </c>
      <c r="I76" s="15">
        <v>2134.1056619659016</v>
      </c>
      <c r="J76" s="15">
        <v>767.75752473163539</v>
      </c>
      <c r="K76" s="18">
        <v>2974.2471058724477</v>
      </c>
      <c r="L76" s="15">
        <v>2769.5486805165638</v>
      </c>
      <c r="M76" s="15">
        <v>921.25845030881521</v>
      </c>
      <c r="N76" s="18">
        <v>3802.9746771476698</v>
      </c>
      <c r="O76" s="15">
        <v>3456.5261422232884</v>
      </c>
      <c r="P76" s="15">
        <v>1024.7631610504857</v>
      </c>
      <c r="Q76" s="18">
        <v>4630.9047247871449</v>
      </c>
      <c r="R76" s="15">
        <v>3204.5820974576272</v>
      </c>
      <c r="S76" s="15">
        <v>967.44074417372883</v>
      </c>
      <c r="T76" s="18">
        <v>4318.4463056144068</v>
      </c>
      <c r="U76" s="15">
        <v>2815.1035017043691</v>
      </c>
      <c r="V76" s="15">
        <v>723.05740625968383</v>
      </c>
      <c r="W76" s="18">
        <v>3685.9859776882549</v>
      </c>
      <c r="X76" s="15">
        <v>2562.434698562281</v>
      </c>
      <c r="Y76" s="15">
        <v>543.21420804639365</v>
      </c>
      <c r="Z76" s="20">
        <v>3263.4005074302286</v>
      </c>
      <c r="AA76" s="16">
        <v>2124.5229117243102</v>
      </c>
      <c r="AB76" s="15">
        <v>416.38756399051067</v>
      </c>
      <c r="AC76" s="20">
        <v>2719.5312773130231</v>
      </c>
    </row>
    <row r="77" spans="1:29" x14ac:dyDescent="0.2">
      <c r="A77" s="14" t="s">
        <v>77</v>
      </c>
      <c r="B77" s="14" t="s">
        <v>389</v>
      </c>
      <c r="C77" s="15">
        <v>50463.124777268524</v>
      </c>
      <c r="D77" s="15">
        <v>35862.389625239404</v>
      </c>
      <c r="E77" s="15">
        <v>13063.445243789722</v>
      </c>
      <c r="F77" s="15">
        <v>4005.0107490762516</v>
      </c>
      <c r="G77" s="15">
        <v>1526.793752099429</v>
      </c>
      <c r="H77" s="18">
        <v>5613.2989586832382</v>
      </c>
      <c r="I77" s="15">
        <v>3824.1481793306671</v>
      </c>
      <c r="J77" s="15">
        <v>1715.2548937065881</v>
      </c>
      <c r="K77" s="18">
        <v>5677.6644916859605</v>
      </c>
      <c r="L77" s="15">
        <v>4852.0711398090962</v>
      </c>
      <c r="M77" s="15">
        <v>1997.5720381807973</v>
      </c>
      <c r="N77" s="18">
        <v>7029.4411566535655</v>
      </c>
      <c r="O77" s="15">
        <v>5557.2906223767841</v>
      </c>
      <c r="P77" s="15">
        <v>2141.7550065955152</v>
      </c>
      <c r="Q77" s="18">
        <v>7874.2801295119325</v>
      </c>
      <c r="R77" s="15">
        <v>5423.9434586864409</v>
      </c>
      <c r="S77" s="15">
        <v>1849.1191737288136</v>
      </c>
      <c r="T77" s="18">
        <v>7510.4778204449158</v>
      </c>
      <c r="U77" s="15">
        <v>4806.4571583514098</v>
      </c>
      <c r="V77" s="15">
        <v>1650.7132785869228</v>
      </c>
      <c r="W77" s="18">
        <v>6701.4031608304922</v>
      </c>
      <c r="X77" s="15">
        <v>4016.49293222182</v>
      </c>
      <c r="Y77" s="15">
        <v>1128.9527606620757</v>
      </c>
      <c r="Z77" s="20">
        <v>5440.3725987676698</v>
      </c>
      <c r="AA77" s="16">
        <v>3526.2821825446376</v>
      </c>
      <c r="AB77" s="15">
        <v>810.29966287926084</v>
      </c>
      <c r="AC77" s="20">
        <v>4593.2753152703208</v>
      </c>
    </row>
    <row r="78" spans="1:29" x14ac:dyDescent="0.2">
      <c r="A78" s="14" t="s">
        <v>78</v>
      </c>
      <c r="B78" s="14" t="s">
        <v>390</v>
      </c>
      <c r="C78" s="15">
        <v>42577.92329582978</v>
      </c>
      <c r="D78" s="15">
        <v>33400.706355591312</v>
      </c>
      <c r="E78" s="15">
        <v>6990.4661807615184</v>
      </c>
      <c r="F78" s="15">
        <v>3400.6887576816489</v>
      </c>
      <c r="G78" s="15">
        <v>805.75250030124118</v>
      </c>
      <c r="H78" s="18">
        <v>4362.4266779130021</v>
      </c>
      <c r="I78" s="15">
        <v>3204.7690821256037</v>
      </c>
      <c r="J78" s="15">
        <v>931.56135265700482</v>
      </c>
      <c r="K78" s="18">
        <v>4310.4309178743961</v>
      </c>
      <c r="L78" s="15">
        <v>4139.8776675683803</v>
      </c>
      <c r="M78" s="15">
        <v>1008.4526600541028</v>
      </c>
      <c r="N78" s="18">
        <v>5406.1547941088065</v>
      </c>
      <c r="O78" s="15">
        <v>5246.4243764777666</v>
      </c>
      <c r="P78" s="15">
        <v>1222.843337655404</v>
      </c>
      <c r="Q78" s="18">
        <v>6801.5081992220275</v>
      </c>
      <c r="R78" s="15">
        <v>5227.9167074963252</v>
      </c>
      <c r="S78" s="15">
        <v>1113.4314061734442</v>
      </c>
      <c r="T78" s="18">
        <v>6650.8118569328753</v>
      </c>
      <c r="U78" s="15">
        <v>4573.9812153658304</v>
      </c>
      <c r="V78" s="15">
        <v>817.01991171221937</v>
      </c>
      <c r="W78" s="18">
        <v>5708.0536301305528</v>
      </c>
      <c r="X78" s="15">
        <v>3996.7914293463523</v>
      </c>
      <c r="Y78" s="15">
        <v>532.18877135882838</v>
      </c>
      <c r="Z78" s="20">
        <v>4878.3970707892595</v>
      </c>
      <c r="AA78" s="16">
        <v>3709.8847218726401</v>
      </c>
      <c r="AB78" s="15">
        <v>345.88572866851246</v>
      </c>
      <c r="AC78" s="20">
        <v>4397.0289453813239</v>
      </c>
    </row>
    <row r="79" spans="1:29" x14ac:dyDescent="0.2">
      <c r="A79" s="14" t="s">
        <v>79</v>
      </c>
      <c r="B79" s="14" t="s">
        <v>390</v>
      </c>
      <c r="C79" s="15">
        <v>42324.07670417022</v>
      </c>
      <c r="D79" s="15">
        <v>30636.938845595032</v>
      </c>
      <c r="E79" s="15">
        <v>7705.1106014577153</v>
      </c>
      <c r="F79" s="15">
        <v>3144.5007832268952</v>
      </c>
      <c r="G79" s="15">
        <v>791.29027593685998</v>
      </c>
      <c r="H79" s="18">
        <v>4210.5733220869988</v>
      </c>
      <c r="I79" s="15">
        <v>2970.4347826086955</v>
      </c>
      <c r="J79" s="15">
        <v>901.85700483091784</v>
      </c>
      <c r="K79" s="18">
        <v>4229.5690821256039</v>
      </c>
      <c r="L79" s="15">
        <v>3874.7100991884581</v>
      </c>
      <c r="M79" s="15">
        <v>1125.1263901412685</v>
      </c>
      <c r="N79" s="18">
        <v>5451.8452058911935</v>
      </c>
      <c r="O79" s="15">
        <v>4472.8495156738618</v>
      </c>
      <c r="P79" s="15">
        <v>1233.752726718023</v>
      </c>
      <c r="Q79" s="18">
        <v>6201.4918007779725</v>
      </c>
      <c r="R79" s="15">
        <v>4685.5575698187158</v>
      </c>
      <c r="S79" s="15">
        <v>1100.6700146986771</v>
      </c>
      <c r="T79" s="18">
        <v>6372.1881430671237</v>
      </c>
      <c r="U79" s="15">
        <v>4377.7634075326378</v>
      </c>
      <c r="V79" s="15">
        <v>1086.403681788297</v>
      </c>
      <c r="W79" s="18">
        <v>6094.9463698694462</v>
      </c>
      <c r="X79" s="15">
        <v>3600.3376729048009</v>
      </c>
      <c r="Y79" s="15">
        <v>786.18795768917823</v>
      </c>
      <c r="Z79" s="20">
        <v>5031.6029292107405</v>
      </c>
      <c r="AA79" s="16">
        <v>3603.4583438207901</v>
      </c>
      <c r="AB79" s="15">
        <v>550.64082557261509</v>
      </c>
      <c r="AC79" s="20">
        <v>4794.9710546186761</v>
      </c>
    </row>
    <row r="80" spans="1:29" x14ac:dyDescent="0.2">
      <c r="A80" s="14" t="s">
        <v>80</v>
      </c>
      <c r="B80" s="14" t="s">
        <v>374</v>
      </c>
      <c r="C80" s="15">
        <v>47308.014873574619</v>
      </c>
      <c r="D80" s="15">
        <v>34088.054040654439</v>
      </c>
      <c r="E80" s="15">
        <v>12597.565195835399</v>
      </c>
      <c r="F80" s="15">
        <v>3897.1745334796924</v>
      </c>
      <c r="G80" s="15">
        <v>1449.3787047200879</v>
      </c>
      <c r="H80" s="18">
        <v>5381.0153677277713</v>
      </c>
      <c r="I80" s="15">
        <v>3541.409854423292</v>
      </c>
      <c r="J80" s="15">
        <v>1601.4207326827707</v>
      </c>
      <c r="K80" s="18">
        <v>5180.0188769796832</v>
      </c>
      <c r="L80" s="15">
        <v>4592.4115927291214</v>
      </c>
      <c r="M80" s="15">
        <v>1946.1571119867801</v>
      </c>
      <c r="N80" s="18">
        <v>6616.447438667853</v>
      </c>
      <c r="O80" s="15">
        <v>5442.5845219601752</v>
      </c>
      <c r="P80" s="15">
        <v>2247.6781528032766</v>
      </c>
      <c r="Q80" s="18">
        <v>7778.3029233159159</v>
      </c>
      <c r="R80" s="15">
        <v>4798.1248562392175</v>
      </c>
      <c r="S80" s="15">
        <v>1723.3450258769408</v>
      </c>
      <c r="T80" s="18">
        <v>6608.4099338700398</v>
      </c>
      <c r="U80" s="15">
        <v>4389.0265273311888</v>
      </c>
      <c r="V80" s="15">
        <v>1460.9782958199355</v>
      </c>
      <c r="W80" s="18">
        <v>5945.4405144694529</v>
      </c>
      <c r="X80" s="15">
        <v>3950.5921667719522</v>
      </c>
      <c r="Y80" s="15">
        <v>1062.7078963992419</v>
      </c>
      <c r="Z80" s="20">
        <v>5133.3958307012008</v>
      </c>
      <c r="AA80" s="16">
        <v>3457.2735116479726</v>
      </c>
      <c r="AB80" s="15">
        <v>783.88265746333047</v>
      </c>
      <c r="AC80" s="20">
        <v>4353.4736842105267</v>
      </c>
    </row>
    <row r="81" spans="1:29" x14ac:dyDescent="0.2">
      <c r="A81" s="14" t="s">
        <v>81</v>
      </c>
      <c r="B81" s="14" t="s">
        <v>391</v>
      </c>
      <c r="C81" s="15">
        <v>44060.979662374339</v>
      </c>
      <c r="D81" s="15">
        <v>34858.522455689264</v>
      </c>
      <c r="E81" s="15">
        <v>8150.5183811390471</v>
      </c>
      <c r="F81" s="15">
        <v>3886.7205062984494</v>
      </c>
      <c r="G81" s="15">
        <v>805.5669815891473</v>
      </c>
      <c r="H81" s="18">
        <v>4748.3594355620153</v>
      </c>
      <c r="I81" s="15">
        <v>3610.295067217106</v>
      </c>
      <c r="J81" s="15">
        <v>933.53720757912561</v>
      </c>
      <c r="K81" s="18">
        <v>4628.9290780141846</v>
      </c>
      <c r="L81" s="15">
        <v>4440.7500303214065</v>
      </c>
      <c r="M81" s="15">
        <v>1158.6946432181119</v>
      </c>
      <c r="N81" s="18">
        <v>5690.1999595714578</v>
      </c>
      <c r="O81" s="15">
        <v>5952.7941592920351</v>
      </c>
      <c r="P81" s="15">
        <v>1499.0915929203541</v>
      </c>
      <c r="Q81" s="18">
        <v>7609.5756637168142</v>
      </c>
      <c r="R81" s="15">
        <v>5372.6162239770283</v>
      </c>
      <c r="S81" s="15">
        <v>1268.7908111988513</v>
      </c>
      <c r="T81" s="18">
        <v>6817.8274228284281</v>
      </c>
      <c r="U81" s="15">
        <v>4635.9871922918746</v>
      </c>
      <c r="V81" s="15">
        <v>1060.102461665002</v>
      </c>
      <c r="W81" s="18">
        <v>5848.4933905175958</v>
      </c>
      <c r="X81" s="15">
        <v>3690.1581323941114</v>
      </c>
      <c r="Y81" s="15">
        <v>744.63839971100867</v>
      </c>
      <c r="Z81" s="20">
        <v>4644.0110177910228</v>
      </c>
      <c r="AA81" s="16">
        <v>3442.1604973156254</v>
      </c>
      <c r="AB81" s="15">
        <v>611.61345012715447</v>
      </c>
      <c r="AC81" s="20">
        <v>4248.2670245832151</v>
      </c>
    </row>
    <row r="82" spans="1:29" x14ac:dyDescent="0.2">
      <c r="A82" s="14" t="s">
        <v>82</v>
      </c>
      <c r="B82" s="14" t="s">
        <v>391</v>
      </c>
      <c r="C82" s="15">
        <v>28610.126282956437</v>
      </c>
      <c r="D82" s="15">
        <v>21940.15157326814</v>
      </c>
      <c r="E82" s="15">
        <v>5752.5395125994928</v>
      </c>
      <c r="F82" s="15">
        <v>2116.7160247093025</v>
      </c>
      <c r="G82" s="15">
        <v>552.30868459302326</v>
      </c>
      <c r="H82" s="18">
        <v>2719.4894622093025</v>
      </c>
      <c r="I82" s="15">
        <v>2231.0528210013758</v>
      </c>
      <c r="J82" s="15">
        <v>627.6942415581666</v>
      </c>
      <c r="K82" s="18">
        <v>2920.2526728061816</v>
      </c>
      <c r="L82" s="15">
        <v>2819.6728522336771</v>
      </c>
      <c r="M82" s="15">
        <v>916.15896502931071</v>
      </c>
      <c r="N82" s="18">
        <v>3842.2345664038812</v>
      </c>
      <c r="O82" s="15">
        <v>3413.1566371681415</v>
      </c>
      <c r="P82" s="15">
        <v>976.22504424778765</v>
      </c>
      <c r="Q82" s="18">
        <v>4516.9860176991151</v>
      </c>
      <c r="R82" s="15">
        <v>3178.6440775305095</v>
      </c>
      <c r="S82" s="15">
        <v>880.05053840631729</v>
      </c>
      <c r="T82" s="18">
        <v>4175.6244077530509</v>
      </c>
      <c r="U82" s="15">
        <v>3193.7547735150697</v>
      </c>
      <c r="V82" s="15">
        <v>795.63715410375414</v>
      </c>
      <c r="W82" s="18">
        <v>4168.69044121967</v>
      </c>
      <c r="X82" s="15">
        <v>2758.3278244378216</v>
      </c>
      <c r="Y82" s="15">
        <v>531.2946807549896</v>
      </c>
      <c r="Z82" s="20">
        <v>3476.8144134380923</v>
      </c>
      <c r="AA82" s="16">
        <v>2566.3300367335405</v>
      </c>
      <c r="AB82" s="15">
        <v>402.44165018366766</v>
      </c>
      <c r="AC82" s="20">
        <v>3113.1124611472164</v>
      </c>
    </row>
    <row r="83" spans="1:29" x14ac:dyDescent="0.2">
      <c r="A83" s="14" t="s">
        <v>83</v>
      </c>
      <c r="B83" s="14" t="s">
        <v>375</v>
      </c>
      <c r="C83" s="15">
        <v>29519.531705070891</v>
      </c>
      <c r="D83" s="15">
        <v>23000.22532184724</v>
      </c>
      <c r="E83" s="15">
        <v>6017.5124805740488</v>
      </c>
      <c r="F83" s="15">
        <v>2445.4849738075545</v>
      </c>
      <c r="G83" s="15">
        <v>701.20329013877404</v>
      </c>
      <c r="H83" s="18">
        <v>3179.5411267346753</v>
      </c>
      <c r="I83" s="15">
        <v>2322.2672997586988</v>
      </c>
      <c r="J83" s="15">
        <v>686.99711995018299</v>
      </c>
      <c r="K83" s="18">
        <v>3054.3407799486263</v>
      </c>
      <c r="L83" s="15">
        <v>2933.4455554334686</v>
      </c>
      <c r="M83" s="15">
        <v>903.16163059004498</v>
      </c>
      <c r="N83" s="18">
        <v>3891.4995055488407</v>
      </c>
      <c r="O83" s="15">
        <v>3632.0182177743154</v>
      </c>
      <c r="P83" s="15">
        <v>1138.1295619344401</v>
      </c>
      <c r="Q83" s="18">
        <v>4834.707736561395</v>
      </c>
      <c r="R83" s="15">
        <v>3588.8956354215106</v>
      </c>
      <c r="S83" s="15">
        <v>877.26194114130078</v>
      </c>
      <c r="T83" s="18">
        <v>4538.5529794725308</v>
      </c>
      <c r="U83" s="15">
        <v>3144.0163797679529</v>
      </c>
      <c r="V83" s="15">
        <v>728.20967619625378</v>
      </c>
      <c r="W83" s="18">
        <v>3954.1890498217936</v>
      </c>
      <c r="X83" s="15">
        <v>2697.6144411015966</v>
      </c>
      <c r="Y83" s="15">
        <v>511.68710946540153</v>
      </c>
      <c r="Z83" s="20">
        <v>3299.3584818329091</v>
      </c>
      <c r="AA83" s="16">
        <v>2271.3966582742046</v>
      </c>
      <c r="AB83" s="15">
        <v>320.93247882810709</v>
      </c>
      <c r="AC83" s="20">
        <v>2669.3055619134816</v>
      </c>
    </row>
    <row r="84" spans="1:29" x14ac:dyDescent="0.2">
      <c r="A84" s="14" t="s">
        <v>84</v>
      </c>
      <c r="B84" s="14" t="s">
        <v>375</v>
      </c>
      <c r="C84" s="15">
        <v>36877.837493524683</v>
      </c>
      <c r="D84" s="15">
        <v>28881.249860900596</v>
      </c>
      <c r="E84" s="15">
        <v>7268.9864737821599</v>
      </c>
      <c r="F84" s="15">
        <v>2986.5305578531388</v>
      </c>
      <c r="G84" s="15">
        <v>883.94733939895241</v>
      </c>
      <c r="H84" s="18">
        <v>3909.4906718132529</v>
      </c>
      <c r="I84" s="15">
        <v>2878.2090760488832</v>
      </c>
      <c r="J84" s="15">
        <v>909.03993150151791</v>
      </c>
      <c r="K84" s="18">
        <v>3836.4991048493812</v>
      </c>
      <c r="L84" s="15">
        <v>3548.23953411713</v>
      </c>
      <c r="M84" s="15">
        <v>1054.6644324799472</v>
      </c>
      <c r="N84" s="18">
        <v>4679.0213163388635</v>
      </c>
      <c r="O84" s="15">
        <v>4817.0058129082518</v>
      </c>
      <c r="P84" s="15">
        <v>1339.0984598789478</v>
      </c>
      <c r="Q84" s="18">
        <v>6258.1506561994365</v>
      </c>
      <c r="R84" s="15">
        <v>4380.9865143160832</v>
      </c>
      <c r="S84" s="15">
        <v>1106.1591709293828</v>
      </c>
      <c r="T84" s="18">
        <v>5603.191257556633</v>
      </c>
      <c r="U84" s="15">
        <v>3919.512398574353</v>
      </c>
      <c r="V84" s="15">
        <v>844.84932130128152</v>
      </c>
      <c r="W84" s="18">
        <v>4894.6618639569269</v>
      </c>
      <c r="X84" s="15">
        <v>3362.1254339273314</v>
      </c>
      <c r="Y84" s="15">
        <v>574.45406155982414</v>
      </c>
      <c r="Z84" s="20">
        <v>4068.9358944688729</v>
      </c>
      <c r="AA84" s="16">
        <v>3124.0585946440833</v>
      </c>
      <c r="AB84" s="15">
        <v>357.644312199588</v>
      </c>
      <c r="AC84" s="20">
        <v>3595.3911650263217</v>
      </c>
    </row>
    <row r="85" spans="1:29" x14ac:dyDescent="0.2">
      <c r="A85" s="14" t="s">
        <v>85</v>
      </c>
      <c r="B85" s="14" t="s">
        <v>364</v>
      </c>
      <c r="C85" s="15">
        <v>47437.7170448697</v>
      </c>
      <c r="D85" s="15">
        <v>32115.865175688956</v>
      </c>
      <c r="E85" s="15">
        <v>14355.153586300474</v>
      </c>
      <c r="F85" s="15">
        <v>4067.593835314839</v>
      </c>
      <c r="G85" s="15">
        <v>1963.5121092029942</v>
      </c>
      <c r="H85" s="18">
        <v>6105.8532804931747</v>
      </c>
      <c r="I85" s="15">
        <v>3439.7856873538949</v>
      </c>
      <c r="J85" s="15">
        <v>2287.5157227961695</v>
      </c>
      <c r="K85" s="18">
        <v>5800.7743005806506</v>
      </c>
      <c r="L85" s="15">
        <v>3841.2081955661556</v>
      </c>
      <c r="M85" s="15">
        <v>2252.5887581982765</v>
      </c>
      <c r="N85" s="18">
        <v>6198.8359802699333</v>
      </c>
      <c r="O85" s="15">
        <v>5057.2806732117806</v>
      </c>
      <c r="P85" s="15">
        <v>2685.7018793828888</v>
      </c>
      <c r="Q85" s="18">
        <v>7913.6796633941085</v>
      </c>
      <c r="R85" s="15">
        <v>4937.6545108088567</v>
      </c>
      <c r="S85" s="15">
        <v>2214.6486628556409</v>
      </c>
      <c r="T85" s="18">
        <v>7314.6950522373345</v>
      </c>
      <c r="U85" s="15">
        <v>4197.0855544331334</v>
      </c>
      <c r="V85" s="15">
        <v>1246.6821042816068</v>
      </c>
      <c r="W85" s="18">
        <v>5585.6475250602216</v>
      </c>
      <c r="X85" s="15">
        <v>3458.4266439771482</v>
      </c>
      <c r="Y85" s="15">
        <v>705.50139783639236</v>
      </c>
      <c r="Z85" s="20">
        <v>4315.3168834325998</v>
      </c>
      <c r="AA85" s="16">
        <v>3206.8396756082348</v>
      </c>
      <c r="AB85" s="15">
        <v>325.42981908920774</v>
      </c>
      <c r="AC85" s="20">
        <v>3645.2659596589729</v>
      </c>
    </row>
    <row r="86" spans="1:29" x14ac:dyDescent="0.2">
      <c r="A86" s="14" t="s">
        <v>86</v>
      </c>
      <c r="B86" s="14" t="s">
        <v>392</v>
      </c>
      <c r="C86" s="15">
        <v>47152.042791838649</v>
      </c>
      <c r="D86" s="15">
        <v>36054.177897204368</v>
      </c>
      <c r="E86" s="15">
        <v>9425.4961085490886</v>
      </c>
      <c r="F86" s="15">
        <v>3335.2526528707017</v>
      </c>
      <c r="G86" s="15">
        <v>922.22162750894665</v>
      </c>
      <c r="H86" s="18">
        <v>4346.6256729422748</v>
      </c>
      <c r="I86" s="15">
        <v>3190.911167931376</v>
      </c>
      <c r="J86" s="15">
        <v>1138.9259320356318</v>
      </c>
      <c r="K86" s="18">
        <v>4423.1487957769714</v>
      </c>
      <c r="L86" s="15">
        <v>4897.1143389441304</v>
      </c>
      <c r="M86" s="15">
        <v>1438.6057494421698</v>
      </c>
      <c r="N86" s="18">
        <v>6517.2186044496439</v>
      </c>
      <c r="O86" s="15">
        <v>5992.7978437915672</v>
      </c>
      <c r="P86" s="15">
        <v>1777.7476489393975</v>
      </c>
      <c r="Q86" s="18">
        <v>8057.7201129442519</v>
      </c>
      <c r="R86" s="15">
        <v>5672.8532771242199</v>
      </c>
      <c r="S86" s="15">
        <v>1509.4434158429942</v>
      </c>
      <c r="T86" s="18">
        <v>7399.1162731079276</v>
      </c>
      <c r="U86" s="15">
        <v>5160.376167963369</v>
      </c>
      <c r="V86" s="15">
        <v>1285.4545285336708</v>
      </c>
      <c r="W86" s="18">
        <v>6715.5410788072813</v>
      </c>
      <c r="X86" s="15">
        <v>4614.1875</v>
      </c>
      <c r="Y86" s="15">
        <v>782.72081151832469</v>
      </c>
      <c r="Z86" s="20">
        <v>5765.7212041884823</v>
      </c>
      <c r="AA86" s="16">
        <v>4624.788302752293</v>
      </c>
      <c r="AB86" s="15">
        <v>523.19724770642199</v>
      </c>
      <c r="AC86" s="20">
        <v>5490.8174311926605</v>
      </c>
    </row>
    <row r="87" spans="1:29" x14ac:dyDescent="0.2">
      <c r="A87" s="14" t="s">
        <v>87</v>
      </c>
      <c r="B87" s="14" t="s">
        <v>392</v>
      </c>
      <c r="C87" s="15">
        <v>48878.875695478331</v>
      </c>
      <c r="D87" s="15">
        <v>24503.513280156225</v>
      </c>
      <c r="E87" s="15">
        <v>24093.43051268706</v>
      </c>
      <c r="F87" s="15">
        <v>4249.5497121518592</v>
      </c>
      <c r="G87" s="15">
        <v>3415.4889061770655</v>
      </c>
      <c r="H87" s="18">
        <v>7681.8783258129761</v>
      </c>
      <c r="I87" s="15">
        <v>3688.8642362256683</v>
      </c>
      <c r="J87" s="15">
        <v>3775.1993566479709</v>
      </c>
      <c r="K87" s="18">
        <v>7501.5626855823157</v>
      </c>
      <c r="L87" s="15">
        <v>4008.0225298412079</v>
      </c>
      <c r="M87" s="15">
        <v>4268.1425229089491</v>
      </c>
      <c r="N87" s="18">
        <v>8337.222157232296</v>
      </c>
      <c r="O87" s="15">
        <v>4096.1830443609551</v>
      </c>
      <c r="P87" s="15">
        <v>4424.3826103189976</v>
      </c>
      <c r="Q87" s="18">
        <v>8567.9021305392871</v>
      </c>
      <c r="R87" s="15">
        <v>3307.9796052069387</v>
      </c>
      <c r="S87" s="15">
        <v>3414.6121856040108</v>
      </c>
      <c r="T87" s="18">
        <v>6762.8752100720658</v>
      </c>
      <c r="U87" s="15">
        <v>2218.3060343223019</v>
      </c>
      <c r="V87" s="15">
        <v>2053.7579570412836</v>
      </c>
      <c r="W87" s="18">
        <v>4311.654506198116</v>
      </c>
      <c r="X87" s="15">
        <v>1251.3869764397907</v>
      </c>
      <c r="Y87" s="15">
        <v>1008.1959424083771</v>
      </c>
      <c r="Z87" s="20">
        <v>2278.9093586387435</v>
      </c>
      <c r="AA87" s="16">
        <v>519.06674311926599</v>
      </c>
      <c r="AB87" s="15">
        <v>422.68830275229357</v>
      </c>
      <c r="AC87" s="20">
        <v>952.76972477064214</v>
      </c>
    </row>
    <row r="88" spans="1:29" x14ac:dyDescent="0.2">
      <c r="A88" s="14" t="s">
        <v>88</v>
      </c>
      <c r="B88" s="14" t="s">
        <v>392</v>
      </c>
      <c r="C88" s="15">
        <v>37869.648482354321</v>
      </c>
      <c r="D88" s="15">
        <v>27149.828638980678</v>
      </c>
      <c r="E88" s="15">
        <v>9820.6279417876067</v>
      </c>
      <c r="F88" s="15">
        <v>2847.8917068616774</v>
      </c>
      <c r="G88" s="15">
        <v>1107.4584098335149</v>
      </c>
      <c r="H88" s="18">
        <v>4002.8975260619263</v>
      </c>
      <c r="I88" s="15">
        <v>2726.0968327284727</v>
      </c>
      <c r="J88" s="15">
        <v>1298.5150940283736</v>
      </c>
      <c r="K88" s="18">
        <v>4088.2731771692511</v>
      </c>
      <c r="L88" s="15">
        <v>3691.0274257490087</v>
      </c>
      <c r="M88" s="15">
        <v>1563.2291544810555</v>
      </c>
      <c r="N88" s="18">
        <v>5360.4792140551544</v>
      </c>
      <c r="O88" s="15">
        <v>4207.6867430518287</v>
      </c>
      <c r="P88" s="15">
        <v>1783.0072573682125</v>
      </c>
      <c r="Q88" s="18">
        <v>6117.9765243973588</v>
      </c>
      <c r="R88" s="15">
        <v>4337.5764092631098</v>
      </c>
      <c r="S88" s="15">
        <v>1598.3038995072209</v>
      </c>
      <c r="T88" s="18">
        <v>6053.1761472071094</v>
      </c>
      <c r="U88" s="15">
        <v>4030.8092915906636</v>
      </c>
      <c r="V88" s="15">
        <v>1107.2972117782824</v>
      </c>
      <c r="W88" s="18">
        <v>5289.0453411755943</v>
      </c>
      <c r="X88" s="15">
        <v>3462.6537958115186</v>
      </c>
      <c r="Y88" s="15">
        <v>776.27866492146597</v>
      </c>
      <c r="Z88" s="20">
        <v>4445.0811518324608</v>
      </c>
      <c r="AA88" s="16">
        <v>2671.059633027523</v>
      </c>
      <c r="AB88" s="15">
        <v>411.67362385321098</v>
      </c>
      <c r="AC88" s="20">
        <v>3253.4607798165134</v>
      </c>
    </row>
    <row r="89" spans="1:29" x14ac:dyDescent="0.2">
      <c r="A89" s="14" t="s">
        <v>89</v>
      </c>
      <c r="B89" s="14" t="s">
        <v>392</v>
      </c>
      <c r="C89" s="15">
        <v>30280.981436427533</v>
      </c>
      <c r="D89" s="15">
        <v>19985.127370880087</v>
      </c>
      <c r="E89" s="15">
        <v>9419.0885653073819</v>
      </c>
      <c r="F89" s="15">
        <v>2240.6716664073442</v>
      </c>
      <c r="G89" s="15">
        <v>1142.1283958300919</v>
      </c>
      <c r="H89" s="18">
        <v>3436.2908977750117</v>
      </c>
      <c r="I89" s="15">
        <v>2193.260887495876</v>
      </c>
      <c r="J89" s="15">
        <v>1203.4592543714946</v>
      </c>
      <c r="K89" s="18">
        <v>3476.9507588254701</v>
      </c>
      <c r="L89" s="15">
        <v>2776.0072572084659</v>
      </c>
      <c r="M89" s="15">
        <v>1410.1681939299408</v>
      </c>
      <c r="N89" s="18">
        <v>4271.4881176750932</v>
      </c>
      <c r="O89" s="15">
        <v>3124.2074067159829</v>
      </c>
      <c r="P89" s="15">
        <v>1720.9438779081979</v>
      </c>
      <c r="Q89" s="18">
        <v>4941.9280797143729</v>
      </c>
      <c r="R89" s="15">
        <v>3092.3448315150827</v>
      </c>
      <c r="S89" s="15">
        <v>1472.7144159284474</v>
      </c>
      <c r="T89" s="18">
        <v>4717.8992793459993</v>
      </c>
      <c r="U89" s="15">
        <v>3016.3023489558127</v>
      </c>
      <c r="V89" s="15">
        <v>1148.1249302013921</v>
      </c>
      <c r="W89" s="18">
        <v>4324.0265420839069</v>
      </c>
      <c r="X89" s="15">
        <v>2254.7513089005238</v>
      </c>
      <c r="Y89" s="15">
        <v>732.79417539267024</v>
      </c>
      <c r="Z89" s="20">
        <v>3167.9255890052359</v>
      </c>
      <c r="AA89" s="16">
        <v>1652.2018348623853</v>
      </c>
      <c r="AB89" s="15">
        <v>466.74701834862384</v>
      </c>
      <c r="AC89" s="20">
        <v>2271.7775229357799</v>
      </c>
    </row>
    <row r="90" spans="1:29" x14ac:dyDescent="0.2">
      <c r="A90" s="14" t="s">
        <v>90</v>
      </c>
      <c r="B90" s="14" t="s">
        <v>392</v>
      </c>
      <c r="C90" s="15">
        <v>43715.463766537156</v>
      </c>
      <c r="D90" s="15">
        <v>25995.402931600034</v>
      </c>
      <c r="E90" s="15">
        <v>16941.544331069879</v>
      </c>
      <c r="F90" s="15">
        <v>3721.575353975416</v>
      </c>
      <c r="G90" s="15">
        <v>2143.5957056169286</v>
      </c>
      <c r="H90" s="18">
        <v>5918.6618951299206</v>
      </c>
      <c r="I90" s="15">
        <v>3147.3075717584957</v>
      </c>
      <c r="J90" s="15">
        <v>2437.4410260640052</v>
      </c>
      <c r="K90" s="18">
        <v>5671.083718244804</v>
      </c>
      <c r="L90" s="15">
        <v>3656.7350793960268</v>
      </c>
      <c r="M90" s="15">
        <v>2584.4719568466885</v>
      </c>
      <c r="N90" s="18">
        <v>6323.1741080132579</v>
      </c>
      <c r="O90" s="15">
        <v>4701.0380136746553</v>
      </c>
      <c r="P90" s="15">
        <v>3013.7556297108722</v>
      </c>
      <c r="Q90" s="18">
        <v>7859.9588360208163</v>
      </c>
      <c r="R90" s="15">
        <v>4338.7612157119665</v>
      </c>
      <c r="S90" s="15">
        <v>2804.4368644429887</v>
      </c>
      <c r="T90" s="18">
        <v>7278.2660153245788</v>
      </c>
      <c r="U90" s="15">
        <v>2950.7305587611213</v>
      </c>
      <c r="V90" s="15">
        <v>1764.2523173137772</v>
      </c>
      <c r="W90" s="18">
        <v>4847.3636600528607</v>
      </c>
      <c r="X90" s="15">
        <v>2016.3918848167541</v>
      </c>
      <c r="Y90" s="15">
        <v>1128.9861910994764</v>
      </c>
      <c r="Z90" s="20">
        <v>3250.0629581151834</v>
      </c>
      <c r="AA90" s="16">
        <v>1151.0339449541284</v>
      </c>
      <c r="AB90" s="15">
        <v>627.83669724770641</v>
      </c>
      <c r="AC90" s="20">
        <v>1853.2197247706422</v>
      </c>
    </row>
    <row r="91" spans="1:29" x14ac:dyDescent="0.2">
      <c r="A91" s="14" t="s">
        <v>91</v>
      </c>
      <c r="B91" s="14" t="s">
        <v>392</v>
      </c>
      <c r="C91" s="15">
        <v>29222.668877672473</v>
      </c>
      <c r="D91" s="15">
        <v>21572.062247075864</v>
      </c>
      <c r="E91" s="15">
        <v>6971.4070469758044</v>
      </c>
      <c r="F91" s="15">
        <v>2511.0975571806443</v>
      </c>
      <c r="G91" s="15">
        <v>800.38139100669048</v>
      </c>
      <c r="H91" s="18">
        <v>3346.1489341839115</v>
      </c>
      <c r="I91" s="15">
        <v>2391.2212141207524</v>
      </c>
      <c r="J91" s="15">
        <v>947.07010887495881</v>
      </c>
      <c r="K91" s="18">
        <v>3383.6390630155065</v>
      </c>
      <c r="L91" s="15">
        <v>2857.9743289790081</v>
      </c>
      <c r="M91" s="15">
        <v>1009.5332206841273</v>
      </c>
      <c r="N91" s="18">
        <v>3953.6566148913585</v>
      </c>
      <c r="O91" s="15">
        <v>3664.8951531981429</v>
      </c>
      <c r="P91" s="15">
        <v>1301.2271252887781</v>
      </c>
      <c r="Q91" s="18">
        <v>5074.4702121205055</v>
      </c>
      <c r="R91" s="15">
        <v>3638.5406044378615</v>
      </c>
      <c r="S91" s="15">
        <v>1159.9255134303701</v>
      </c>
      <c r="T91" s="18">
        <v>4900.3594724698778</v>
      </c>
      <c r="U91" s="15">
        <v>2973.0002233555447</v>
      </c>
      <c r="V91" s="15">
        <v>810.36835051930154</v>
      </c>
      <c r="W91" s="18">
        <v>3894.7168968469641</v>
      </c>
      <c r="X91" s="15">
        <v>2203.2141361256545</v>
      </c>
      <c r="Y91" s="15">
        <v>526.6454842931937</v>
      </c>
      <c r="Z91" s="20">
        <v>2897.3554319371729</v>
      </c>
      <c r="AA91" s="16">
        <v>1624.6651376146788</v>
      </c>
      <c r="AB91" s="15">
        <v>315.2951834862385</v>
      </c>
      <c r="AC91" s="20">
        <v>2026.7009174311925</v>
      </c>
    </row>
    <row r="92" spans="1:29" x14ac:dyDescent="0.2">
      <c r="A92" s="14" t="s">
        <v>92</v>
      </c>
      <c r="B92" s="14" t="s">
        <v>376</v>
      </c>
      <c r="C92" s="15">
        <v>47917.903078248753</v>
      </c>
      <c r="D92" s="15">
        <v>28514.081860516279</v>
      </c>
      <c r="E92" s="15">
        <v>17239.834051408037</v>
      </c>
      <c r="F92" s="15">
        <v>3539.2751309125247</v>
      </c>
      <c r="G92" s="15">
        <v>2211.7719975963601</v>
      </c>
      <c r="H92" s="18">
        <v>5864.3303287835861</v>
      </c>
      <c r="I92" s="15">
        <v>3280.0939934092271</v>
      </c>
      <c r="J92" s="15">
        <v>2314.0327291791491</v>
      </c>
      <c r="K92" s="18">
        <v>5744.0016476932296</v>
      </c>
      <c r="L92" s="15">
        <v>3542.8286350148364</v>
      </c>
      <c r="M92" s="15">
        <v>2435.9688427299702</v>
      </c>
      <c r="N92" s="18">
        <v>6178.3831602373884</v>
      </c>
      <c r="O92" s="15">
        <v>4340.2579626810975</v>
      </c>
      <c r="P92" s="15">
        <v>2846.4536896104623</v>
      </c>
      <c r="Q92" s="18">
        <v>7477.1453858729346</v>
      </c>
      <c r="R92" s="15">
        <v>4395.5662921348321</v>
      </c>
      <c r="S92" s="15">
        <v>2671.5465168539326</v>
      </c>
      <c r="T92" s="18">
        <v>7387.5159550561802</v>
      </c>
      <c r="U92" s="15">
        <v>3583.6011139674379</v>
      </c>
      <c r="V92" s="15">
        <v>2022.9309483004856</v>
      </c>
      <c r="W92" s="18">
        <v>5942.4271636675239</v>
      </c>
      <c r="X92" s="15">
        <v>3071.783215157503</v>
      </c>
      <c r="Y92" s="15">
        <v>1331.9716378007672</v>
      </c>
      <c r="Z92" s="20">
        <v>4887.9693130303376</v>
      </c>
      <c r="AA92" s="16">
        <v>2593.7718958467826</v>
      </c>
      <c r="AB92" s="15">
        <v>857.74478157951364</v>
      </c>
      <c r="AC92" s="20">
        <v>3856.2272433828275</v>
      </c>
    </row>
    <row r="93" spans="1:29" x14ac:dyDescent="0.2">
      <c r="A93" s="14" t="s">
        <v>93</v>
      </c>
      <c r="B93" s="14" t="s">
        <v>377</v>
      </c>
      <c r="C93" s="15">
        <v>22880.137635724117</v>
      </c>
      <c r="D93" s="15">
        <v>16144.717051536931</v>
      </c>
      <c r="E93" s="15">
        <v>2935.2167609726257</v>
      </c>
      <c r="F93" s="15">
        <v>1635.3342468256142</v>
      </c>
      <c r="G93" s="15">
        <v>332.57148077098748</v>
      </c>
      <c r="H93" s="18">
        <v>2230.5225175847263</v>
      </c>
      <c r="I93" s="15">
        <v>1447.3405761316874</v>
      </c>
      <c r="J93" s="15">
        <v>361.35967078189304</v>
      </c>
      <c r="K93" s="18">
        <v>2111.1012345679014</v>
      </c>
      <c r="L93" s="15">
        <v>1694.9663545540072</v>
      </c>
      <c r="M93" s="15">
        <v>324.71502172841718</v>
      </c>
      <c r="N93" s="18">
        <v>2352.4566999686394</v>
      </c>
      <c r="O93" s="15">
        <v>2651.7568342151676</v>
      </c>
      <c r="P93" s="15">
        <v>494.82098765432102</v>
      </c>
      <c r="Q93" s="18">
        <v>3720.4585537918874</v>
      </c>
      <c r="R93" s="15">
        <v>2799.0371416614357</v>
      </c>
      <c r="S93" s="15">
        <v>518.02715003138735</v>
      </c>
      <c r="T93" s="18">
        <v>3979.9941410336892</v>
      </c>
      <c r="U93" s="15">
        <v>2338.0660015349195</v>
      </c>
      <c r="V93" s="15">
        <v>372.01227935533382</v>
      </c>
      <c r="W93" s="18">
        <v>3381.363008442057</v>
      </c>
      <c r="X93" s="15">
        <v>1772.1439244663384</v>
      </c>
      <c r="Y93" s="15">
        <v>267.03538587848931</v>
      </c>
      <c r="Z93" s="20">
        <v>2593.242036124795</v>
      </c>
      <c r="AA93" s="16">
        <v>1516.1170366979477</v>
      </c>
      <c r="AB93" s="15">
        <v>156.53498130769816</v>
      </c>
      <c r="AC93" s="20">
        <v>2156.1431296253909</v>
      </c>
    </row>
    <row r="94" spans="1:29" x14ac:dyDescent="0.2">
      <c r="A94" s="14" t="s">
        <v>94</v>
      </c>
      <c r="B94" s="14" t="s">
        <v>393</v>
      </c>
      <c r="C94" s="15">
        <v>38769.735923675034</v>
      </c>
      <c r="D94" s="15">
        <v>26398.687103405129</v>
      </c>
      <c r="E94" s="15">
        <v>7959.6352444364993</v>
      </c>
      <c r="F94" s="15">
        <v>2611.3775100401604</v>
      </c>
      <c r="G94" s="15">
        <v>782.26745514166748</v>
      </c>
      <c r="H94" s="18">
        <v>3663.4282819350792</v>
      </c>
      <c r="I94" s="15">
        <v>2361.7792719239264</v>
      </c>
      <c r="J94" s="15">
        <v>922.12224249991993</v>
      </c>
      <c r="K94" s="18">
        <v>3562.8982806646818</v>
      </c>
      <c r="L94" s="15">
        <v>3497.5395047169814</v>
      </c>
      <c r="M94" s="15">
        <v>1181.4326847484278</v>
      </c>
      <c r="N94" s="18">
        <v>5133.3094290487425</v>
      </c>
      <c r="O94" s="15">
        <v>4290.0942524582542</v>
      </c>
      <c r="P94" s="15">
        <v>1321.9134642682013</v>
      </c>
      <c r="Q94" s="18">
        <v>6306.7717242625231</v>
      </c>
      <c r="R94" s="15">
        <v>4478.8589412021311</v>
      </c>
      <c r="S94" s="15">
        <v>1281.7824447698874</v>
      </c>
      <c r="T94" s="18">
        <v>6413.4535256909603</v>
      </c>
      <c r="U94" s="15">
        <v>3900.9024244118709</v>
      </c>
      <c r="V94" s="15">
        <v>1134.7223708910813</v>
      </c>
      <c r="W94" s="18">
        <v>5808.9781123936582</v>
      </c>
      <c r="X94" s="15">
        <v>3014.661257066844</v>
      </c>
      <c r="Y94" s="15">
        <v>764.03006318589962</v>
      </c>
      <c r="Z94" s="20">
        <v>4647.8495510475559</v>
      </c>
      <c r="AA94" s="16">
        <v>2819.9061613442932</v>
      </c>
      <c r="AB94" s="15">
        <v>546.43514948716086</v>
      </c>
      <c r="AC94" s="20">
        <v>4069.4379137266315</v>
      </c>
    </row>
    <row r="95" spans="1:29" x14ac:dyDescent="0.2">
      <c r="A95" s="14" t="s">
        <v>95</v>
      </c>
      <c r="B95" s="14" t="s">
        <v>377</v>
      </c>
      <c r="C95" s="15">
        <v>27594.522098180147</v>
      </c>
      <c r="D95" s="15">
        <v>22123.78638935617</v>
      </c>
      <c r="E95" s="15">
        <v>3149.413794158128</v>
      </c>
      <c r="F95" s="15">
        <v>1908.272220699735</v>
      </c>
      <c r="G95" s="15">
        <v>402.52617155385036</v>
      </c>
      <c r="H95" s="18">
        <v>2461.0289577053072</v>
      </c>
      <c r="I95" s="15">
        <v>1955.1460082304527</v>
      </c>
      <c r="J95" s="15">
        <v>415.56362139917695</v>
      </c>
      <c r="K95" s="18">
        <v>2510.4987654320989</v>
      </c>
      <c r="L95" s="15">
        <v>1834.8701671072083</v>
      </c>
      <c r="M95" s="15">
        <v>363.86505980914831</v>
      </c>
      <c r="N95" s="18">
        <v>2370.8802473007481</v>
      </c>
      <c r="O95" s="15">
        <v>2888.0059523809523</v>
      </c>
      <c r="P95" s="15">
        <v>472.49823633156967</v>
      </c>
      <c r="Q95" s="18">
        <v>3647.9096119929454</v>
      </c>
      <c r="R95" s="15">
        <v>3778.3378844946642</v>
      </c>
      <c r="S95" s="15">
        <v>516.81962753714174</v>
      </c>
      <c r="T95" s="18">
        <v>4691.2248901443818</v>
      </c>
      <c r="U95" s="15">
        <v>3161.0652340752108</v>
      </c>
      <c r="V95" s="15">
        <v>370.97313891020718</v>
      </c>
      <c r="W95" s="18">
        <v>3867.6807367613201</v>
      </c>
      <c r="X95" s="15">
        <v>3334.3723316912974</v>
      </c>
      <c r="Y95" s="15">
        <v>268.46338259441711</v>
      </c>
      <c r="Z95" s="20">
        <v>4092.6385878489327</v>
      </c>
      <c r="AA95" s="16">
        <v>3874.2407873655297</v>
      </c>
      <c r="AB95" s="15">
        <v>217.12916762035553</v>
      </c>
      <c r="AC95" s="20">
        <v>4530.6778057526508</v>
      </c>
    </row>
    <row r="96" spans="1:29" x14ac:dyDescent="0.2">
      <c r="A96" s="14" t="s">
        <v>96</v>
      </c>
      <c r="B96" s="14" t="s">
        <v>393</v>
      </c>
      <c r="C96" s="15">
        <v>32296.309813209398</v>
      </c>
      <c r="D96" s="15">
        <v>19171.892550719454</v>
      </c>
      <c r="E96" s="15">
        <v>11322.080771293233</v>
      </c>
      <c r="F96" s="15">
        <v>2353.0521719907151</v>
      </c>
      <c r="G96" s="15">
        <v>1433.2889724033748</v>
      </c>
      <c r="H96" s="18">
        <v>3885.2964150178691</v>
      </c>
      <c r="I96" s="15">
        <v>2031.3661832036628</v>
      </c>
      <c r="J96" s="15">
        <v>1464.1008548650466</v>
      </c>
      <c r="K96" s="18">
        <v>3609.2572599494124</v>
      </c>
      <c r="L96" s="15">
        <v>2727.5820558176101</v>
      </c>
      <c r="M96" s="15">
        <v>1680.1905463836479</v>
      </c>
      <c r="N96" s="18">
        <v>4631.434330778302</v>
      </c>
      <c r="O96" s="15">
        <v>3206.3015975430353</v>
      </c>
      <c r="P96" s="15">
        <v>1939.2637107388957</v>
      </c>
      <c r="Q96" s="18">
        <v>5371.9270653211861</v>
      </c>
      <c r="R96" s="15">
        <v>3203.8884491945282</v>
      </c>
      <c r="S96" s="15">
        <v>1774.5136945751408</v>
      </c>
      <c r="T96" s="18">
        <v>5263.3688343252416</v>
      </c>
      <c r="U96" s="15">
        <v>2540.1772576586654</v>
      </c>
      <c r="V96" s="15">
        <v>1324.2351320046332</v>
      </c>
      <c r="W96" s="18">
        <v>4229.31273714902</v>
      </c>
      <c r="X96" s="15">
        <v>1764.9686730961091</v>
      </c>
      <c r="Y96" s="15">
        <v>938.75011639507818</v>
      </c>
      <c r="Z96" s="20">
        <v>3022.0646491519788</v>
      </c>
      <c r="AA96" s="16">
        <v>1336.0088746635629</v>
      </c>
      <c r="AB96" s="15">
        <v>577.7674401687641</v>
      </c>
      <c r="AC96" s="20">
        <v>2204.5399723576052</v>
      </c>
    </row>
    <row r="97" spans="1:29" x14ac:dyDescent="0.2">
      <c r="A97" s="14" t="s">
        <v>97</v>
      </c>
      <c r="B97" s="14" t="s">
        <v>393</v>
      </c>
      <c r="C97" s="15">
        <v>29666.704978103491</v>
      </c>
      <c r="D97" s="15">
        <v>22403.986862096699</v>
      </c>
      <c r="E97" s="15">
        <v>6090.5835642148531</v>
      </c>
      <c r="F97" s="15">
        <v>2604.0860690468294</v>
      </c>
      <c r="G97" s="15">
        <v>712.47794849121249</v>
      </c>
      <c r="H97" s="18">
        <v>3386.353524188497</v>
      </c>
      <c r="I97" s="15">
        <v>2161.1713252009095</v>
      </c>
      <c r="J97" s="15">
        <v>801.58889635961964</v>
      </c>
      <c r="K97" s="18">
        <v>3033.5630262862996</v>
      </c>
      <c r="L97" s="15">
        <v>2552.2374950864782</v>
      </c>
      <c r="M97" s="15">
        <v>847.88836477987422</v>
      </c>
      <c r="N97" s="18">
        <v>3504.5532871462265</v>
      </c>
      <c r="O97" s="15">
        <v>4218.5600175497457</v>
      </c>
      <c r="P97" s="15">
        <v>1029.8969984773014</v>
      </c>
      <c r="Q97" s="18">
        <v>5460.1199576741419</v>
      </c>
      <c r="R97" s="15">
        <v>4166.6444395974195</v>
      </c>
      <c r="S97" s="15">
        <v>977.51522138784151</v>
      </c>
      <c r="T97" s="18">
        <v>5365.5481257595111</v>
      </c>
      <c r="U97" s="15">
        <v>3186.4040020769262</v>
      </c>
      <c r="V97" s="15">
        <v>794.54107920278</v>
      </c>
      <c r="W97" s="18">
        <v>4191.6456045053328</v>
      </c>
      <c r="X97" s="15">
        <v>2167.7132025274359</v>
      </c>
      <c r="Y97" s="15">
        <v>527.12151646158964</v>
      </c>
      <c r="Z97" s="20">
        <v>2946.550049883605</v>
      </c>
      <c r="AA97" s="16">
        <v>1683.170655415727</v>
      </c>
      <c r="AB97" s="15">
        <v>335.88215610678691</v>
      </c>
      <c r="AC97" s="20">
        <v>2140.6220993671345</v>
      </c>
    </row>
    <row r="98" spans="1:29" x14ac:dyDescent="0.2">
      <c r="A98" s="14" t="s">
        <v>98</v>
      </c>
      <c r="B98" s="14" t="s">
        <v>393</v>
      </c>
      <c r="C98" s="15">
        <v>31266.843127178476</v>
      </c>
      <c r="D98" s="15">
        <v>17302.84087049781</v>
      </c>
      <c r="E98" s="15">
        <v>12950.957771025112</v>
      </c>
      <c r="F98" s="15">
        <v>2415.5502376478389</v>
      </c>
      <c r="G98" s="15">
        <v>1950.9812829298844</v>
      </c>
      <c r="H98" s="18">
        <v>4434.2377583729412</v>
      </c>
      <c r="I98" s="15">
        <v>1876.2743252329267</v>
      </c>
      <c r="J98" s="15">
        <v>2020.4086062818174</v>
      </c>
      <c r="K98" s="18">
        <v>3973.3859699676623</v>
      </c>
      <c r="L98" s="15">
        <v>2439.2376670597487</v>
      </c>
      <c r="M98" s="15">
        <v>1977.1073358883648</v>
      </c>
      <c r="N98" s="18">
        <v>4534.7999950864778</v>
      </c>
      <c r="O98" s="15">
        <v>2928.9839471442947</v>
      </c>
      <c r="P98" s="15">
        <v>2107.8101272356566</v>
      </c>
      <c r="Q98" s="18">
        <v>5183.7822283015457</v>
      </c>
      <c r="R98" s="15">
        <v>2561.2942386190134</v>
      </c>
      <c r="S98" s="15">
        <v>1849.4451749602715</v>
      </c>
      <c r="T98" s="18">
        <v>4575.3616053344967</v>
      </c>
      <c r="U98" s="15">
        <v>2192.9333785996728</v>
      </c>
      <c r="V98" s="15">
        <v>1264.2031393537566</v>
      </c>
      <c r="W98" s="18">
        <v>3619.5760274793311</v>
      </c>
      <c r="X98" s="15">
        <v>1554.712337878284</v>
      </c>
      <c r="Y98" s="15">
        <v>802.52770202859995</v>
      </c>
      <c r="Z98" s="20">
        <v>2549.7282341203859</v>
      </c>
      <c r="AA98" s="16">
        <v>1284.6239179457336</v>
      </c>
      <c r="AB98" s="15">
        <v>520.11602531461415</v>
      </c>
      <c r="AC98" s="20">
        <v>1945.1086055139303</v>
      </c>
    </row>
    <row r="99" spans="1:29" x14ac:dyDescent="0.2">
      <c r="A99" s="14" t="s">
        <v>99</v>
      </c>
      <c r="B99" s="14" t="s">
        <v>378</v>
      </c>
      <c r="C99" s="15">
        <v>30826.498812494003</v>
      </c>
      <c r="D99" s="15">
        <v>28018.623428653682</v>
      </c>
      <c r="E99" s="15">
        <v>1605.2671888494388</v>
      </c>
      <c r="F99" s="15">
        <v>2454.2422850581315</v>
      </c>
      <c r="G99" s="15">
        <v>132.39112961102342</v>
      </c>
      <c r="H99" s="18">
        <v>2682.3110377493904</v>
      </c>
      <c r="I99" s="15">
        <v>2241.845716721125</v>
      </c>
      <c r="J99" s="15">
        <v>176.36141497371784</v>
      </c>
      <c r="K99" s="18">
        <v>2501.5189657621818</v>
      </c>
      <c r="L99" s="15">
        <v>2686.3727609635575</v>
      </c>
      <c r="M99" s="15">
        <v>199.88650401482397</v>
      </c>
      <c r="N99" s="18">
        <v>2972.1977300802964</v>
      </c>
      <c r="O99" s="15">
        <v>4222.7007457454265</v>
      </c>
      <c r="P99" s="15">
        <v>296.96092803875325</v>
      </c>
      <c r="Q99" s="18">
        <v>4722.9335203008477</v>
      </c>
      <c r="R99" s="15">
        <v>5104.1334186530157</v>
      </c>
      <c r="S99" s="15">
        <v>318.43737002079672</v>
      </c>
      <c r="T99" s="18">
        <v>5628.7720364741645</v>
      </c>
      <c r="U99" s="15">
        <v>4029.1051026296268</v>
      </c>
      <c r="V99" s="15">
        <v>213.5190833402028</v>
      </c>
      <c r="W99" s="18">
        <v>4436.9265518094144</v>
      </c>
      <c r="X99" s="15">
        <v>3635.5959382008473</v>
      </c>
      <c r="Y99" s="15">
        <v>97.208447545477199</v>
      </c>
      <c r="Z99" s="20">
        <v>3948.1584849239971</v>
      </c>
      <c r="AA99" s="16">
        <v>3472.4326469858597</v>
      </c>
      <c r="AB99" s="15">
        <v>49.973331679484005</v>
      </c>
      <c r="AC99" s="20">
        <v>3658.0478789382291</v>
      </c>
    </row>
    <row r="100" spans="1:29" x14ac:dyDescent="0.2">
      <c r="A100" s="14" t="s">
        <v>100</v>
      </c>
      <c r="B100" s="14" t="s">
        <v>378</v>
      </c>
      <c r="C100" s="15">
        <v>22144.097147586606</v>
      </c>
      <c r="D100" s="15">
        <v>19881.690480760004</v>
      </c>
      <c r="E100" s="15">
        <v>1396.9582693599464</v>
      </c>
      <c r="F100" s="15">
        <v>1667.6832208985218</v>
      </c>
      <c r="G100" s="15">
        <v>114.59064159609589</v>
      </c>
      <c r="H100" s="18">
        <v>1840.1254485431321</v>
      </c>
      <c r="I100" s="15">
        <v>1655.4169626367379</v>
      </c>
      <c r="J100" s="15">
        <v>159.04986503764738</v>
      </c>
      <c r="K100" s="18">
        <v>1869.6473930956099</v>
      </c>
      <c r="L100" s="15">
        <v>1895.7388820259418</v>
      </c>
      <c r="M100" s="15">
        <v>161.05504941321803</v>
      </c>
      <c r="N100" s="18">
        <v>2140.8226528721434</v>
      </c>
      <c r="O100" s="15">
        <v>2977.9743769520046</v>
      </c>
      <c r="P100" s="15">
        <v>220.83854930205877</v>
      </c>
      <c r="Q100" s="18">
        <v>3323.4528650646953</v>
      </c>
      <c r="R100" s="15">
        <v>3463.6589345704688</v>
      </c>
      <c r="S100" s="15">
        <v>315.82722764357703</v>
      </c>
      <c r="T100" s="18">
        <v>3917.8237082066871</v>
      </c>
      <c r="U100" s="15">
        <v>2889.9807930096449</v>
      </c>
      <c r="V100" s="15">
        <v>174.01805292226527</v>
      </c>
      <c r="W100" s="18">
        <v>3184.6371280191247</v>
      </c>
      <c r="X100" s="15">
        <v>2611.1684525292799</v>
      </c>
      <c r="Y100" s="15">
        <v>121.13668078744081</v>
      </c>
      <c r="Z100" s="20">
        <v>2914.7579117866931</v>
      </c>
      <c r="AA100" s="16">
        <v>2630.0250558174153</v>
      </c>
      <c r="AB100" s="15">
        <v>68.534854874720921</v>
      </c>
      <c r="AC100" s="20">
        <v>2814.2124782932278</v>
      </c>
    </row>
    <row r="101" spans="1:29" x14ac:dyDescent="0.2">
      <c r="A101" s="14" t="s">
        <v>101</v>
      </c>
      <c r="B101" s="14" t="s">
        <v>394</v>
      </c>
      <c r="C101" s="15">
        <v>38332.534675751311</v>
      </c>
      <c r="D101" s="15">
        <v>31342.97816036014</v>
      </c>
      <c r="E101" s="15">
        <v>5211.7654215841349</v>
      </c>
      <c r="F101" s="15">
        <v>2761.9288359362417</v>
      </c>
      <c r="G101" s="15">
        <v>876.34132989856698</v>
      </c>
      <c r="H101" s="18">
        <v>3736.9104814039601</v>
      </c>
      <c r="I101" s="15">
        <v>2676.5314330958035</v>
      </c>
      <c r="J101" s="15">
        <v>860.21092636579579</v>
      </c>
      <c r="K101" s="18">
        <v>3654.6977038796517</v>
      </c>
      <c r="L101" s="15">
        <v>3322.1529239766082</v>
      </c>
      <c r="M101" s="15">
        <v>677.37485380116959</v>
      </c>
      <c r="N101" s="18">
        <v>4150.334795321638</v>
      </c>
      <c r="O101" s="15">
        <v>4623.0682545325271</v>
      </c>
      <c r="P101" s="15">
        <v>829.88819765375035</v>
      </c>
      <c r="Q101" s="18">
        <v>5700.1749022396016</v>
      </c>
      <c r="R101" s="15">
        <v>5139.2285653650251</v>
      </c>
      <c r="S101" s="15">
        <v>767.64855687606109</v>
      </c>
      <c r="T101" s="18">
        <v>6188.0507215619691</v>
      </c>
      <c r="U101" s="15">
        <v>4412.9485479076147</v>
      </c>
      <c r="V101" s="15">
        <v>456.47747541733361</v>
      </c>
      <c r="W101" s="18">
        <v>5126.1321747084376</v>
      </c>
      <c r="X101" s="15">
        <v>3994.3434218653492</v>
      </c>
      <c r="Y101" s="15">
        <v>319.64360716491666</v>
      </c>
      <c r="Z101" s="20">
        <v>4668.4789993823351</v>
      </c>
      <c r="AA101" s="16">
        <v>4399.8323429541597</v>
      </c>
      <c r="AB101" s="15">
        <v>198.48005093378606</v>
      </c>
      <c r="AC101" s="20">
        <v>4922.9936332767402</v>
      </c>
    </row>
    <row r="102" spans="1:29" x14ac:dyDescent="0.2">
      <c r="A102" s="14" t="s">
        <v>102</v>
      </c>
      <c r="B102" s="14" t="s">
        <v>394</v>
      </c>
      <c r="C102" s="15">
        <v>25127.465324248693</v>
      </c>
      <c r="D102" s="15">
        <v>21726.305815792675</v>
      </c>
      <c r="E102" s="15">
        <v>2538.3227886604209</v>
      </c>
      <c r="F102" s="15">
        <v>2284.3020447592976</v>
      </c>
      <c r="G102" s="15">
        <v>363.41168893897918</v>
      </c>
      <c r="H102" s="18">
        <v>2712.0895185960389</v>
      </c>
      <c r="I102" s="15">
        <v>1960.1684877276327</v>
      </c>
      <c r="J102" s="15">
        <v>386.47157561361837</v>
      </c>
      <c r="K102" s="18">
        <v>2401.3022961203483</v>
      </c>
      <c r="L102" s="15">
        <v>1926.5596491228071</v>
      </c>
      <c r="M102" s="15">
        <v>297.21549707602338</v>
      </c>
      <c r="N102" s="18">
        <v>2296.6652046783629</v>
      </c>
      <c r="O102" s="15">
        <v>3090.6468183434054</v>
      </c>
      <c r="P102" s="15">
        <v>453.65001777461782</v>
      </c>
      <c r="Q102" s="18">
        <v>3665.825097760398</v>
      </c>
      <c r="R102" s="15">
        <v>3763.4863115449916</v>
      </c>
      <c r="S102" s="15">
        <v>447.42306876061122</v>
      </c>
      <c r="T102" s="18">
        <v>4326.9492784380309</v>
      </c>
      <c r="U102" s="15">
        <v>3186.3526183398121</v>
      </c>
      <c r="V102" s="15">
        <v>258.703864623828</v>
      </c>
      <c r="W102" s="18">
        <v>3609.8678252915615</v>
      </c>
      <c r="X102" s="15">
        <v>2810.7007411982709</v>
      </c>
      <c r="Y102" s="15">
        <v>140.59512044471896</v>
      </c>
      <c r="Z102" s="20">
        <v>3113.5210006176653</v>
      </c>
      <c r="AA102" s="16">
        <v>2966.8752122241085</v>
      </c>
      <c r="AB102" s="15">
        <v>94.077249575551775</v>
      </c>
      <c r="AC102" s="20">
        <v>3186.0063667232598</v>
      </c>
    </row>
    <row r="103" spans="1:29" x14ac:dyDescent="0.2">
      <c r="A103" s="14" t="s">
        <v>103</v>
      </c>
      <c r="B103" s="14" t="s">
        <v>379</v>
      </c>
      <c r="C103" s="15">
        <v>21585.72172410068</v>
      </c>
      <c r="D103" s="15">
        <v>19582.413794965971</v>
      </c>
      <c r="E103" s="15">
        <v>1342.5419682402505</v>
      </c>
      <c r="F103" s="15">
        <v>1526.9847606203643</v>
      </c>
      <c r="G103" s="15">
        <v>113.49211058664869</v>
      </c>
      <c r="H103" s="18">
        <v>1681.746729602158</v>
      </c>
      <c r="I103" s="15">
        <v>1478.2114206128133</v>
      </c>
      <c r="J103" s="15">
        <v>153.38857938718664</v>
      </c>
      <c r="K103" s="18">
        <v>1673.6398328690807</v>
      </c>
      <c r="L103" s="15">
        <v>1981.445699061152</v>
      </c>
      <c r="M103" s="15">
        <v>137.10669880740929</v>
      </c>
      <c r="N103" s="18">
        <v>2174.4106825678764</v>
      </c>
      <c r="O103" s="15">
        <v>3296.9835098831495</v>
      </c>
      <c r="P103" s="15">
        <v>219.02457136616795</v>
      </c>
      <c r="Q103" s="18">
        <v>3632.9871136835204</v>
      </c>
      <c r="R103" s="15">
        <v>3781.1033620015642</v>
      </c>
      <c r="S103" s="15">
        <v>318.781548084441</v>
      </c>
      <c r="T103" s="18">
        <v>4226.8071931196246</v>
      </c>
      <c r="U103" s="15">
        <v>2512.9795918367349</v>
      </c>
      <c r="V103" s="15">
        <v>174.04081632653063</v>
      </c>
      <c r="W103" s="18">
        <v>2763.4285714285716</v>
      </c>
      <c r="X103" s="15">
        <v>1970.4172222850041</v>
      </c>
      <c r="Y103" s="15">
        <v>106.76471917730818</v>
      </c>
      <c r="Z103" s="20">
        <v>2205.569894903379</v>
      </c>
      <c r="AA103" s="16">
        <v>2375.6416573348265</v>
      </c>
      <c r="AB103" s="15">
        <v>77.848722386236389</v>
      </c>
      <c r="AC103" s="20">
        <v>2522.5497302249823</v>
      </c>
    </row>
    <row r="104" spans="1:29" x14ac:dyDescent="0.2">
      <c r="A104" s="14" t="s">
        <v>104</v>
      </c>
      <c r="B104" s="14" t="s">
        <v>379</v>
      </c>
      <c r="C104" s="15">
        <v>29019.076158582695</v>
      </c>
      <c r="D104" s="15">
        <v>25655.367721724102</v>
      </c>
      <c r="E104" s="15">
        <v>2369.9332397104895</v>
      </c>
      <c r="F104" s="15">
        <v>2891.4694538098452</v>
      </c>
      <c r="G104" s="15">
        <v>248.90883344571816</v>
      </c>
      <c r="H104" s="18">
        <v>3220.3386378961568</v>
      </c>
      <c r="I104" s="15">
        <v>2191.7523676880223</v>
      </c>
      <c r="J104" s="15">
        <v>356.77047353760446</v>
      </c>
      <c r="K104" s="18">
        <v>2605.333426183844</v>
      </c>
      <c r="L104" s="15">
        <v>1775.2778482618626</v>
      </c>
      <c r="M104" s="15">
        <v>195.50399644760213</v>
      </c>
      <c r="N104" s="18">
        <v>2034.2571682314135</v>
      </c>
      <c r="O104" s="15">
        <v>3794.7666266244401</v>
      </c>
      <c r="P104" s="15">
        <v>379.97444577918532</v>
      </c>
      <c r="Q104" s="18">
        <v>4314.9499836190889</v>
      </c>
      <c r="R104" s="15">
        <v>5289.4123534010951</v>
      </c>
      <c r="S104" s="15">
        <v>544.58514464425332</v>
      </c>
      <c r="T104" s="18">
        <v>6018.477560594215</v>
      </c>
      <c r="U104" s="15">
        <v>3664.4081632653065</v>
      </c>
      <c r="V104" s="15">
        <v>296.08163265306126</v>
      </c>
      <c r="W104" s="18">
        <v>4102.6938775510207</v>
      </c>
      <c r="X104" s="15">
        <v>3166.4523674991528</v>
      </c>
      <c r="Y104" s="15">
        <v>185.14894338343316</v>
      </c>
      <c r="Z104" s="20">
        <v>3552.9676799638382</v>
      </c>
      <c r="AA104" s="16">
        <v>3517.0043774814212</v>
      </c>
      <c r="AB104" s="15">
        <v>151.93057110862264</v>
      </c>
      <c r="AC104" s="20">
        <v>3818.3542705894333</v>
      </c>
    </row>
    <row r="105" spans="1:29" x14ac:dyDescent="0.2">
      <c r="A105" s="14" t="s">
        <v>105</v>
      </c>
      <c r="B105" s="14" t="s">
        <v>395</v>
      </c>
      <c r="C105" s="15">
        <v>53281</v>
      </c>
      <c r="D105" s="15">
        <v>41032.168196435035</v>
      </c>
      <c r="E105" s="15">
        <v>10402.713290883148</v>
      </c>
      <c r="F105" s="15">
        <v>5002.6410637902172</v>
      </c>
      <c r="G105" s="15">
        <v>1662.8424772177793</v>
      </c>
      <c r="H105" s="18">
        <v>6899</v>
      </c>
      <c r="I105" s="15">
        <v>4147.2284631856364</v>
      </c>
      <c r="J105" s="15">
        <v>1480.743864272772</v>
      </c>
      <c r="K105" s="18">
        <v>5796</v>
      </c>
      <c r="L105" s="15">
        <v>4915.5354770130216</v>
      </c>
      <c r="M105" s="15">
        <v>1796.6622375764018</v>
      </c>
      <c r="N105" s="18">
        <v>6920</v>
      </c>
      <c r="O105" s="15">
        <v>5912.3061021170615</v>
      </c>
      <c r="P105" s="15">
        <v>1636.1220423412205</v>
      </c>
      <c r="Q105" s="18">
        <v>7774</v>
      </c>
      <c r="R105" s="15">
        <v>6490.892806770099</v>
      </c>
      <c r="S105" s="15">
        <v>1484.2616361071935</v>
      </c>
      <c r="T105" s="18">
        <v>8215</v>
      </c>
      <c r="U105" s="15">
        <v>5867.5187422277495</v>
      </c>
      <c r="V105" s="15">
        <v>1087.1453188843491</v>
      </c>
      <c r="W105" s="18">
        <v>7191.0000000000009</v>
      </c>
      <c r="X105" s="15">
        <v>4748.9477786438038</v>
      </c>
      <c r="Y105" s="15">
        <v>499.35905429981813</v>
      </c>
      <c r="Z105" s="20">
        <v>5539</v>
      </c>
      <c r="AA105" s="16">
        <v>4408.3794241151772</v>
      </c>
      <c r="AB105" s="15">
        <v>293.79304139172166</v>
      </c>
      <c r="AC105" s="20">
        <v>4947</v>
      </c>
    </row>
    <row r="106" spans="1:29" x14ac:dyDescent="0.2">
      <c r="A106" s="14" t="s">
        <v>106</v>
      </c>
      <c r="B106" s="14" t="s">
        <v>396</v>
      </c>
      <c r="C106" s="15">
        <v>27034.297734150121</v>
      </c>
      <c r="D106" s="15">
        <v>21405.290058306888</v>
      </c>
      <c r="E106" s="15">
        <v>4078.3305040962432</v>
      </c>
      <c r="F106" s="15">
        <v>1759</v>
      </c>
      <c r="G106" s="15">
        <v>325.15532734274711</v>
      </c>
      <c r="H106" s="18">
        <v>2158.6700898587933</v>
      </c>
      <c r="I106" s="15">
        <v>1688.4577050386172</v>
      </c>
      <c r="J106" s="15">
        <v>336.14012504597281</v>
      </c>
      <c r="K106" s="18">
        <v>2099.582934902538</v>
      </c>
      <c r="L106" s="15">
        <v>2394.3737666860125</v>
      </c>
      <c r="M106" s="15">
        <v>615.47649448636093</v>
      </c>
      <c r="N106" s="18">
        <v>3168.5235055136386</v>
      </c>
      <c r="O106" s="15">
        <v>3460.6501635768809</v>
      </c>
      <c r="P106" s="15">
        <v>810.5456924754634</v>
      </c>
      <c r="Q106" s="18">
        <v>4519.2143947655395</v>
      </c>
      <c r="R106" s="15">
        <v>3457.5596280824684</v>
      </c>
      <c r="S106" s="15">
        <v>644.19795175852312</v>
      </c>
      <c r="T106" s="18">
        <v>4326.1956609621338</v>
      </c>
      <c r="U106" s="15">
        <v>2906.3803858987376</v>
      </c>
      <c r="V106" s="15">
        <v>449.55534600319163</v>
      </c>
      <c r="W106" s="18">
        <v>3585.2799941970111</v>
      </c>
      <c r="X106" s="15">
        <v>2688.8751770180052</v>
      </c>
      <c r="Y106" s="15">
        <v>360.2741250252883</v>
      </c>
      <c r="Z106" s="20">
        <v>3354.1897633016388</v>
      </c>
      <c r="AA106" s="16">
        <v>3008.7629253619102</v>
      </c>
      <c r="AB106" s="15">
        <v>334.56514382402707</v>
      </c>
      <c r="AC106" s="20">
        <v>3615.1622485429589</v>
      </c>
    </row>
    <row r="107" spans="1:29" x14ac:dyDescent="0.2">
      <c r="A107" s="14" t="s">
        <v>107</v>
      </c>
      <c r="B107" s="14" t="s">
        <v>397</v>
      </c>
      <c r="C107" s="15">
        <v>40708</v>
      </c>
      <c r="D107" s="15">
        <v>36124.254841477843</v>
      </c>
      <c r="E107" s="15">
        <v>3280.8474615580863</v>
      </c>
      <c r="F107" s="15">
        <v>2892.7130825378999</v>
      </c>
      <c r="G107" s="15">
        <v>230.44862436833239</v>
      </c>
      <c r="H107" s="18">
        <v>3194</v>
      </c>
      <c r="I107" s="15">
        <v>3023.9766376546036</v>
      </c>
      <c r="J107" s="15">
        <v>304.57879065506182</v>
      </c>
      <c r="K107" s="18">
        <v>3400.9999999999995</v>
      </c>
      <c r="L107" s="15">
        <v>3746.796011768552</v>
      </c>
      <c r="M107" s="15">
        <v>463.90258254331485</v>
      </c>
      <c r="N107" s="18">
        <v>4353</v>
      </c>
      <c r="O107" s="15">
        <v>5017.5740768651094</v>
      </c>
      <c r="P107" s="15">
        <v>575.56051243406182</v>
      </c>
      <c r="Q107" s="18">
        <v>5734</v>
      </c>
      <c r="R107" s="15">
        <v>5460.3575832305796</v>
      </c>
      <c r="S107" s="15">
        <v>564.76572133168929</v>
      </c>
      <c r="T107" s="18">
        <v>6200</v>
      </c>
      <c r="U107" s="15">
        <v>5311.329747351263</v>
      </c>
      <c r="V107" s="15">
        <v>447.61662591687042</v>
      </c>
      <c r="W107" s="18">
        <v>5944</v>
      </c>
      <c r="X107" s="15">
        <v>4997.980582524272</v>
      </c>
      <c r="Y107" s="15">
        <v>331.01618122977351</v>
      </c>
      <c r="Z107" s="20">
        <v>5620.0000000000009</v>
      </c>
      <c r="AA107" s="16">
        <v>5761.3302433371955</v>
      </c>
      <c r="AB107" s="15">
        <v>221.31054461181921</v>
      </c>
      <c r="AC107" s="20">
        <v>6262</v>
      </c>
    </row>
    <row r="108" spans="1:29" x14ac:dyDescent="0.2">
      <c r="A108" s="14" t="s">
        <v>108</v>
      </c>
      <c r="B108" s="14" t="s">
        <v>398</v>
      </c>
      <c r="C108" s="15">
        <v>45378</v>
      </c>
      <c r="D108" s="15">
        <v>36918.396150436871</v>
      </c>
      <c r="E108" s="15">
        <v>6536.9143725465365</v>
      </c>
      <c r="F108" s="15">
        <v>3838.2706919945726</v>
      </c>
      <c r="G108" s="15">
        <v>727.67435549525101</v>
      </c>
      <c r="H108" s="18">
        <v>4677</v>
      </c>
      <c r="I108" s="15">
        <v>3780.2864938608463</v>
      </c>
      <c r="J108" s="15">
        <v>990.47294224647578</v>
      </c>
      <c r="K108" s="18">
        <v>4900.0000000000009</v>
      </c>
      <c r="L108" s="15">
        <v>4096.5907645722937</v>
      </c>
      <c r="M108" s="15">
        <v>1191.7656320968963</v>
      </c>
      <c r="N108" s="18">
        <v>5474</v>
      </c>
      <c r="O108" s="15">
        <v>5877.7747021302202</v>
      </c>
      <c r="P108" s="15">
        <v>1036.0823203754965</v>
      </c>
      <c r="Q108" s="18">
        <v>7198</v>
      </c>
      <c r="R108" s="15">
        <v>7359.5711735107943</v>
      </c>
      <c r="S108" s="15">
        <v>1004.6713195909755</v>
      </c>
      <c r="T108" s="18">
        <v>8718</v>
      </c>
      <c r="U108" s="15">
        <v>5549.1486424298209</v>
      </c>
      <c r="V108" s="15">
        <v>674.89645651173498</v>
      </c>
      <c r="W108" s="18">
        <v>6518</v>
      </c>
      <c r="X108" s="15">
        <v>3749.7007182761372</v>
      </c>
      <c r="Y108" s="15">
        <v>315.85714285714283</v>
      </c>
      <c r="Z108" s="20">
        <v>4422</v>
      </c>
      <c r="AA108" s="16">
        <v>3080.0861678004535</v>
      </c>
      <c r="AB108" s="15">
        <v>181.02721088435374</v>
      </c>
      <c r="AC108" s="20">
        <v>3471</v>
      </c>
    </row>
    <row r="109" spans="1:29" x14ac:dyDescent="0.2">
      <c r="A109" s="14" t="s">
        <v>109</v>
      </c>
      <c r="B109" s="14" t="s">
        <v>399</v>
      </c>
      <c r="C109" s="15">
        <v>55557.000000000007</v>
      </c>
      <c r="D109" s="15">
        <v>34218.630347363956</v>
      </c>
      <c r="E109" s="15">
        <v>19208.686523733508</v>
      </c>
      <c r="F109" s="15">
        <v>4242.3175182481746</v>
      </c>
      <c r="G109" s="15">
        <v>2652.7828467153281</v>
      </c>
      <c r="H109" s="18">
        <v>7019.9999999999991</v>
      </c>
      <c r="I109" s="15">
        <v>3710.6982948294826</v>
      </c>
      <c r="J109" s="15">
        <v>3025.4867986798677</v>
      </c>
      <c r="K109" s="18">
        <v>6854</v>
      </c>
      <c r="L109" s="15">
        <v>4611.3673086933886</v>
      </c>
      <c r="M109" s="15">
        <v>3051.2414367516917</v>
      </c>
      <c r="N109" s="18">
        <v>7891</v>
      </c>
      <c r="O109" s="15">
        <v>5781.9010272837731</v>
      </c>
      <c r="P109" s="15">
        <v>3281.8734121285761</v>
      </c>
      <c r="Q109" s="18">
        <v>9450</v>
      </c>
      <c r="R109" s="15">
        <v>5832.0580635354918</v>
      </c>
      <c r="S109" s="15">
        <v>3050.0106399148808</v>
      </c>
      <c r="T109" s="18">
        <v>9230</v>
      </c>
      <c r="U109" s="15">
        <v>4450.3431247339295</v>
      </c>
      <c r="V109" s="15">
        <v>1917.2237122179652</v>
      </c>
      <c r="W109" s="18">
        <v>6667</v>
      </c>
      <c r="X109" s="15">
        <v>3236.9931662870158</v>
      </c>
      <c r="Y109" s="15">
        <v>909.93817116823948</v>
      </c>
      <c r="Z109" s="20">
        <v>4584</v>
      </c>
      <c r="AA109" s="16">
        <v>2867.5005701254277</v>
      </c>
      <c r="AB109" s="15">
        <v>619.28620296465215</v>
      </c>
      <c r="AC109" s="20">
        <v>3861</v>
      </c>
    </row>
    <row r="110" spans="1:29" x14ac:dyDescent="0.2">
      <c r="A110" s="14" t="s">
        <v>110</v>
      </c>
      <c r="B110" s="14" t="s">
        <v>400</v>
      </c>
      <c r="C110" s="15">
        <v>23887</v>
      </c>
      <c r="D110" s="15">
        <v>17448.68829082145</v>
      </c>
      <c r="E110" s="15">
        <v>6172.5274553123118</v>
      </c>
      <c r="F110" s="15">
        <v>1956.080015026296</v>
      </c>
      <c r="G110" s="15">
        <v>717.73478587528177</v>
      </c>
      <c r="H110" s="18">
        <v>2691</v>
      </c>
      <c r="I110" s="15">
        <v>1724.6014795754263</v>
      </c>
      <c r="J110" s="15">
        <v>761.30331296236739</v>
      </c>
      <c r="K110" s="18">
        <v>2502</v>
      </c>
      <c r="L110" s="15">
        <v>2201.8593386120165</v>
      </c>
      <c r="M110" s="15">
        <v>811.51001397298558</v>
      </c>
      <c r="N110" s="18">
        <v>3046</v>
      </c>
      <c r="O110" s="15">
        <v>2706.0809118236475</v>
      </c>
      <c r="P110" s="15">
        <v>1115.3507014028057</v>
      </c>
      <c r="Q110" s="18">
        <v>3865</v>
      </c>
      <c r="R110" s="15">
        <v>2641.2427995391708</v>
      </c>
      <c r="S110" s="15">
        <v>975.85973502304148</v>
      </c>
      <c r="T110" s="18">
        <v>3655</v>
      </c>
      <c r="U110" s="15">
        <v>2310.032833020638</v>
      </c>
      <c r="V110" s="15">
        <v>709.74921826141338</v>
      </c>
      <c r="W110" s="18">
        <v>3059</v>
      </c>
      <c r="X110" s="15">
        <v>2059.2989690721647</v>
      </c>
      <c r="Y110" s="15">
        <v>592.17525773195871</v>
      </c>
      <c r="Z110" s="20">
        <v>2706</v>
      </c>
      <c r="AA110" s="16">
        <v>1928.5054080629302</v>
      </c>
      <c r="AB110" s="15">
        <v>400.80383480825958</v>
      </c>
      <c r="AC110" s="20">
        <v>2363</v>
      </c>
    </row>
    <row r="111" spans="1:29" x14ac:dyDescent="0.2">
      <c r="A111" s="14" t="s">
        <v>111</v>
      </c>
      <c r="B111" s="14" t="s">
        <v>401</v>
      </c>
      <c r="C111" s="15">
        <v>49844.077272137947</v>
      </c>
      <c r="D111" s="15">
        <v>38043.489174121605</v>
      </c>
      <c r="E111" s="15">
        <v>11052.218332685075</v>
      </c>
      <c r="F111" s="15">
        <v>3867.8491411501122</v>
      </c>
      <c r="G111" s="15">
        <v>1115.0298730395818</v>
      </c>
      <c r="H111" s="18">
        <v>5022.8715459297982</v>
      </c>
      <c r="I111" s="15">
        <v>3627.5902188112345</v>
      </c>
      <c r="J111" s="15">
        <v>1362.1286740692358</v>
      </c>
      <c r="K111" s="18">
        <v>5031.6563520574791</v>
      </c>
      <c r="L111" s="15">
        <v>5097.5186170212764</v>
      </c>
      <c r="M111" s="15">
        <v>1687.8542553191489</v>
      </c>
      <c r="N111" s="18">
        <v>6868.1920212765963</v>
      </c>
      <c r="O111" s="15">
        <v>6138.79929854699</v>
      </c>
      <c r="P111" s="15">
        <v>1922.1071505260898</v>
      </c>
      <c r="Q111" s="18">
        <v>8171.2327678763149</v>
      </c>
      <c r="R111" s="15">
        <v>5852.4044671036654</v>
      </c>
      <c r="S111" s="15">
        <v>1717.6801812737717</v>
      </c>
      <c r="T111" s="18">
        <v>7684.5260176418215</v>
      </c>
      <c r="U111" s="15">
        <v>5586.9949696080485</v>
      </c>
      <c r="V111" s="15">
        <v>1470.3240410815342</v>
      </c>
      <c r="W111" s="18">
        <v>7196.7870467407247</v>
      </c>
      <c r="X111" s="15">
        <v>4763.7875122589076</v>
      </c>
      <c r="Y111" s="15">
        <v>924.06995750245176</v>
      </c>
      <c r="Z111" s="20">
        <v>5853.3625367767245</v>
      </c>
      <c r="AA111" s="16">
        <v>4105.1296449215524</v>
      </c>
      <c r="AB111" s="15">
        <v>783.5573905862924</v>
      </c>
      <c r="AC111" s="20">
        <v>5007.6564822460778</v>
      </c>
    </row>
    <row r="112" spans="1:29" x14ac:dyDescent="0.2">
      <c r="A112" s="14" t="s">
        <v>112</v>
      </c>
      <c r="B112" s="14" t="s">
        <v>401</v>
      </c>
      <c r="C112" s="15">
        <v>36659.922727862046</v>
      </c>
      <c r="D112" s="15">
        <v>19815.485543886942</v>
      </c>
      <c r="E112" s="15">
        <v>16631.345520549719</v>
      </c>
      <c r="F112" s="15">
        <v>2875.6534727408516</v>
      </c>
      <c r="G112" s="15">
        <v>2283.3831217326365</v>
      </c>
      <c r="H112" s="18">
        <v>5177.1284540702018</v>
      </c>
      <c r="I112" s="15">
        <v>2599.2837197909862</v>
      </c>
      <c r="J112" s="15">
        <v>2621.0911985630305</v>
      </c>
      <c r="K112" s="18">
        <v>5241.3436479425209</v>
      </c>
      <c r="L112" s="15">
        <v>2954.9872340425532</v>
      </c>
      <c r="M112" s="15">
        <v>2607.1468085106385</v>
      </c>
      <c r="N112" s="18">
        <v>5587.8079787234046</v>
      </c>
      <c r="O112" s="15">
        <v>3142.7818337985827</v>
      </c>
      <c r="P112" s="15">
        <v>2803.7055328895567</v>
      </c>
      <c r="Q112" s="18">
        <v>5969.7672321236842</v>
      </c>
      <c r="R112" s="15">
        <v>2859.9745893016102</v>
      </c>
      <c r="S112" s="15">
        <v>2517.7101238164601</v>
      </c>
      <c r="T112" s="18">
        <v>5409.4739823581767</v>
      </c>
      <c r="U112" s="15">
        <v>2394.595263047579</v>
      </c>
      <c r="V112" s="15">
        <v>1653.5235799622722</v>
      </c>
      <c r="W112" s="18">
        <v>4081.2129532592749</v>
      </c>
      <c r="X112" s="15">
        <v>1570.918927754168</v>
      </c>
      <c r="Y112" s="15">
        <v>983.37593984962405</v>
      </c>
      <c r="Z112" s="20">
        <v>2584.6374632232755</v>
      </c>
      <c r="AA112" s="16">
        <v>1065.2551610239473</v>
      </c>
      <c r="AB112" s="15">
        <v>523.73905862923209</v>
      </c>
      <c r="AC112" s="20">
        <v>1616.3435177539225</v>
      </c>
    </row>
    <row r="113" spans="1:29" x14ac:dyDescent="0.2">
      <c r="A113" s="14" t="s">
        <v>113</v>
      </c>
      <c r="B113" s="14" t="s">
        <v>402</v>
      </c>
      <c r="C113" s="15">
        <v>27257.341938057893</v>
      </c>
      <c r="D113" s="15">
        <v>19924.909820104684</v>
      </c>
      <c r="E113" s="15">
        <v>7052.8487057184193</v>
      </c>
      <c r="F113" s="15">
        <v>2178.3389012262242</v>
      </c>
      <c r="G113" s="15">
        <v>799.47494448199291</v>
      </c>
      <c r="H113" s="18">
        <v>3006.4761996717198</v>
      </c>
      <c r="I113" s="15">
        <v>1938.2106350452425</v>
      </c>
      <c r="J113" s="15">
        <v>893.35536916911133</v>
      </c>
      <c r="K113" s="18">
        <v>2850.5034913027312</v>
      </c>
      <c r="L113" s="15">
        <v>2659.3153941174505</v>
      </c>
      <c r="M113" s="15">
        <v>1053.6295529663139</v>
      </c>
      <c r="N113" s="18">
        <v>3747.9573665409143</v>
      </c>
      <c r="O113" s="15">
        <v>3167.0038036587575</v>
      </c>
      <c r="P113" s="15">
        <v>1249.9730121354826</v>
      </c>
      <c r="Q113" s="18">
        <v>4462.5962687918854</v>
      </c>
      <c r="R113" s="15">
        <v>2860.7051714215245</v>
      </c>
      <c r="S113" s="15">
        <v>1070.9089040532763</v>
      </c>
      <c r="T113" s="18">
        <v>3977.207226835485</v>
      </c>
      <c r="U113" s="15">
        <v>2806.2854320737515</v>
      </c>
      <c r="V113" s="15">
        <v>815.01575321649273</v>
      </c>
      <c r="W113" s="18">
        <v>3659.2088947421739</v>
      </c>
      <c r="X113" s="15">
        <v>2539.2295207995217</v>
      </c>
      <c r="Y113" s="15">
        <v>659.904416161271</v>
      </c>
      <c r="Z113" s="20">
        <v>3233.0887503203212</v>
      </c>
      <c r="AA113" s="16">
        <v>2267.0385290775748</v>
      </c>
      <c r="AB113" s="15">
        <v>436.27311228178905</v>
      </c>
      <c r="AC113" s="20">
        <v>2749.4432393347793</v>
      </c>
    </row>
    <row r="114" spans="1:29" x14ac:dyDescent="0.2">
      <c r="A114" s="14" t="s">
        <v>114</v>
      </c>
      <c r="B114" s="14" t="s">
        <v>402</v>
      </c>
      <c r="C114" s="15">
        <v>35998.915268771103</v>
      </c>
      <c r="D114" s="15">
        <v>25183.93502688604</v>
      </c>
      <c r="E114" s="15">
        <v>10171.122091811518</v>
      </c>
      <c r="F114" s="15">
        <v>3113.960027034856</v>
      </c>
      <c r="G114" s="15">
        <v>1194.6059669788549</v>
      </c>
      <c r="H114" s="18">
        <v>4374.0799459302889</v>
      </c>
      <c r="I114" s="15">
        <v>2840.6230632566212</v>
      </c>
      <c r="J114" s="15">
        <v>1309.1567161095732</v>
      </c>
      <c r="K114" s="18">
        <v>4224.7063587158618</v>
      </c>
      <c r="L114" s="15">
        <v>3444.244983807966</v>
      </c>
      <c r="M114" s="15">
        <v>1520.1903982906554</v>
      </c>
      <c r="N114" s="18">
        <v>5040.974159516576</v>
      </c>
      <c r="O114" s="15">
        <v>4035.8009418583588</v>
      </c>
      <c r="P114" s="15">
        <v>1728.470385799674</v>
      </c>
      <c r="Q114" s="18">
        <v>5843.3450461872844</v>
      </c>
      <c r="R114" s="15">
        <v>4200.9317602565161</v>
      </c>
      <c r="S114" s="15">
        <v>1669.9817068157527</v>
      </c>
      <c r="T114" s="18">
        <v>5981.185275014388</v>
      </c>
      <c r="U114" s="15">
        <v>3315.8096444129264</v>
      </c>
      <c r="V114" s="15">
        <v>1275.482929794347</v>
      </c>
      <c r="W114" s="18">
        <v>4682.7170499442809</v>
      </c>
      <c r="X114" s="15">
        <v>2459.5095242162806</v>
      </c>
      <c r="Y114" s="15">
        <v>775.05552233706328</v>
      </c>
      <c r="Z114" s="20">
        <v>3314.2850431365846</v>
      </c>
      <c r="AA114" s="16">
        <v>1813.6308232620597</v>
      </c>
      <c r="AB114" s="15">
        <v>520.62803429397786</v>
      </c>
      <c r="AC114" s="20">
        <v>2418.6137795682266</v>
      </c>
    </row>
    <row r="115" spans="1:29" x14ac:dyDescent="0.2">
      <c r="A115" s="14" t="s">
        <v>115</v>
      </c>
      <c r="B115" s="14" t="s">
        <v>402</v>
      </c>
      <c r="C115" s="15">
        <v>39476.361505618377</v>
      </c>
      <c r="D115" s="15">
        <v>24150.292703550862</v>
      </c>
      <c r="E115" s="15">
        <v>14980.160857733235</v>
      </c>
      <c r="F115" s="15">
        <v>3289.0051173119632</v>
      </c>
      <c r="G115" s="15">
        <v>1976.6787679830068</v>
      </c>
      <c r="H115" s="18">
        <v>5284.1096842715078</v>
      </c>
      <c r="I115" s="15">
        <v>2866.1475023757384</v>
      </c>
      <c r="J115" s="15">
        <v>2143.2295170020247</v>
      </c>
      <c r="K115" s="18">
        <v>5040.6650415237782</v>
      </c>
      <c r="L115" s="15">
        <v>3411.6752912896873</v>
      </c>
      <c r="M115" s="15">
        <v>2258.7081761426234</v>
      </c>
      <c r="N115" s="18">
        <v>5714.3525523319868</v>
      </c>
      <c r="O115" s="15">
        <v>3609.0056149248326</v>
      </c>
      <c r="P115" s="15">
        <v>2609.4327114653142</v>
      </c>
      <c r="Q115" s="18">
        <v>6254.9338887882632</v>
      </c>
      <c r="R115" s="15">
        <v>3389.7977883745789</v>
      </c>
      <c r="S115" s="15">
        <v>2086.6819041354929</v>
      </c>
      <c r="T115" s="18">
        <v>5524.19345556195</v>
      </c>
      <c r="U115" s="15">
        <v>3031.5018235234525</v>
      </c>
      <c r="V115" s="15">
        <v>1597.6984601357512</v>
      </c>
      <c r="W115" s="18">
        <v>4693.8663762536726</v>
      </c>
      <c r="X115" s="15">
        <v>2682.4302554027504</v>
      </c>
      <c r="Y115" s="15">
        <v>1275.5199453318526</v>
      </c>
      <c r="Z115" s="20">
        <v>4028.8124199197059</v>
      </c>
      <c r="AA115" s="16">
        <v>1965.2060737527115</v>
      </c>
      <c r="AB115" s="15">
        <v>703.83638053920049</v>
      </c>
      <c r="AC115" s="20">
        <v>2724.4003718624108</v>
      </c>
    </row>
    <row r="116" spans="1:29" x14ac:dyDescent="0.2">
      <c r="A116" s="14" t="s">
        <v>116</v>
      </c>
      <c r="B116" s="14" t="s">
        <v>402</v>
      </c>
      <c r="C116" s="15">
        <v>39862.064169212354</v>
      </c>
      <c r="D116" s="15">
        <v>23447.252663296233</v>
      </c>
      <c r="E116" s="15">
        <v>16187.267341944013</v>
      </c>
      <c r="F116" s="15">
        <v>3251.1298638601916</v>
      </c>
      <c r="G116" s="15">
        <v>2143.5346142705416</v>
      </c>
      <c r="H116" s="18">
        <v>5413.0902771072706</v>
      </c>
      <c r="I116" s="15">
        <v>2806.0415650952364</v>
      </c>
      <c r="J116" s="15">
        <v>2287.3190926744619</v>
      </c>
      <c r="K116" s="18">
        <v>5110.6514068503902</v>
      </c>
      <c r="L116" s="15">
        <v>3387.2480219009781</v>
      </c>
      <c r="M116" s="15">
        <v>2530.66510867025</v>
      </c>
      <c r="N116" s="18">
        <v>5943.9688845858509</v>
      </c>
      <c r="O116" s="15">
        <v>3407.2662561130228</v>
      </c>
      <c r="P116" s="15">
        <v>2668.2311175511682</v>
      </c>
      <c r="Q116" s="18">
        <v>6110.9791704401378</v>
      </c>
      <c r="R116" s="15">
        <v>3298.6114856532108</v>
      </c>
      <c r="S116" s="15">
        <v>2287.0797089533835</v>
      </c>
      <c r="T116" s="18">
        <v>5628.103428430486</v>
      </c>
      <c r="U116" s="15">
        <v>3056.0303414041132</v>
      </c>
      <c r="V116" s="15">
        <v>1873.0868199777124</v>
      </c>
      <c r="W116" s="18">
        <v>4954.7606118934254</v>
      </c>
      <c r="X116" s="15">
        <v>2384.218416332109</v>
      </c>
      <c r="Y116" s="15">
        <v>1238.6125395062782</v>
      </c>
      <c r="Z116" s="20">
        <v>3671.5487315281453</v>
      </c>
      <c r="AA116" s="16">
        <v>1854.4902386117137</v>
      </c>
      <c r="AB116" s="15">
        <v>759.19429810969939</v>
      </c>
      <c r="AC116" s="20">
        <v>2641.3634955066627</v>
      </c>
    </row>
    <row r="117" spans="1:29" x14ac:dyDescent="0.2">
      <c r="A117" s="14" t="s">
        <v>117</v>
      </c>
      <c r="B117" s="14" t="s">
        <v>403</v>
      </c>
      <c r="C117" s="15">
        <v>42596.398058935229</v>
      </c>
      <c r="D117" s="15">
        <v>31217.867712216052</v>
      </c>
      <c r="E117" s="15">
        <v>10891.258738307899</v>
      </c>
      <c r="F117" s="15">
        <v>3578.8982955609663</v>
      </c>
      <c r="G117" s="15">
        <v>1185.4967222326279</v>
      </c>
      <c r="H117" s="18">
        <v>4803.8760067428357</v>
      </c>
      <c r="I117" s="15">
        <v>3018.8179897373984</v>
      </c>
      <c r="J117" s="15">
        <v>1265.9559311801993</v>
      </c>
      <c r="K117" s="18">
        <v>4323.5742529429526</v>
      </c>
      <c r="L117" s="15">
        <v>4166.2310858878545</v>
      </c>
      <c r="M117" s="15">
        <v>1519.0922824827146</v>
      </c>
      <c r="N117" s="18">
        <v>5739.7432556652411</v>
      </c>
      <c r="O117" s="15">
        <v>5040.7048611111113</v>
      </c>
      <c r="P117" s="15">
        <v>1852.6766493055557</v>
      </c>
      <c r="Q117" s="18">
        <v>6962.6219618055557</v>
      </c>
      <c r="R117" s="15">
        <v>4792.1808328858078</v>
      </c>
      <c r="S117" s="15">
        <v>1732.7950007323145</v>
      </c>
      <c r="T117" s="18">
        <v>6600.0464775667624</v>
      </c>
      <c r="U117" s="15">
        <v>4203.5936142607316</v>
      </c>
      <c r="V117" s="15">
        <v>1424.223839341118</v>
      </c>
      <c r="W117" s="18">
        <v>5721.2757939865742</v>
      </c>
      <c r="X117" s="15">
        <v>3904.8983874101418</v>
      </c>
      <c r="Y117" s="15">
        <v>1064.4398678842044</v>
      </c>
      <c r="Z117" s="20">
        <v>5051.3308723528271</v>
      </c>
      <c r="AA117" s="16">
        <v>2887.4892086330938</v>
      </c>
      <c r="AB117" s="15">
        <v>757.22096608427546</v>
      </c>
      <c r="AC117" s="20">
        <v>3698.4635149023638</v>
      </c>
    </row>
    <row r="118" spans="1:29" x14ac:dyDescent="0.2">
      <c r="A118" s="14" t="s">
        <v>118</v>
      </c>
      <c r="B118" s="14" t="s">
        <v>403</v>
      </c>
      <c r="C118" s="15">
        <v>29516.846824671215</v>
      </c>
      <c r="D118" s="15">
        <v>23086.830367817711</v>
      </c>
      <c r="E118" s="15">
        <v>5963.4169772839159</v>
      </c>
      <c r="F118" s="15">
        <v>2573.7336579883872</v>
      </c>
      <c r="G118" s="15">
        <v>717.06012361865521</v>
      </c>
      <c r="H118" s="18">
        <v>3319.6042330024347</v>
      </c>
      <c r="I118" s="15">
        <v>2221.509206157561</v>
      </c>
      <c r="J118" s="15">
        <v>668.73513431934805</v>
      </c>
      <c r="K118" s="18">
        <v>2919.915182613945</v>
      </c>
      <c r="L118" s="15">
        <v>3023.4134526997323</v>
      </c>
      <c r="M118" s="15">
        <v>939.90919627512892</v>
      </c>
      <c r="N118" s="18">
        <v>4022.4070980376482</v>
      </c>
      <c r="O118" s="15">
        <v>3675.6788194444443</v>
      </c>
      <c r="P118" s="15">
        <v>1044.5416666666667</v>
      </c>
      <c r="Q118" s="18">
        <v>4806.2764756944443</v>
      </c>
      <c r="R118" s="15">
        <v>3499.5260459893566</v>
      </c>
      <c r="S118" s="15">
        <v>925.52848703803147</v>
      </c>
      <c r="T118" s="18">
        <v>4482.6429722208659</v>
      </c>
      <c r="U118" s="15">
        <v>3247.6773283691541</v>
      </c>
      <c r="V118" s="15">
        <v>713.1277711964799</v>
      </c>
      <c r="W118" s="18">
        <v>4034.9622609578605</v>
      </c>
      <c r="X118" s="15">
        <v>2784.8206722362538</v>
      </c>
      <c r="Y118" s="15">
        <v>505.13308723528269</v>
      </c>
      <c r="Z118" s="20">
        <v>3376.3388381581503</v>
      </c>
      <c r="AA118" s="16">
        <v>2353.4614594039053</v>
      </c>
      <c r="AB118" s="15">
        <v>344.72250770811922</v>
      </c>
      <c r="AC118" s="20">
        <v>2764.7913669064751</v>
      </c>
    </row>
    <row r="119" spans="1:29" x14ac:dyDescent="0.2">
      <c r="A119" s="14" t="s">
        <v>119</v>
      </c>
      <c r="B119" s="14" t="s">
        <v>403</v>
      </c>
      <c r="C119" s="15">
        <v>33893.431816583448</v>
      </c>
      <c r="D119" s="15">
        <v>21486.21696321823</v>
      </c>
      <c r="E119" s="15">
        <v>12096.148533652156</v>
      </c>
      <c r="F119" s="15">
        <v>2865.0393332084659</v>
      </c>
      <c r="G119" s="15">
        <v>1537.6244615096459</v>
      </c>
      <c r="H119" s="18">
        <v>4427.2060310919651</v>
      </c>
      <c r="I119" s="15">
        <v>2266.3958647751283</v>
      </c>
      <c r="J119" s="15">
        <v>1575.59779655901</v>
      </c>
      <c r="K119" s="18">
        <v>3860.252641110776</v>
      </c>
      <c r="L119" s="15">
        <v>3010.1971943567405</v>
      </c>
      <c r="M119" s="15">
        <v>1943.5674033811597</v>
      </c>
      <c r="N119" s="18">
        <v>4991.8585188441712</v>
      </c>
      <c r="O119" s="15">
        <v>3532.2521701388891</v>
      </c>
      <c r="P119" s="15">
        <v>1974.3420138888889</v>
      </c>
      <c r="Q119" s="18">
        <v>5547.1493055555557</v>
      </c>
      <c r="R119" s="15">
        <v>3099.4920665918075</v>
      </c>
      <c r="S119" s="15">
        <v>1803.7521847385635</v>
      </c>
      <c r="T119" s="18">
        <v>4949.5206756822727</v>
      </c>
      <c r="U119" s="15">
        <v>2676.7687708016019</v>
      </c>
      <c r="V119" s="15">
        <v>1283.0204772381112</v>
      </c>
      <c r="W119" s="18">
        <v>4008.5501212839172</v>
      </c>
      <c r="X119" s="15">
        <v>2270.9026617447057</v>
      </c>
      <c r="Y119" s="15">
        <v>1004.4095589663881</v>
      </c>
      <c r="Z119" s="20">
        <v>3330.9500680007768</v>
      </c>
      <c r="AA119" s="16">
        <v>1776.1973278520043</v>
      </c>
      <c r="AB119" s="15">
        <v>674.25385405960947</v>
      </c>
      <c r="AC119" s="20">
        <v>2506.541623843782</v>
      </c>
    </row>
    <row r="120" spans="1:29" x14ac:dyDescent="0.2">
      <c r="A120" s="14" t="s">
        <v>120</v>
      </c>
      <c r="B120" s="14" t="s">
        <v>403</v>
      </c>
      <c r="C120" s="15">
        <v>33963.323299810116</v>
      </c>
      <c r="D120" s="15">
        <v>20726.270131514171</v>
      </c>
      <c r="E120" s="15">
        <v>12933.86194528448</v>
      </c>
      <c r="F120" s="15">
        <v>2843.6982581007678</v>
      </c>
      <c r="G120" s="15">
        <v>1662.4697508896797</v>
      </c>
      <c r="H120" s="18">
        <v>4540.3137291627645</v>
      </c>
      <c r="I120" s="15">
        <v>2314.3256866888019</v>
      </c>
      <c r="J120" s="15">
        <v>1668.4142770902506</v>
      </c>
      <c r="K120" s="18">
        <v>4019.2579233323272</v>
      </c>
      <c r="L120" s="15">
        <v>2832.166420207026</v>
      </c>
      <c r="M120" s="15">
        <v>1826.1759322169378</v>
      </c>
      <c r="N120" s="18">
        <v>4697.9911274529395</v>
      </c>
      <c r="O120" s="15">
        <v>3292.8780381944443</v>
      </c>
      <c r="P120" s="15">
        <v>2144.4756944444443</v>
      </c>
      <c r="Q120" s="18">
        <v>5473.9522569444443</v>
      </c>
      <c r="R120" s="15">
        <v>3080.9814968510468</v>
      </c>
      <c r="S120" s="15">
        <v>1902.4752233559536</v>
      </c>
      <c r="T120" s="18">
        <v>5031.7898745300981</v>
      </c>
      <c r="U120" s="15">
        <v>2599.5640548316128</v>
      </c>
      <c r="V120" s="15">
        <v>1593.8710441699102</v>
      </c>
      <c r="W120" s="18">
        <v>4243.2118237716477</v>
      </c>
      <c r="X120" s="15">
        <v>2109.8457353798326</v>
      </c>
      <c r="Y120" s="15">
        <v>1174.2514085875266</v>
      </c>
      <c r="Z120" s="20">
        <v>3313.3802214882453</v>
      </c>
      <c r="AA120" s="16">
        <v>1612.6002055498459</v>
      </c>
      <c r="AB120" s="15">
        <v>759.55806783144919</v>
      </c>
      <c r="AC120" s="20">
        <v>2400.2034943473791</v>
      </c>
    </row>
    <row r="121" spans="1:29" x14ac:dyDescent="0.2">
      <c r="A121" s="14" t="s">
        <v>121</v>
      </c>
      <c r="B121" s="14" t="s">
        <v>404</v>
      </c>
      <c r="C121" s="15">
        <v>49346.250325404166</v>
      </c>
      <c r="D121" s="15">
        <v>26629.424134613571</v>
      </c>
      <c r="E121" s="15">
        <v>22273.769421440833</v>
      </c>
      <c r="F121" s="15">
        <v>3861.3958680439855</v>
      </c>
      <c r="G121" s="15">
        <v>3099.3498833722092</v>
      </c>
      <c r="H121" s="18">
        <v>6989.0503165611462</v>
      </c>
      <c r="I121" s="15">
        <v>3181.8375918367346</v>
      </c>
      <c r="J121" s="15">
        <v>3061.5702653061226</v>
      </c>
      <c r="K121" s="18">
        <v>6287.801836734694</v>
      </c>
      <c r="L121" s="15">
        <v>4351.1959061407888</v>
      </c>
      <c r="M121" s="15">
        <v>3729.7347778332501</v>
      </c>
      <c r="N121" s="18">
        <v>8144.819211183225</v>
      </c>
      <c r="O121" s="15">
        <v>4205.892468386679</v>
      </c>
      <c r="P121" s="15">
        <v>3596.2803974246144</v>
      </c>
      <c r="Q121" s="18">
        <v>7872.1813191903284</v>
      </c>
      <c r="R121" s="15">
        <v>3875.3012307427489</v>
      </c>
      <c r="S121" s="15">
        <v>3275.1090168402329</v>
      </c>
      <c r="T121" s="18">
        <v>7218.1010987749951</v>
      </c>
      <c r="U121" s="15">
        <v>3563.749086326402</v>
      </c>
      <c r="V121" s="15">
        <v>2705.0143667296784</v>
      </c>
      <c r="W121" s="18">
        <v>6346.8302457466916</v>
      </c>
      <c r="X121" s="15">
        <v>2315.6716213126001</v>
      </c>
      <c r="Y121" s="15">
        <v>1733.6743654241939</v>
      </c>
      <c r="Z121" s="20">
        <v>4109.3933226617883</v>
      </c>
      <c r="AA121" s="16">
        <v>1887.4865406006675</v>
      </c>
      <c r="AB121" s="15">
        <v>1252.109232480534</v>
      </c>
      <c r="AC121" s="20">
        <v>3201.2689655172417</v>
      </c>
    </row>
    <row r="122" spans="1:29" x14ac:dyDescent="0.2">
      <c r="A122" s="14" t="s">
        <v>122</v>
      </c>
      <c r="B122" s="14" t="s">
        <v>404</v>
      </c>
      <c r="C122" s="15">
        <v>37093.697300560263</v>
      </c>
      <c r="D122" s="15">
        <v>20571.104397200583</v>
      </c>
      <c r="E122" s="15">
        <v>16027.097047782536</v>
      </c>
      <c r="F122" s="15">
        <v>2890.3315561479508</v>
      </c>
      <c r="G122" s="15">
        <v>2057.5241586137954</v>
      </c>
      <c r="H122" s="18">
        <v>4993.5784738420525</v>
      </c>
      <c r="I122" s="15">
        <v>2304.4511224489797</v>
      </c>
      <c r="J122" s="15">
        <v>2046.9660408163265</v>
      </c>
      <c r="K122" s="18">
        <v>4395.8111428571428</v>
      </c>
      <c r="L122" s="15">
        <v>3336.7235346979533</v>
      </c>
      <c r="M122" s="15">
        <v>2711.3903744383424</v>
      </c>
      <c r="N122" s="18">
        <v>6102.3223564653017</v>
      </c>
      <c r="O122" s="15">
        <v>3090.0654268377416</v>
      </c>
      <c r="P122" s="15">
        <v>2580.619296864144</v>
      </c>
      <c r="Q122" s="18">
        <v>5751.4637083700036</v>
      </c>
      <c r="R122" s="15">
        <v>3019.0119631637835</v>
      </c>
      <c r="S122" s="15">
        <v>2448.1524514444732</v>
      </c>
      <c r="T122" s="18">
        <v>5543.8807126258716</v>
      </c>
      <c r="U122" s="15">
        <v>2797.393404746902</v>
      </c>
      <c r="V122" s="15">
        <v>2033.639949590422</v>
      </c>
      <c r="W122" s="18">
        <v>4893.4867884898131</v>
      </c>
      <c r="X122" s="15">
        <v>2087.7996798536474</v>
      </c>
      <c r="Y122" s="15">
        <v>1342.5968442716669</v>
      </c>
      <c r="Z122" s="20">
        <v>3538.1737937342782</v>
      </c>
      <c r="AA122" s="16">
        <v>1741.1919911012237</v>
      </c>
      <c r="AB122" s="15">
        <v>1072.8266963292547</v>
      </c>
      <c r="AC122" s="20">
        <v>2884.2974416017796</v>
      </c>
    </row>
    <row r="123" spans="1:29" x14ac:dyDescent="0.2">
      <c r="A123" s="14" t="s">
        <v>123</v>
      </c>
      <c r="B123" s="14" t="s">
        <v>404</v>
      </c>
      <c r="C123" s="15">
        <v>52064.52132576258</v>
      </c>
      <c r="D123" s="15">
        <v>23482.008775537153</v>
      </c>
      <c r="E123" s="15">
        <v>28229.351357265474</v>
      </c>
      <c r="F123" s="15">
        <v>4485.184938353882</v>
      </c>
      <c r="G123" s="15">
        <v>4600.5804731756079</v>
      </c>
      <c r="H123" s="18">
        <v>9122.7790736421193</v>
      </c>
      <c r="I123" s="15">
        <v>3252.8679591836735</v>
      </c>
      <c r="J123" s="15">
        <v>4408.7257551020411</v>
      </c>
      <c r="K123" s="18">
        <v>7694.6874081632659</v>
      </c>
      <c r="L123" s="15">
        <v>3937.8564952571146</v>
      </c>
      <c r="M123" s="15">
        <v>5032.673529705442</v>
      </c>
      <c r="N123" s="18">
        <v>9027.6424962556175</v>
      </c>
      <c r="O123" s="15">
        <v>3825.6927138820697</v>
      </c>
      <c r="P123" s="15">
        <v>4914.5934272083005</v>
      </c>
      <c r="Q123" s="18">
        <v>8805.9863819537732</v>
      </c>
      <c r="R123" s="15">
        <v>3220.9563358866226</v>
      </c>
      <c r="S123" s="15">
        <v>3850.4812519723441</v>
      </c>
      <c r="T123" s="18">
        <v>7122.2057262529761</v>
      </c>
      <c r="U123" s="15">
        <v>2312.0781768536021</v>
      </c>
      <c r="V123" s="15">
        <v>2665.980970384373</v>
      </c>
      <c r="W123" s="18">
        <v>5013.1892039487502</v>
      </c>
      <c r="X123" s="15">
        <v>1493.4850217242167</v>
      </c>
      <c r="Y123" s="15">
        <v>1475.0089183626799</v>
      </c>
      <c r="Z123" s="20">
        <v>3019.3032243311227</v>
      </c>
      <c r="AA123" s="16">
        <v>817.52836484983322</v>
      </c>
      <c r="AB123" s="15">
        <v>728.60422691879864</v>
      </c>
      <c r="AC123" s="20">
        <v>1589.1604004449389</v>
      </c>
    </row>
    <row r="124" spans="1:29" x14ac:dyDescent="0.2">
      <c r="A124" s="14" t="s">
        <v>124</v>
      </c>
      <c r="B124" s="14" t="s">
        <v>404</v>
      </c>
      <c r="C124" s="15">
        <v>49916.659161306146</v>
      </c>
      <c r="D124" s="15">
        <v>23626.48380902077</v>
      </c>
      <c r="E124" s="15">
        <v>25964.838980588935</v>
      </c>
      <c r="F124" s="15">
        <v>4092.1869376874374</v>
      </c>
      <c r="G124" s="15">
        <v>3834.1799400199934</v>
      </c>
      <c r="H124" s="18">
        <v>7957.9373542152616</v>
      </c>
      <c r="I124" s="15">
        <v>3118.0716938775513</v>
      </c>
      <c r="J124" s="15">
        <v>3868.733530612245</v>
      </c>
      <c r="K124" s="18">
        <v>7015.0559387755102</v>
      </c>
      <c r="L124" s="15">
        <v>3856.5438242636046</v>
      </c>
      <c r="M124" s="15">
        <v>4544.7975037443839</v>
      </c>
      <c r="N124" s="18">
        <v>8457.4857913130309</v>
      </c>
      <c r="O124" s="15">
        <v>3711.5250822177964</v>
      </c>
      <c r="P124" s="15">
        <v>4227.4335309648432</v>
      </c>
      <c r="Q124" s="18">
        <v>7984.1948445967855</v>
      </c>
      <c r="R124" s="15">
        <v>3234.4945061250251</v>
      </c>
      <c r="S124" s="15">
        <v>3556.0260492870871</v>
      </c>
      <c r="T124" s="18">
        <v>6837.904151246521</v>
      </c>
      <c r="U124" s="15">
        <v>2623.0442344045368</v>
      </c>
      <c r="V124" s="15">
        <v>2741.4455366519637</v>
      </c>
      <c r="W124" s="18">
        <v>5407.4265070363363</v>
      </c>
      <c r="X124" s="15">
        <v>1933.8321518408413</v>
      </c>
      <c r="Y124" s="15">
        <v>1866.0864395152068</v>
      </c>
      <c r="Z124" s="20">
        <v>3867.6643036816827</v>
      </c>
      <c r="AA124" s="16">
        <v>1270.7546162402671</v>
      </c>
      <c r="AB124" s="15">
        <v>1227.7268075639599</v>
      </c>
      <c r="AC124" s="20">
        <v>2528.6008898776417</v>
      </c>
    </row>
    <row r="125" spans="1:29" x14ac:dyDescent="0.2">
      <c r="A125" s="14" t="s">
        <v>125</v>
      </c>
      <c r="B125" s="14" t="s">
        <v>405</v>
      </c>
      <c r="C125" s="15">
        <v>38775.620200246653</v>
      </c>
      <c r="D125" s="15">
        <v>24870.099315092353</v>
      </c>
      <c r="E125" s="15">
        <v>13161.587285661531</v>
      </c>
      <c r="F125" s="15">
        <v>3123.0708855948305</v>
      </c>
      <c r="G125" s="15">
        <v>1636.5843785632837</v>
      </c>
      <c r="H125" s="18">
        <v>4806.2373622196883</v>
      </c>
      <c r="I125" s="15">
        <v>2659.5305241521069</v>
      </c>
      <c r="J125" s="15">
        <v>1776.2236382322712</v>
      </c>
      <c r="K125" s="18">
        <v>4493.413360739979</v>
      </c>
      <c r="L125" s="15">
        <v>3733.0650409503432</v>
      </c>
      <c r="M125" s="15">
        <v>2052.6244742861359</v>
      </c>
      <c r="N125" s="18">
        <v>5870.3160185936695</v>
      </c>
      <c r="O125" s="15">
        <v>4068.9947615225383</v>
      </c>
      <c r="P125" s="15">
        <v>2208.293481475223</v>
      </c>
      <c r="Q125" s="18">
        <v>6378.368467745343</v>
      </c>
      <c r="R125" s="15">
        <v>3775.9109269808387</v>
      </c>
      <c r="S125" s="15">
        <v>1972.6714137752458</v>
      </c>
      <c r="T125" s="18">
        <v>5861.9036768513724</v>
      </c>
      <c r="U125" s="15">
        <v>3313.7284362826936</v>
      </c>
      <c r="V125" s="15">
        <v>1682.5339454646635</v>
      </c>
      <c r="W125" s="18">
        <v>5125.7778241513633</v>
      </c>
      <c r="X125" s="15">
        <v>2733.1535695942475</v>
      </c>
      <c r="Y125" s="15">
        <v>1148.6944016435541</v>
      </c>
      <c r="Z125" s="20">
        <v>4023.5100154083202</v>
      </c>
      <c r="AA125" s="16">
        <v>2184.3610495825524</v>
      </c>
      <c r="AB125" s="15">
        <v>746.20207871869138</v>
      </c>
      <c r="AC125" s="20">
        <v>3073.4528880558869</v>
      </c>
    </row>
    <row r="126" spans="1:29" x14ac:dyDescent="0.2">
      <c r="A126" s="14" t="s">
        <v>126</v>
      </c>
      <c r="B126" s="14" t="s">
        <v>405</v>
      </c>
      <c r="C126" s="15">
        <v>40368.886519930602</v>
      </c>
      <c r="D126" s="15">
        <v>24717.628742431527</v>
      </c>
      <c r="E126" s="15">
        <v>15134.495098346606</v>
      </c>
      <c r="F126" s="15">
        <v>3623.0520714557201</v>
      </c>
      <c r="G126" s="15">
        <v>1997.8544279741543</v>
      </c>
      <c r="H126" s="18">
        <v>5648.8557582668182</v>
      </c>
      <c r="I126" s="15">
        <v>2910.1878725590955</v>
      </c>
      <c r="J126" s="15">
        <v>2031.6859198355601</v>
      </c>
      <c r="K126" s="18">
        <v>4994.7280575539562</v>
      </c>
      <c r="L126" s="15">
        <v>3736.5191839445142</v>
      </c>
      <c r="M126" s="15">
        <v>2504.2536707739982</v>
      </c>
      <c r="N126" s="18">
        <v>6322.8087508300741</v>
      </c>
      <c r="O126" s="15">
        <v>4179.3578640530613</v>
      </c>
      <c r="P126" s="15">
        <v>2584.7657471167254</v>
      </c>
      <c r="Q126" s="18">
        <v>6851.7952346753418</v>
      </c>
      <c r="R126" s="15">
        <v>3828.7208700155356</v>
      </c>
      <c r="S126" s="15">
        <v>2302.7335577421022</v>
      </c>
      <c r="T126" s="18">
        <v>6201.8676851372347</v>
      </c>
      <c r="U126" s="15">
        <v>2959.0194769059544</v>
      </c>
      <c r="V126" s="15">
        <v>1794.5473010573178</v>
      </c>
      <c r="W126" s="18">
        <v>4835.2431830829164</v>
      </c>
      <c r="X126" s="15">
        <v>2285.0703646635848</v>
      </c>
      <c r="Y126" s="15">
        <v>1136.3759630200307</v>
      </c>
      <c r="Z126" s="20">
        <v>3506.1355932203387</v>
      </c>
      <c r="AA126" s="16">
        <v>1510.926904072244</v>
      </c>
      <c r="AB126" s="15">
        <v>725.03322542170724</v>
      </c>
      <c r="AC126" s="20">
        <v>2292.8514227295959</v>
      </c>
    </row>
    <row r="127" spans="1:29" x14ac:dyDescent="0.2">
      <c r="A127" s="14" t="s">
        <v>127</v>
      </c>
      <c r="B127" s="14" t="s">
        <v>405</v>
      </c>
      <c r="C127" s="15">
        <v>36217.389115333433</v>
      </c>
      <c r="D127" s="15">
        <v>17376.528821164553</v>
      </c>
      <c r="E127" s="15">
        <v>18549.221950488773</v>
      </c>
      <c r="F127" s="15">
        <v>3110.648992778411</v>
      </c>
      <c r="G127" s="15">
        <v>2929.4963892056253</v>
      </c>
      <c r="H127" s="18">
        <v>6079.4813759026983</v>
      </c>
      <c r="I127" s="15">
        <v>2400.8649537512847</v>
      </c>
      <c r="J127" s="15">
        <v>2971.0503597122301</v>
      </c>
      <c r="K127" s="18">
        <v>5399.1432682425484</v>
      </c>
      <c r="L127" s="15">
        <v>2910.9790083376374</v>
      </c>
      <c r="M127" s="15">
        <v>3095.7756585257875</v>
      </c>
      <c r="N127" s="18">
        <v>6059.4303475245333</v>
      </c>
      <c r="O127" s="15">
        <v>2701.3174348358752</v>
      </c>
      <c r="P127" s="15">
        <v>3115.9526424739133</v>
      </c>
      <c r="Q127" s="18">
        <v>5868.8416205483509</v>
      </c>
      <c r="R127" s="15">
        <v>2484.2677369238736</v>
      </c>
      <c r="S127" s="15">
        <v>2509.5725012946659</v>
      </c>
      <c r="T127" s="18">
        <v>5030.1470740548939</v>
      </c>
      <c r="U127" s="15">
        <v>1745.5414579855315</v>
      </c>
      <c r="V127" s="15">
        <v>1765.3771563717307</v>
      </c>
      <c r="W127" s="18">
        <v>3541.2555648302728</v>
      </c>
      <c r="X127" s="15">
        <v>1120.9779147406266</v>
      </c>
      <c r="Y127" s="15">
        <v>1094.8012326656394</v>
      </c>
      <c r="Z127" s="20">
        <v>2261.9732922444787</v>
      </c>
      <c r="AA127" s="16">
        <v>669.46498551712386</v>
      </c>
      <c r="AB127" s="15">
        <v>629.77338558527856</v>
      </c>
      <c r="AC127" s="20">
        <v>1316.4380644062021</v>
      </c>
    </row>
    <row r="128" spans="1:29" x14ac:dyDescent="0.2">
      <c r="A128" s="14" t="s">
        <v>128</v>
      </c>
      <c r="B128" s="14" t="s">
        <v>405</v>
      </c>
      <c r="C128" s="15">
        <v>31504.104164489316</v>
      </c>
      <c r="D128" s="15">
        <v>14580.893891571386</v>
      </c>
      <c r="E128" s="15">
        <v>16669.433749294538</v>
      </c>
      <c r="F128" s="15">
        <v>2549.5935005701253</v>
      </c>
      <c r="G128" s="15">
        <v>2687.2694792854427</v>
      </c>
      <c r="H128" s="18">
        <v>5253.4255036107943</v>
      </c>
      <c r="I128" s="15">
        <v>1951.6036998972249</v>
      </c>
      <c r="J128" s="15">
        <v>2621.091058581706</v>
      </c>
      <c r="K128" s="18">
        <v>4592.7153134635146</v>
      </c>
      <c r="L128" s="15">
        <v>2333.2735925625325</v>
      </c>
      <c r="M128" s="15">
        <v>2776.267431564967</v>
      </c>
      <c r="N128" s="18">
        <v>5154.4448830517231</v>
      </c>
      <c r="O128" s="15">
        <v>2452.7425964260065</v>
      </c>
      <c r="P128" s="15">
        <v>2819.931984284568</v>
      </c>
      <c r="Q128" s="18">
        <v>5315.9946770309662</v>
      </c>
      <c r="R128" s="15">
        <v>1891.256084930088</v>
      </c>
      <c r="S128" s="15">
        <v>2222.4184360435006</v>
      </c>
      <c r="T128" s="18">
        <v>4151.0815639564989</v>
      </c>
      <c r="U128" s="15">
        <v>1623.0268503060656</v>
      </c>
      <c r="V128" s="15">
        <v>1614.8592097941014</v>
      </c>
      <c r="W128" s="18">
        <v>3271.7234279354479</v>
      </c>
      <c r="X128" s="15">
        <v>1117.8983050847457</v>
      </c>
      <c r="Y128" s="15">
        <v>1057.8459167950693</v>
      </c>
      <c r="Z128" s="20">
        <v>2200.3810991268615</v>
      </c>
      <c r="AA128" s="16">
        <v>572.88209234963369</v>
      </c>
      <c r="AB128" s="15">
        <v>504.08331913443516</v>
      </c>
      <c r="AC128" s="20">
        <v>1082.2576248083149</v>
      </c>
    </row>
    <row r="129" spans="1:29" x14ac:dyDescent="0.2">
      <c r="A129" s="14" t="s">
        <v>129</v>
      </c>
      <c r="B129" s="14" t="s">
        <v>406</v>
      </c>
      <c r="C129" s="15">
        <v>42083.499733527809</v>
      </c>
      <c r="D129" s="15">
        <v>27858.465540938541</v>
      </c>
      <c r="E129" s="15">
        <v>13516.949959327929</v>
      </c>
      <c r="F129" s="15">
        <v>3342.8718519787562</v>
      </c>
      <c r="G129" s="15">
        <v>1612.2240877162926</v>
      </c>
      <c r="H129" s="18">
        <v>5008.0749528867573</v>
      </c>
      <c r="I129" s="15">
        <v>2851.7610332205263</v>
      </c>
      <c r="J129" s="15">
        <v>1662.8667725671662</v>
      </c>
      <c r="K129" s="18">
        <v>4566.9391532564405</v>
      </c>
      <c r="L129" s="15">
        <v>4164.5868397493286</v>
      </c>
      <c r="M129" s="15">
        <v>2081.4534467323188</v>
      </c>
      <c r="N129" s="18">
        <v>6336.7573858549686</v>
      </c>
      <c r="O129" s="15">
        <v>4452.8774916013435</v>
      </c>
      <c r="P129" s="15">
        <v>2247.7908174692047</v>
      </c>
      <c r="Q129" s="18">
        <v>6800.6348264277713</v>
      </c>
      <c r="R129" s="15">
        <v>4181.3650851140892</v>
      </c>
      <c r="S129" s="15">
        <v>1887.6343112398888</v>
      </c>
      <c r="T129" s="18">
        <v>6159.809911867681</v>
      </c>
      <c r="U129" s="15">
        <v>3713.5978811607556</v>
      </c>
      <c r="V129" s="15">
        <v>1703.0962690004608</v>
      </c>
      <c r="W129" s="18">
        <v>5556.8521418701066</v>
      </c>
      <c r="X129" s="15">
        <v>2841.0592818015825</v>
      </c>
      <c r="Y129" s="15">
        <v>1199.6219111381617</v>
      </c>
      <c r="Z129" s="20">
        <v>4147.9179549604378</v>
      </c>
      <c r="AA129" s="16">
        <v>2141.9590965431757</v>
      </c>
      <c r="AB129" s="15">
        <v>836.20024789973832</v>
      </c>
      <c r="AC129" s="20">
        <v>3083.6492218702656</v>
      </c>
    </row>
    <row r="130" spans="1:29" x14ac:dyDescent="0.2">
      <c r="A130" s="14" t="s">
        <v>130</v>
      </c>
      <c r="B130" s="14" t="s">
        <v>406</v>
      </c>
      <c r="C130" s="15">
        <v>35164.096519031722</v>
      </c>
      <c r="D130" s="15">
        <v>27467.128944489632</v>
      </c>
      <c r="E130" s="15">
        <v>6933.7079464811641</v>
      </c>
      <c r="F130" s="15">
        <v>3012.5321226657529</v>
      </c>
      <c r="G130" s="15">
        <v>767.67628918965227</v>
      </c>
      <c r="H130" s="18">
        <v>3829.0322083261949</v>
      </c>
      <c r="I130" s="15">
        <v>2774.0866081911736</v>
      </c>
      <c r="J130" s="15">
        <v>875.02617584087295</v>
      </c>
      <c r="K130" s="18">
        <v>3700.6315353270252</v>
      </c>
      <c r="L130" s="15">
        <v>3378.3719785138765</v>
      </c>
      <c r="M130" s="15">
        <v>984.44852282900627</v>
      </c>
      <c r="N130" s="18">
        <v>4449.3377350044766</v>
      </c>
      <c r="O130" s="15">
        <v>4251.0033594624856</v>
      </c>
      <c r="P130" s="15">
        <v>1163.6879059350504</v>
      </c>
      <c r="Q130" s="18">
        <v>5503.9817469204927</v>
      </c>
      <c r="R130" s="15">
        <v>4325.2334299166969</v>
      </c>
      <c r="S130" s="15">
        <v>1062.1769286490403</v>
      </c>
      <c r="T130" s="18">
        <v>5513.9328745623561</v>
      </c>
      <c r="U130" s="15">
        <v>4035.1368033164445</v>
      </c>
      <c r="V130" s="15">
        <v>869.21510824504844</v>
      </c>
      <c r="W130" s="18">
        <v>5044.5099032703829</v>
      </c>
      <c r="X130" s="15">
        <v>3360.0852099817407</v>
      </c>
      <c r="Y130" s="15">
        <v>596.2363968350578</v>
      </c>
      <c r="Z130" s="20">
        <v>4099.3039561777232</v>
      </c>
      <c r="AA130" s="16">
        <v>2656.5438644814762</v>
      </c>
      <c r="AB130" s="15">
        <v>483.70968186200247</v>
      </c>
      <c r="AC130" s="20">
        <v>3265.0403525685165</v>
      </c>
    </row>
    <row r="131" spans="1:29" x14ac:dyDescent="0.2">
      <c r="A131" s="14" t="s">
        <v>131</v>
      </c>
      <c r="B131" s="14" t="s">
        <v>406</v>
      </c>
      <c r="C131" s="15">
        <v>32033.403747440461</v>
      </c>
      <c r="D131" s="15">
        <v>25281.570250483855</v>
      </c>
      <c r="E131" s="15">
        <v>6123.4470561835569</v>
      </c>
      <c r="F131" s="15">
        <v>2665.5715264690766</v>
      </c>
      <c r="G131" s="15">
        <v>573.41990748672265</v>
      </c>
      <c r="H131" s="18">
        <v>3289.8928387870483</v>
      </c>
      <c r="I131" s="15">
        <v>2506.9816976310517</v>
      </c>
      <c r="J131" s="15">
        <v>657.0622280544236</v>
      </c>
      <c r="K131" s="18">
        <v>3208.4293114165343</v>
      </c>
      <c r="L131" s="15">
        <v>3284.294986571173</v>
      </c>
      <c r="M131" s="15">
        <v>867.6922560429723</v>
      </c>
      <c r="N131" s="18">
        <v>4225.9048791405548</v>
      </c>
      <c r="O131" s="15">
        <v>3905.4880179171332</v>
      </c>
      <c r="P131" s="15">
        <v>1037.5165733482643</v>
      </c>
      <c r="Q131" s="18">
        <v>5029.3834266517351</v>
      </c>
      <c r="R131" s="15">
        <v>4133.4089701798866</v>
      </c>
      <c r="S131" s="15">
        <v>985.65121332850413</v>
      </c>
      <c r="T131" s="18">
        <v>5229.2572135699629</v>
      </c>
      <c r="U131" s="15">
        <v>3734.7982496545374</v>
      </c>
      <c r="V131" s="15">
        <v>891.59327498848461</v>
      </c>
      <c r="W131" s="18">
        <v>4740.6379548595123</v>
      </c>
      <c r="X131" s="15">
        <v>2798.1645769933048</v>
      </c>
      <c r="Y131" s="15">
        <v>600.52586731588553</v>
      </c>
      <c r="Z131" s="20">
        <v>3498.7780888618381</v>
      </c>
      <c r="AA131" s="16">
        <v>2445.5641096267732</v>
      </c>
      <c r="AB131" s="15">
        <v>472.13152458339067</v>
      </c>
      <c r="AC131" s="20">
        <v>2992.3104255612175</v>
      </c>
    </row>
    <row r="132" spans="1:29" x14ac:dyDescent="0.2">
      <c r="A132" s="14" t="s">
        <v>132</v>
      </c>
      <c r="B132" s="14" t="s">
        <v>384</v>
      </c>
      <c r="C132" s="15">
        <v>34421.713972246493</v>
      </c>
      <c r="D132" s="15">
        <v>26981.502265385319</v>
      </c>
      <c r="E132" s="15">
        <v>6276.9467075722787</v>
      </c>
      <c r="F132" s="15">
        <v>2552.0381720430105</v>
      </c>
      <c r="G132" s="15">
        <v>576.29999999999995</v>
      </c>
      <c r="H132" s="18">
        <v>3184.1091397849459</v>
      </c>
      <c r="I132" s="15">
        <v>2431.8516859852475</v>
      </c>
      <c r="J132" s="15">
        <v>713.37504390586582</v>
      </c>
      <c r="K132" s="18">
        <v>3205.0067615033367</v>
      </c>
      <c r="L132" s="15">
        <v>3200.5829548171168</v>
      </c>
      <c r="M132" s="15">
        <v>832.94286397322492</v>
      </c>
      <c r="N132" s="18">
        <v>4127.2318909873293</v>
      </c>
      <c r="O132" s="15">
        <v>4224.6530355249206</v>
      </c>
      <c r="P132" s="15">
        <v>1100.9447905620361</v>
      </c>
      <c r="Q132" s="18">
        <v>5476.4408801696709</v>
      </c>
      <c r="R132" s="15">
        <v>4118.3198694706316</v>
      </c>
      <c r="S132" s="15">
        <v>1003.5179840464106</v>
      </c>
      <c r="T132" s="18">
        <v>5248.198984771574</v>
      </c>
      <c r="U132" s="15">
        <v>3668.5013000520021</v>
      </c>
      <c r="V132" s="15">
        <v>836.06388826981652</v>
      </c>
      <c r="W132" s="18">
        <v>4654.4345888121243</v>
      </c>
      <c r="X132" s="15">
        <v>3707.8215668412663</v>
      </c>
      <c r="Y132" s="15">
        <v>640.77442496014578</v>
      </c>
      <c r="Z132" s="20">
        <v>4521.9979503529948</v>
      </c>
      <c r="AA132" s="16">
        <v>3303.7786741131449</v>
      </c>
      <c r="AB132" s="15">
        <v>466.03268176647015</v>
      </c>
      <c r="AC132" s="20">
        <v>3953.9784879511844</v>
      </c>
    </row>
    <row r="133" spans="1:29" x14ac:dyDescent="0.2">
      <c r="A133" s="14" t="s">
        <v>133</v>
      </c>
      <c r="B133" s="14" t="s">
        <v>384</v>
      </c>
      <c r="C133" s="15">
        <v>26809.745017168167</v>
      </c>
      <c r="D133" s="15">
        <v>20482.051849895364</v>
      </c>
      <c r="E133" s="15">
        <v>5595.7730754383465</v>
      </c>
      <c r="F133" s="15">
        <v>2084.1817204301074</v>
      </c>
      <c r="G133" s="15">
        <v>626.9069892473118</v>
      </c>
      <c r="H133" s="18">
        <v>2759.6301075268816</v>
      </c>
      <c r="I133" s="15">
        <v>1911.3668774148225</v>
      </c>
      <c r="J133" s="15">
        <v>599.39445029855983</v>
      </c>
      <c r="K133" s="18">
        <v>2554.6000175623462</v>
      </c>
      <c r="L133" s="15">
        <v>2385.6871862299781</v>
      </c>
      <c r="M133" s="15">
        <v>753.81329189576854</v>
      </c>
      <c r="N133" s="18">
        <v>3222.7947645230693</v>
      </c>
      <c r="O133" s="15">
        <v>3199.1297720042417</v>
      </c>
      <c r="P133" s="15">
        <v>1055.9013785790032</v>
      </c>
      <c r="Q133" s="18">
        <v>4359.7832714740189</v>
      </c>
      <c r="R133" s="15">
        <v>3049.5153009427122</v>
      </c>
      <c r="S133" s="15">
        <v>839.24851341551857</v>
      </c>
      <c r="T133" s="18">
        <v>4000.3828136330676</v>
      </c>
      <c r="U133" s="15">
        <v>2785.3086694896369</v>
      </c>
      <c r="V133" s="15">
        <v>694.67766139216997</v>
      </c>
      <c r="W133" s="18">
        <v>3563.8754921625437</v>
      </c>
      <c r="X133" s="15">
        <v>2588.8370530630837</v>
      </c>
      <c r="Y133" s="15">
        <v>563.55636529264405</v>
      </c>
      <c r="Z133" s="20">
        <v>3306.8295376907313</v>
      </c>
      <c r="AA133" s="16">
        <v>2604.1681663046852</v>
      </c>
      <c r="AB133" s="15">
        <v>371.70317509566655</v>
      </c>
      <c r="AC133" s="20">
        <v>3106.1358982314614</v>
      </c>
    </row>
    <row r="134" spans="1:29" x14ac:dyDescent="0.2">
      <c r="A134" s="14" t="s">
        <v>134</v>
      </c>
      <c r="B134" s="14" t="s">
        <v>407</v>
      </c>
      <c r="C134" s="15">
        <v>57584.429079713322</v>
      </c>
      <c r="D134" s="15">
        <v>43488.923243177109</v>
      </c>
      <c r="E134" s="15">
        <v>12997.707102733231</v>
      </c>
      <c r="F134" s="15">
        <v>4648.8262466809729</v>
      </c>
      <c r="G134" s="15">
        <v>1651.0944604081039</v>
      </c>
      <c r="H134" s="18">
        <v>6371.3510348088603</v>
      </c>
      <c r="I134" s="15">
        <v>4222.9388098746131</v>
      </c>
      <c r="J134" s="15">
        <v>1727.248338695613</v>
      </c>
      <c r="K134" s="18">
        <v>6032.2707399945875</v>
      </c>
      <c r="L134" s="15">
        <v>6062.3154577682735</v>
      </c>
      <c r="M134" s="15">
        <v>2091.4161273985706</v>
      </c>
      <c r="N134" s="18">
        <v>8294.3309886894367</v>
      </c>
      <c r="O134" s="15">
        <v>6221.0038316525151</v>
      </c>
      <c r="P134" s="15">
        <v>2112.1383686356253</v>
      </c>
      <c r="Q134" s="18">
        <v>8456.3969592005651</v>
      </c>
      <c r="R134" s="15">
        <v>6690.7664403276995</v>
      </c>
      <c r="S134" s="15">
        <v>1929.1649199202893</v>
      </c>
      <c r="T134" s="18">
        <v>8771.6907151819323</v>
      </c>
      <c r="U134" s="15">
        <v>6956.2773587732881</v>
      </c>
      <c r="V134" s="15">
        <v>1727.3798012087307</v>
      </c>
      <c r="W134" s="18">
        <v>8894.7368263323515</v>
      </c>
      <c r="X134" s="15">
        <v>5565.1888056412517</v>
      </c>
      <c r="Y134" s="15">
        <v>1040.0840017628911</v>
      </c>
      <c r="Z134" s="20">
        <v>6810.6606434552668</v>
      </c>
      <c r="AA134" s="16">
        <v>5105.6421439228743</v>
      </c>
      <c r="AB134" s="15">
        <v>722.51027200734541</v>
      </c>
      <c r="AC134" s="20">
        <v>6018.9767014805466</v>
      </c>
    </row>
    <row r="135" spans="1:29" x14ac:dyDescent="0.2">
      <c r="A135" s="14" t="s">
        <v>135</v>
      </c>
      <c r="B135" s="14" t="s">
        <v>407</v>
      </c>
      <c r="C135" s="15">
        <v>48279.004210461928</v>
      </c>
      <c r="D135" s="15">
        <v>30237.170569584763</v>
      </c>
      <c r="E135" s="15">
        <v>17346.369521556953</v>
      </c>
      <c r="F135" s="15">
        <v>3842.0148401411266</v>
      </c>
      <c r="G135" s="15">
        <v>2288.1124649910885</v>
      </c>
      <c r="H135" s="18">
        <v>6173.4538973556901</v>
      </c>
      <c r="I135" s="15">
        <v>3329.6248308626755</v>
      </c>
      <c r="J135" s="15">
        <v>2272.1436690020146</v>
      </c>
      <c r="K135" s="18">
        <v>5662.8945785849592</v>
      </c>
      <c r="L135" s="15">
        <v>4806.2251983568731</v>
      </c>
      <c r="M135" s="15">
        <v>2979.4667717067132</v>
      </c>
      <c r="N135" s="18">
        <v>7889.0738844184343</v>
      </c>
      <c r="O135" s="15">
        <v>4641.1019219569016</v>
      </c>
      <c r="P135" s="15">
        <v>2834.8594549857462</v>
      </c>
      <c r="Q135" s="18">
        <v>7558.8782147564607</v>
      </c>
      <c r="R135" s="15">
        <v>4471.4376337737103</v>
      </c>
      <c r="S135" s="15">
        <v>2482.7830467193153</v>
      </c>
      <c r="T135" s="18">
        <v>7047.7044431323347</v>
      </c>
      <c r="U135" s="15">
        <v>4150.7881224714047</v>
      </c>
      <c r="V135" s="15">
        <v>2141.5234503771039</v>
      </c>
      <c r="W135" s="18">
        <v>6391.1716697467655</v>
      </c>
      <c r="X135" s="15">
        <v>3323.9967386513881</v>
      </c>
      <c r="Y135" s="15">
        <v>1496.8665491405907</v>
      </c>
      <c r="Z135" s="20">
        <v>4939.1666813574266</v>
      </c>
      <c r="AA135" s="16">
        <v>2339.4183404108803</v>
      </c>
      <c r="AB135" s="15">
        <v>820.10742568575699</v>
      </c>
      <c r="AC135" s="20">
        <v>3280.429702743028</v>
      </c>
    </row>
    <row r="136" spans="1:29" x14ac:dyDescent="0.2">
      <c r="A136" s="14" t="s">
        <v>136</v>
      </c>
      <c r="B136" s="14" t="s">
        <v>407</v>
      </c>
      <c r="C136" s="15">
        <v>60975.535116068058</v>
      </c>
      <c r="D136" s="15">
        <v>28786.466902506905</v>
      </c>
      <c r="E136" s="15">
        <v>31682.126599312865</v>
      </c>
      <c r="F136" s="15">
        <v>4962.651293056414</v>
      </c>
      <c r="G136" s="15">
        <v>4931.0345906230677</v>
      </c>
      <c r="H136" s="18">
        <v>9949.8933546720982</v>
      </c>
      <c r="I136" s="15">
        <v>4007.2510749616622</v>
      </c>
      <c r="J136" s="15">
        <v>4845.551583125357</v>
      </c>
      <c r="K136" s="18">
        <v>8901.7035210632348</v>
      </c>
      <c r="L136" s="15">
        <v>4987.1435484778567</v>
      </c>
      <c r="M136" s="15">
        <v>5614.6717686117827</v>
      </c>
      <c r="N136" s="18">
        <v>10692.791401721906</v>
      </c>
      <c r="O136" s="15">
        <v>4822.6225669006535</v>
      </c>
      <c r="P136" s="15">
        <v>5465.7883088618464</v>
      </c>
      <c r="Q136" s="18">
        <v>10366.845722343132</v>
      </c>
      <c r="R136" s="15">
        <v>4101.1448077348878</v>
      </c>
      <c r="S136" s="15">
        <v>4322.1064285187094</v>
      </c>
      <c r="T136" s="18">
        <v>8504.5942504981922</v>
      </c>
      <c r="U136" s="15">
        <v>2701.2853503820988</v>
      </c>
      <c r="V136" s="15">
        <v>3028.5924279506517</v>
      </c>
      <c r="W136" s="18">
        <v>5789.9954048249338</v>
      </c>
      <c r="X136" s="15">
        <v>1795.911238431027</v>
      </c>
      <c r="Y136" s="15">
        <v>1771.264698104892</v>
      </c>
      <c r="Z136" s="20">
        <v>3611.5397091229615</v>
      </c>
      <c r="AA136" s="16">
        <v>865.26431768621603</v>
      </c>
      <c r="AB136" s="15">
        <v>855.06760013772532</v>
      </c>
      <c r="AC136" s="20">
        <v>1778.5988752438884</v>
      </c>
    </row>
    <row r="137" spans="1:29" x14ac:dyDescent="0.2">
      <c r="A137" s="14" t="s">
        <v>137</v>
      </c>
      <c r="B137" s="14" t="s">
        <v>386</v>
      </c>
      <c r="C137" s="15">
        <v>43550.523884668037</v>
      </c>
      <c r="D137" s="15">
        <v>23829.664684550993</v>
      </c>
      <c r="E137" s="15">
        <v>19421.342557660755</v>
      </c>
      <c r="F137" s="15">
        <v>3536.1933176040793</v>
      </c>
      <c r="G137" s="15">
        <v>2687.8280691072378</v>
      </c>
      <c r="H137" s="18">
        <v>6259.7044676154956</v>
      </c>
      <c r="I137" s="15">
        <v>3278.6169319922733</v>
      </c>
      <c r="J137" s="15">
        <v>3182.5223472990074</v>
      </c>
      <c r="K137" s="18">
        <v>6490.4562712315992</v>
      </c>
      <c r="L137" s="15">
        <v>3681.6708933717582</v>
      </c>
      <c r="M137" s="15">
        <v>3229.5510086455333</v>
      </c>
      <c r="N137" s="18">
        <v>6962.128530259366</v>
      </c>
      <c r="O137" s="15">
        <v>4060.5353159851297</v>
      </c>
      <c r="P137" s="15">
        <v>3412.9499423150874</v>
      </c>
      <c r="Q137" s="18">
        <v>7517.7558005383917</v>
      </c>
      <c r="R137" s="15">
        <v>3392.2422370215841</v>
      </c>
      <c r="S137" s="15">
        <v>2764.3484714755677</v>
      </c>
      <c r="T137" s="18">
        <v>6200.4509347669109</v>
      </c>
      <c r="U137" s="15">
        <v>2517.3650087091155</v>
      </c>
      <c r="V137" s="15">
        <v>1769.7184052641765</v>
      </c>
      <c r="W137" s="18">
        <v>4324.89790981227</v>
      </c>
      <c r="X137" s="15">
        <v>1797.0688284851376</v>
      </c>
      <c r="Y137" s="15">
        <v>1156.2645048481959</v>
      </c>
      <c r="Z137" s="20">
        <v>2982.9089175011923</v>
      </c>
      <c r="AA137" s="16">
        <v>1188.8153538293614</v>
      </c>
      <c r="AB137" s="15">
        <v>604.90085501182466</v>
      </c>
      <c r="AC137" s="20">
        <v>1825.8129889030381</v>
      </c>
    </row>
    <row r="138" spans="1:29" x14ac:dyDescent="0.2">
      <c r="A138" s="14" t="s">
        <v>138</v>
      </c>
      <c r="B138" s="14" t="s">
        <v>388</v>
      </c>
      <c r="C138" s="15">
        <v>50554.416945722442</v>
      </c>
      <c r="D138" s="15">
        <v>29170.694892551397</v>
      </c>
      <c r="E138" s="15">
        <v>20715.260519189331</v>
      </c>
      <c r="F138" s="15">
        <v>4101.2389154160983</v>
      </c>
      <c r="G138" s="15">
        <v>2858.5666780354709</v>
      </c>
      <c r="H138" s="18">
        <v>7013.4234311050477</v>
      </c>
      <c r="I138" s="15">
        <v>3297.3657859423442</v>
      </c>
      <c r="J138" s="15">
        <v>2769.5445837767802</v>
      </c>
      <c r="K138" s="18">
        <v>6123.0292906390268</v>
      </c>
      <c r="L138" s="15">
        <v>4422.5443850267384</v>
      </c>
      <c r="M138" s="15">
        <v>3320.8488413547238</v>
      </c>
      <c r="N138" s="18">
        <v>7840.4552584670228</v>
      </c>
      <c r="O138" s="15">
        <v>4689.8989853438552</v>
      </c>
      <c r="P138" s="15">
        <v>3584.6824802705751</v>
      </c>
      <c r="Q138" s="18">
        <v>8375.3389853438548</v>
      </c>
      <c r="R138" s="15">
        <v>4173.5962096897447</v>
      </c>
      <c r="S138" s="15">
        <v>2892.3185083295125</v>
      </c>
      <c r="T138" s="18">
        <v>7156.7782362830512</v>
      </c>
      <c r="U138" s="15">
        <v>3626.8261129171365</v>
      </c>
      <c r="V138" s="15">
        <v>2414.8379221123864</v>
      </c>
      <c r="W138" s="18">
        <v>6137.6178597492208</v>
      </c>
      <c r="X138" s="15">
        <v>2982.8905761500669</v>
      </c>
      <c r="Y138" s="15">
        <v>1583.3148727110315</v>
      </c>
      <c r="Z138" s="20">
        <v>4689.6552032157215</v>
      </c>
      <c r="AA138" s="16">
        <v>2048.6420105668999</v>
      </c>
      <c r="AB138" s="15">
        <v>933.86148793374264</v>
      </c>
      <c r="AC138" s="20">
        <v>3070.3024418106525</v>
      </c>
    </row>
    <row r="139" spans="1:29" x14ac:dyDescent="0.2">
      <c r="A139" s="14" t="s">
        <v>139</v>
      </c>
      <c r="B139" s="14" t="s">
        <v>388</v>
      </c>
      <c r="C139" s="15">
        <v>29650.899940306332</v>
      </c>
      <c r="D139" s="15">
        <v>17176.642609632523</v>
      </c>
      <c r="E139" s="15">
        <v>12077.60997466659</v>
      </c>
      <c r="F139" s="15">
        <v>2462.2152114597543</v>
      </c>
      <c r="G139" s="15">
        <v>1529.6853683492498</v>
      </c>
      <c r="H139" s="18">
        <v>4019.2351637107777</v>
      </c>
      <c r="I139" s="15">
        <v>2008.9056961732451</v>
      </c>
      <c r="J139" s="15">
        <v>1592.5639720512702</v>
      </c>
      <c r="K139" s="18">
        <v>3629.5291286844663</v>
      </c>
      <c r="L139" s="15">
        <v>2572.5586452762923</v>
      </c>
      <c r="M139" s="15">
        <v>1849.1561497326204</v>
      </c>
      <c r="N139" s="18">
        <v>4473.1493761140819</v>
      </c>
      <c r="O139" s="15">
        <v>2885.6122660653887</v>
      </c>
      <c r="P139" s="15">
        <v>2127.3340248027057</v>
      </c>
      <c r="Q139" s="18">
        <v>5070.0768432919949</v>
      </c>
      <c r="R139" s="15">
        <v>2527.8434968668807</v>
      </c>
      <c r="S139" s="15">
        <v>1877.5057313159102</v>
      </c>
      <c r="T139" s="18">
        <v>4462.521779000459</v>
      </c>
      <c r="U139" s="15">
        <v>2256.0571883500297</v>
      </c>
      <c r="V139" s="15">
        <v>1523.838121143767</v>
      </c>
      <c r="W139" s="18">
        <v>3855.2876003449878</v>
      </c>
      <c r="X139" s="15">
        <v>1574.7020991514069</v>
      </c>
      <c r="Y139" s="15">
        <v>941.66324251898163</v>
      </c>
      <c r="Z139" s="20">
        <v>2582.3966056275121</v>
      </c>
      <c r="AA139" s="16">
        <v>856.70484078252173</v>
      </c>
      <c r="AB139" s="15">
        <v>446.97643866914177</v>
      </c>
      <c r="AC139" s="20">
        <v>1364.8744823647007</v>
      </c>
    </row>
    <row r="140" spans="1:29" x14ac:dyDescent="0.2">
      <c r="A140" s="14" t="s">
        <v>140</v>
      </c>
      <c r="B140" s="14" t="s">
        <v>408</v>
      </c>
      <c r="C140" s="15">
        <v>41162.495871356434</v>
      </c>
      <c r="D140" s="15">
        <v>19671.133534154338</v>
      </c>
      <c r="E140" s="15">
        <v>21151.586293966513</v>
      </c>
      <c r="F140" s="15">
        <v>3194.9270499528748</v>
      </c>
      <c r="G140" s="15">
        <v>2853.0830034558594</v>
      </c>
      <c r="H140" s="18">
        <v>6096.5559535029852</v>
      </c>
      <c r="I140" s="15">
        <v>2637.85498046875</v>
      </c>
      <c r="J140" s="15">
        <v>3161.100260416667</v>
      </c>
      <c r="K140" s="18">
        <v>5821.415690104167</v>
      </c>
      <c r="L140" s="15">
        <v>3105.5019982133622</v>
      </c>
      <c r="M140" s="15">
        <v>3528.5805632610845</v>
      </c>
      <c r="N140" s="18">
        <v>6690.2589684517379</v>
      </c>
      <c r="O140" s="15">
        <v>3233.5454449264626</v>
      </c>
      <c r="P140" s="15">
        <v>3603.2148978944024</v>
      </c>
      <c r="Q140" s="18">
        <v>6887.7492328854087</v>
      </c>
      <c r="R140" s="15">
        <v>2944.3918053777206</v>
      </c>
      <c r="S140" s="15">
        <v>3242.2283610755439</v>
      </c>
      <c r="T140" s="18">
        <v>6239.8457106274009</v>
      </c>
      <c r="U140" s="15">
        <v>2025.4255083808391</v>
      </c>
      <c r="V140" s="15">
        <v>2232.5989960010211</v>
      </c>
      <c r="W140" s="18">
        <v>4306.7712073513148</v>
      </c>
      <c r="X140" s="15">
        <v>1297.6584605796197</v>
      </c>
      <c r="Y140" s="15">
        <v>1296.0623247117483</v>
      </c>
      <c r="Z140" s="20">
        <v>2632.0280461202865</v>
      </c>
      <c r="AA140" s="16">
        <v>958.424402018872</v>
      </c>
      <c r="AB140" s="15">
        <v>738.93789773974106</v>
      </c>
      <c r="AC140" s="20">
        <v>1732.480140443274</v>
      </c>
    </row>
    <row r="141" spans="1:29" x14ac:dyDescent="0.2">
      <c r="A141" s="14" t="s">
        <v>141</v>
      </c>
      <c r="B141" s="14" t="s">
        <v>408</v>
      </c>
      <c r="C141" s="15">
        <v>30445.832843093827</v>
      </c>
      <c r="D141" s="15">
        <v>18134.754903871712</v>
      </c>
      <c r="E141" s="15">
        <v>11872.112616284221</v>
      </c>
      <c r="F141" s="15">
        <v>2501.1252277725421</v>
      </c>
      <c r="G141" s="15">
        <v>1491.7750549795792</v>
      </c>
      <c r="H141" s="18">
        <v>4020.2073515551369</v>
      </c>
      <c r="I141" s="15">
        <v>2196.9646809895835</v>
      </c>
      <c r="J141" s="15">
        <v>1549.77099609375</v>
      </c>
      <c r="K141" s="18">
        <v>3780.84228515625</v>
      </c>
      <c r="L141" s="15">
        <v>2719.2892002444873</v>
      </c>
      <c r="M141" s="15">
        <v>1849.4326484554988</v>
      </c>
      <c r="N141" s="18">
        <v>4624.8982556772771</v>
      </c>
      <c r="O141" s="15">
        <v>3152.8130356576021</v>
      </c>
      <c r="P141" s="15">
        <v>2108.603057877473</v>
      </c>
      <c r="Q141" s="18">
        <v>5333.6503544598454</v>
      </c>
      <c r="R141" s="15">
        <v>2656.747375160051</v>
      </c>
      <c r="S141" s="15">
        <v>1776.8272087067862</v>
      </c>
      <c r="T141" s="18">
        <v>4484.5352112676055</v>
      </c>
      <c r="U141" s="15">
        <v>2264.2843529311667</v>
      </c>
      <c r="V141" s="15">
        <v>1452.6517484897474</v>
      </c>
      <c r="W141" s="18">
        <v>3791.2748234493324</v>
      </c>
      <c r="X141" s="15">
        <v>1744.576503583671</v>
      </c>
      <c r="Y141" s="15">
        <v>1106.1221564350265</v>
      </c>
      <c r="Z141" s="20">
        <v>2938.486132751636</v>
      </c>
      <c r="AA141" s="16">
        <v>1037.4395435593592</v>
      </c>
      <c r="AB141" s="15">
        <v>537.01031380294046</v>
      </c>
      <c r="AC141" s="20">
        <v>1649.0752688172042</v>
      </c>
    </row>
    <row r="142" spans="1:29" x14ac:dyDescent="0.2">
      <c r="A142" s="14" t="s">
        <v>142</v>
      </c>
      <c r="B142" s="14" t="s">
        <v>409</v>
      </c>
      <c r="C142" s="15">
        <v>30131.795322384816</v>
      </c>
      <c r="D142" s="15">
        <v>17949.334462265961</v>
      </c>
      <c r="E142" s="15">
        <v>11236.102115151129</v>
      </c>
      <c r="F142" s="15">
        <v>2045.7490374518725</v>
      </c>
      <c r="G142" s="15">
        <v>1273.5248512425621</v>
      </c>
      <c r="H142" s="18">
        <v>3367.1923346167309</v>
      </c>
      <c r="I142" s="15">
        <v>2105.7434858135498</v>
      </c>
      <c r="J142" s="15">
        <v>1334.4363057324842</v>
      </c>
      <c r="K142" s="18">
        <v>3524.0500868558197</v>
      </c>
      <c r="L142" s="15">
        <v>2543.2328016852243</v>
      </c>
      <c r="M142" s="15">
        <v>1659.9354198013843</v>
      </c>
      <c r="N142" s="18">
        <v>4328.7892266024683</v>
      </c>
      <c r="O142" s="15">
        <v>2774.8196947724609</v>
      </c>
      <c r="P142" s="15">
        <v>1956.2376907672124</v>
      </c>
      <c r="Q142" s="18">
        <v>4847.2695255852504</v>
      </c>
      <c r="R142" s="15">
        <v>2633.0071759605321</v>
      </c>
      <c r="S142" s="15">
        <v>1660.7755269846016</v>
      </c>
      <c r="T142" s="18">
        <v>4414.9510390192854</v>
      </c>
      <c r="U142" s="15">
        <v>2322.1729091389793</v>
      </c>
      <c r="V142" s="15">
        <v>1349.3300431832201</v>
      </c>
      <c r="W142" s="18">
        <v>3826.1136864369432</v>
      </c>
      <c r="X142" s="15">
        <v>1972.6389572773353</v>
      </c>
      <c r="Y142" s="15">
        <v>1162.6902244750181</v>
      </c>
      <c r="Z142" s="20">
        <v>3333.4070963070239</v>
      </c>
      <c r="AA142" s="16">
        <v>1621.1463538149899</v>
      </c>
      <c r="AB142" s="15">
        <v>807.54186360567189</v>
      </c>
      <c r="AC142" s="20">
        <v>2585.1039837947333</v>
      </c>
    </row>
    <row r="143" spans="1:29" x14ac:dyDescent="0.2">
      <c r="A143" s="14" t="s">
        <v>143</v>
      </c>
      <c r="B143" s="14" t="s">
        <v>409</v>
      </c>
      <c r="C143" s="15">
        <v>32559.701578375614</v>
      </c>
      <c r="D143" s="15">
        <v>21751.941274202825</v>
      </c>
      <c r="E143" s="15">
        <v>10005.454150424946</v>
      </c>
      <c r="F143" s="15">
        <v>2438.3116905845291</v>
      </c>
      <c r="G143" s="15">
        <v>1050.5197759887994</v>
      </c>
      <c r="H143" s="18">
        <v>3540.4359467973395</v>
      </c>
      <c r="I143" s="15">
        <v>2221.0651418645052</v>
      </c>
      <c r="J143" s="15">
        <v>1234.0914881297047</v>
      </c>
      <c r="K143" s="18">
        <v>3499.3383034163289</v>
      </c>
      <c r="L143" s="15">
        <v>3091.54083659344</v>
      </c>
      <c r="M143" s="15">
        <v>1561.1767679807404</v>
      </c>
      <c r="N143" s="18">
        <v>4753.84646403852</v>
      </c>
      <c r="O143" s="15">
        <v>3663.7406256474005</v>
      </c>
      <c r="P143" s="15">
        <v>1670.8043643394794</v>
      </c>
      <c r="Q143" s="18">
        <v>5465.0287963538431</v>
      </c>
      <c r="R143" s="15">
        <v>3148.4534310061294</v>
      </c>
      <c r="S143" s="15">
        <v>1442.4801913589476</v>
      </c>
      <c r="T143" s="18">
        <v>4687.0989684556735</v>
      </c>
      <c r="U143" s="15">
        <v>2934.5920507623159</v>
      </c>
      <c r="V143" s="15">
        <v>1319.2110690050233</v>
      </c>
      <c r="W143" s="18">
        <v>4389.3385035692254</v>
      </c>
      <c r="X143" s="15">
        <v>2427.1328023171613</v>
      </c>
      <c r="Y143" s="15">
        <v>903.5608979000724</v>
      </c>
      <c r="Z143" s="20">
        <v>3492.1407675597393</v>
      </c>
      <c r="AA143" s="16">
        <v>2056.4429439567862</v>
      </c>
      <c r="AB143" s="15">
        <v>733.57781904118838</v>
      </c>
      <c r="AC143" s="20">
        <v>2930.6737002025657</v>
      </c>
    </row>
    <row r="144" spans="1:29" x14ac:dyDescent="0.2">
      <c r="A144" s="14" t="s">
        <v>144</v>
      </c>
      <c r="B144" s="14" t="s">
        <v>409</v>
      </c>
      <c r="C144" s="15">
        <v>26882.50309923957</v>
      </c>
      <c r="D144" s="15">
        <v>16256.955013099878</v>
      </c>
      <c r="E144" s="15">
        <v>10272.571538117452</v>
      </c>
      <c r="F144" s="15">
        <v>2158.1730836541828</v>
      </c>
      <c r="G144" s="15">
        <v>1437.5533776688833</v>
      </c>
      <c r="H144" s="18">
        <v>3623.3717185859291</v>
      </c>
      <c r="I144" s="15">
        <v>1883.3374348581356</v>
      </c>
      <c r="J144" s="15">
        <v>1408.5716560509554</v>
      </c>
      <c r="K144" s="18">
        <v>3322.6116097278518</v>
      </c>
      <c r="L144" s="15">
        <v>2430.2529040024074</v>
      </c>
      <c r="M144" s="15">
        <v>1575.3980138429131</v>
      </c>
      <c r="N144" s="18">
        <v>4044.3643093590131</v>
      </c>
      <c r="O144" s="15">
        <v>2649.4329120917068</v>
      </c>
      <c r="P144" s="15">
        <v>1754.3955527933156</v>
      </c>
      <c r="Q144" s="18">
        <v>4449.7016780609074</v>
      </c>
      <c r="R144" s="15">
        <v>2369.5141276722979</v>
      </c>
      <c r="S144" s="15">
        <v>1345.353191807445</v>
      </c>
      <c r="T144" s="18">
        <v>3762.9499925250411</v>
      </c>
      <c r="U144" s="15">
        <v>1949.7015951352778</v>
      </c>
      <c r="V144" s="15">
        <v>1157.5725742487</v>
      </c>
      <c r="W144" s="18">
        <v>3176.5478099938309</v>
      </c>
      <c r="X144" s="15">
        <v>1637.5345401882694</v>
      </c>
      <c r="Y144" s="15">
        <v>849.29297610427227</v>
      </c>
      <c r="Z144" s="20">
        <v>2542.4521361332368</v>
      </c>
      <c r="AA144" s="16">
        <v>1086.4226873733965</v>
      </c>
      <c r="AB144" s="15">
        <v>526.23598919648884</v>
      </c>
      <c r="AC144" s="20">
        <v>1667.2223160027008</v>
      </c>
    </row>
    <row r="145" spans="1:29" x14ac:dyDescent="0.2">
      <c r="A145" s="14" t="s">
        <v>145</v>
      </c>
      <c r="B145" s="14" t="s">
        <v>387</v>
      </c>
      <c r="C145" s="15">
        <v>27867.821428571431</v>
      </c>
      <c r="D145" s="15">
        <v>20373.529220779223</v>
      </c>
      <c r="E145" s="15">
        <v>6745.0649350649355</v>
      </c>
      <c r="F145" s="15">
        <v>2253.8188758816259</v>
      </c>
      <c r="G145" s="15">
        <v>741.73634843306922</v>
      </c>
      <c r="H145" s="18">
        <v>3057.0133788991493</v>
      </c>
      <c r="I145" s="15">
        <v>2081.8613522435503</v>
      </c>
      <c r="J145" s="15">
        <v>817.13265680401025</v>
      </c>
      <c r="K145" s="18">
        <v>2950.4800097811467</v>
      </c>
      <c r="L145" s="15">
        <v>2638.4263293943868</v>
      </c>
      <c r="M145" s="15">
        <v>969.15361890694237</v>
      </c>
      <c r="N145" s="18">
        <v>3680.7384601181684</v>
      </c>
      <c r="O145" s="15">
        <v>3204.0726036301817</v>
      </c>
      <c r="P145" s="15">
        <v>1186.3841192059604</v>
      </c>
      <c r="Q145" s="18">
        <v>4491.7588879443974</v>
      </c>
      <c r="R145" s="15">
        <v>3101.6464201247045</v>
      </c>
      <c r="S145" s="15">
        <v>1007.4690926682435</v>
      </c>
      <c r="T145" s="18">
        <v>4235.6923242313487</v>
      </c>
      <c r="U145" s="15">
        <v>2774.4795102765797</v>
      </c>
      <c r="V145" s="15">
        <v>857.03247906622687</v>
      </c>
      <c r="W145" s="18">
        <v>3733.746828216189</v>
      </c>
      <c r="X145" s="15">
        <v>2333.7543478260868</v>
      </c>
      <c r="Y145" s="15">
        <v>625.6108695652174</v>
      </c>
      <c r="Z145" s="20">
        <v>3120.0847826086956</v>
      </c>
      <c r="AA145" s="16">
        <v>2048.4738691656157</v>
      </c>
      <c r="AB145" s="15">
        <v>444.08271760677604</v>
      </c>
      <c r="AC145" s="20">
        <v>2599.5919084519733</v>
      </c>
    </row>
    <row r="146" spans="1:29" x14ac:dyDescent="0.2">
      <c r="A146" s="14" t="s">
        <v>146</v>
      </c>
      <c r="B146" s="14" t="s">
        <v>387</v>
      </c>
      <c r="C146" s="15">
        <v>27474.022727272728</v>
      </c>
      <c r="D146" s="15">
        <v>19552.610389610392</v>
      </c>
      <c r="E146" s="15">
        <v>7115.6396103896113</v>
      </c>
      <c r="F146" s="15">
        <v>2270.7728495600959</v>
      </c>
      <c r="G146" s="15">
        <v>890.08361811968302</v>
      </c>
      <c r="H146" s="18">
        <v>3209.5991420053806</v>
      </c>
      <c r="I146" s="15">
        <v>2044.4924807433672</v>
      </c>
      <c r="J146" s="15">
        <v>842.87565717080327</v>
      </c>
      <c r="K146" s="18">
        <v>2956.2929453478419</v>
      </c>
      <c r="L146" s="15">
        <v>2514.9221750369275</v>
      </c>
      <c r="M146" s="15">
        <v>1007.6995014771048</v>
      </c>
      <c r="N146" s="18">
        <v>3598.9267909896603</v>
      </c>
      <c r="O146" s="15">
        <v>3112.1696084804244</v>
      </c>
      <c r="P146" s="15">
        <v>1266.7992399619982</v>
      </c>
      <c r="Q146" s="18">
        <v>4494.8919445972297</v>
      </c>
      <c r="R146" s="15">
        <v>2839.2310793377769</v>
      </c>
      <c r="S146" s="15">
        <v>1025.9925284884971</v>
      </c>
      <c r="T146" s="18">
        <v>3980.480541818964</v>
      </c>
      <c r="U146" s="15">
        <v>2655.9306013702108</v>
      </c>
      <c r="V146" s="15">
        <v>870.08373509261605</v>
      </c>
      <c r="W146" s="18">
        <v>3648.9136640446586</v>
      </c>
      <c r="X146" s="15">
        <v>2235.4630434782607</v>
      </c>
      <c r="Y146" s="15">
        <v>657.48913043478262</v>
      </c>
      <c r="Z146" s="20">
        <v>3055</v>
      </c>
      <c r="AA146" s="16">
        <v>1933.4678320418095</v>
      </c>
      <c r="AB146" s="15">
        <v>462.30149576500276</v>
      </c>
      <c r="AC146" s="20">
        <v>2525.5781221841776</v>
      </c>
    </row>
    <row r="147" spans="1:29" x14ac:dyDescent="0.2">
      <c r="A147" s="14" t="s">
        <v>147</v>
      </c>
      <c r="B147" s="14" t="s">
        <v>410</v>
      </c>
      <c r="C147" s="15">
        <v>32643.741272359384</v>
      </c>
      <c r="D147" s="15">
        <v>20064.259373604764</v>
      </c>
      <c r="E147" s="15">
        <v>11881.94169223608</v>
      </c>
      <c r="F147" s="15">
        <v>2280.3583366336634</v>
      </c>
      <c r="G147" s="15">
        <v>1316.1923168316832</v>
      </c>
      <c r="H147" s="18">
        <v>3629.639287128713</v>
      </c>
      <c r="I147" s="15">
        <v>2256.671865666689</v>
      </c>
      <c r="J147" s="15">
        <v>1523.1586911793988</v>
      </c>
      <c r="K147" s="18">
        <v>3834.4458087210464</v>
      </c>
      <c r="L147" s="15">
        <v>2814.305987641168</v>
      </c>
      <c r="M147" s="15">
        <v>1692.8384828467931</v>
      </c>
      <c r="N147" s="18">
        <v>4580.8452482420626</v>
      </c>
      <c r="O147" s="15">
        <v>3009.3447694038246</v>
      </c>
      <c r="P147" s="15">
        <v>1901.6676040494938</v>
      </c>
      <c r="Q147" s="18">
        <v>4997.5787401574798</v>
      </c>
      <c r="R147" s="15">
        <v>3481.975517095821</v>
      </c>
      <c r="S147" s="15">
        <v>2052.7074715069652</v>
      </c>
      <c r="T147" s="18">
        <v>5626.4302800056284</v>
      </c>
      <c r="U147" s="15">
        <v>2526.0813357579764</v>
      </c>
      <c r="V147" s="15">
        <v>1411.693172425194</v>
      </c>
      <c r="W147" s="18">
        <v>4063.1684575962963</v>
      </c>
      <c r="X147" s="15">
        <v>1805.53781614786</v>
      </c>
      <c r="Y147" s="15">
        <v>944.37949902723744</v>
      </c>
      <c r="Z147" s="20">
        <v>2898.2681177042805</v>
      </c>
      <c r="AA147" s="16">
        <v>2021.6019417475729</v>
      </c>
      <c r="AB147" s="15">
        <v>970.36893203883494</v>
      </c>
      <c r="AC147" s="20">
        <v>3128.0278933579907</v>
      </c>
    </row>
    <row r="148" spans="1:29" x14ac:dyDescent="0.2">
      <c r="A148" s="14" t="s">
        <v>148</v>
      </c>
      <c r="B148" s="14" t="s">
        <v>389</v>
      </c>
      <c r="C148" s="15">
        <v>26728.132714608324</v>
      </c>
      <c r="D148" s="15">
        <v>18182.047547809845</v>
      </c>
      <c r="E148" s="15">
        <v>7597.9724241760123</v>
      </c>
      <c r="F148" s="15">
        <v>2145.3661404098088</v>
      </c>
      <c r="G148" s="15">
        <v>805.12596573731946</v>
      </c>
      <c r="H148" s="18">
        <v>2998.603291904602</v>
      </c>
      <c r="I148" s="15">
        <v>1955.9924226478636</v>
      </c>
      <c r="J148" s="15">
        <v>919.84508524521152</v>
      </c>
      <c r="K148" s="18">
        <v>2940.0884024415909</v>
      </c>
      <c r="L148" s="15">
        <v>2578.2040426726558</v>
      </c>
      <c r="M148" s="15">
        <v>1154.6659180235822</v>
      </c>
      <c r="N148" s="18">
        <v>3856.5841661987647</v>
      </c>
      <c r="O148" s="15">
        <v>3140.8990886197389</v>
      </c>
      <c r="P148" s="15">
        <v>1328.0930567214295</v>
      </c>
      <c r="Q148" s="18">
        <v>4585.8151457009235</v>
      </c>
      <c r="R148" s="15">
        <v>2671.1823358050847</v>
      </c>
      <c r="S148" s="15">
        <v>1176.617121292373</v>
      </c>
      <c r="T148" s="18">
        <v>3968.0758739406783</v>
      </c>
      <c r="U148" s="15">
        <v>2329.8516423923147</v>
      </c>
      <c r="V148" s="15">
        <v>930.86946079950417</v>
      </c>
      <c r="W148" s="18">
        <v>3439.610861481252</v>
      </c>
      <c r="X148" s="15">
        <v>1831.2903225806454</v>
      </c>
      <c r="Y148" s="15">
        <v>659.81321734928122</v>
      </c>
      <c r="Z148" s="20">
        <v>2650.2268938021025</v>
      </c>
      <c r="AA148" s="16">
        <v>1465.6369084779624</v>
      </c>
      <c r="AB148" s="15">
        <v>514.56985890872772</v>
      </c>
      <c r="AC148" s="20">
        <v>2161.1934074166566</v>
      </c>
    </row>
    <row r="149" spans="1:29" x14ac:dyDescent="0.2">
      <c r="A149" s="14" t="s">
        <v>149</v>
      </c>
      <c r="B149" s="14" t="s">
        <v>410</v>
      </c>
      <c r="C149" s="15">
        <v>36118.137723356354</v>
      </c>
      <c r="D149" s="15">
        <v>23324.832191813355</v>
      </c>
      <c r="E149" s="15">
        <v>12505.356372721313</v>
      </c>
      <c r="F149" s="15">
        <v>2691.2088712871287</v>
      </c>
      <c r="G149" s="15">
        <v>1202.2203564356437</v>
      </c>
      <c r="H149" s="18">
        <v>3908.1352871287131</v>
      </c>
      <c r="I149" s="15">
        <v>2274.8769496250084</v>
      </c>
      <c r="J149" s="15">
        <v>1284.9755093913852</v>
      </c>
      <c r="K149" s="18">
        <v>3590.194265613593</v>
      </c>
      <c r="L149" s="15">
        <v>3239.7950138504157</v>
      </c>
      <c r="M149" s="15">
        <v>1711.833528659706</v>
      </c>
      <c r="N149" s="18">
        <v>4978.9814084807167</v>
      </c>
      <c r="O149" s="15">
        <v>4164.4938132733405</v>
      </c>
      <c r="P149" s="15">
        <v>2529.9718785151854</v>
      </c>
      <c r="Q149" s="18">
        <v>6732.629358830146</v>
      </c>
      <c r="R149" s="15">
        <v>3384.7012804277474</v>
      </c>
      <c r="S149" s="15">
        <v>1789.6248768819473</v>
      </c>
      <c r="T149" s="18">
        <v>5222.9632756437313</v>
      </c>
      <c r="U149" s="15">
        <v>2951.8140188460898</v>
      </c>
      <c r="V149" s="15">
        <v>1540.1208464208958</v>
      </c>
      <c r="W149" s="18">
        <v>4533.3957678955194</v>
      </c>
      <c r="X149" s="15">
        <v>2877.7643482490275</v>
      </c>
      <c r="Y149" s="15">
        <v>1588.4390807392997</v>
      </c>
      <c r="Z149" s="20">
        <v>4513.2414883268484</v>
      </c>
      <c r="AA149" s="16">
        <v>1940.7378640776699</v>
      </c>
      <c r="AB149" s="15">
        <v>933.14578517491145</v>
      </c>
      <c r="AC149" s="20">
        <v>2932.9272615194946</v>
      </c>
    </row>
    <row r="150" spans="1:29" x14ac:dyDescent="0.2">
      <c r="A150" s="14" t="s">
        <v>150</v>
      </c>
      <c r="B150" s="14" t="s">
        <v>410</v>
      </c>
      <c r="C150" s="15">
        <v>31278.121004284261</v>
      </c>
      <c r="D150" s="15">
        <v>18117.989151602087</v>
      </c>
      <c r="E150" s="15">
        <v>12702.074114886624</v>
      </c>
      <c r="F150" s="15">
        <v>2398.9259405940593</v>
      </c>
      <c r="G150" s="15">
        <v>1636.0491089108912</v>
      </c>
      <c r="H150" s="18">
        <v>4066.2254257425743</v>
      </c>
      <c r="I150" s="15">
        <v>2167.1635362049515</v>
      </c>
      <c r="J150" s="15">
        <v>1796.9934957191215</v>
      </c>
      <c r="K150" s="18">
        <v>4004.3599256653615</v>
      </c>
      <c r="L150" s="15">
        <v>2652.4681973151505</v>
      </c>
      <c r="M150" s="15">
        <v>1987.6415938632006</v>
      </c>
      <c r="N150" s="18">
        <v>4703.1733432772216</v>
      </c>
      <c r="O150" s="15">
        <v>2771.9853768278963</v>
      </c>
      <c r="P150" s="15">
        <v>1992.8880764904386</v>
      </c>
      <c r="Q150" s="18">
        <v>4819.7919010123733</v>
      </c>
      <c r="R150" s="15">
        <v>2753.5241311383143</v>
      </c>
      <c r="S150" s="15">
        <v>2028.3889123399465</v>
      </c>
      <c r="T150" s="18">
        <v>4862.6064443506402</v>
      </c>
      <c r="U150" s="15">
        <v>2213.6077037526861</v>
      </c>
      <c r="V150" s="15">
        <v>1336.8612993883285</v>
      </c>
      <c r="W150" s="18">
        <v>3637.4357745081829</v>
      </c>
      <c r="X150" s="15">
        <v>1565.5231031128405</v>
      </c>
      <c r="Y150" s="15">
        <v>879.24987840466929</v>
      </c>
      <c r="Z150" s="20">
        <v>2507.4903939688716</v>
      </c>
      <c r="AA150" s="16">
        <v>1477.3738634612421</v>
      </c>
      <c r="AB150" s="15">
        <v>736.76159654800438</v>
      </c>
      <c r="AC150" s="20">
        <v>2268.0448451225152</v>
      </c>
    </row>
    <row r="151" spans="1:29" x14ac:dyDescent="0.2">
      <c r="A151" s="14" t="s">
        <v>151</v>
      </c>
      <c r="B151" s="14" t="s">
        <v>411</v>
      </c>
      <c r="C151" s="15">
        <v>55992.784215519183</v>
      </c>
      <c r="D151" s="15">
        <v>33994.955542335272</v>
      </c>
      <c r="E151" s="15">
        <v>20984.86423127633</v>
      </c>
      <c r="F151" s="15">
        <v>4379.7157759024849</v>
      </c>
      <c r="G151" s="15">
        <v>2601.1776254102206</v>
      </c>
      <c r="H151" s="18">
        <v>7043.8505039849979</v>
      </c>
      <c r="I151" s="15">
        <v>3930.6336653386452</v>
      </c>
      <c r="J151" s="15">
        <v>2818.9306772908367</v>
      </c>
      <c r="K151" s="18">
        <v>6848.5340637450199</v>
      </c>
      <c r="L151" s="15">
        <v>5116.4718713626762</v>
      </c>
      <c r="M151" s="15">
        <v>3437.2100702677067</v>
      </c>
      <c r="N151" s="18">
        <v>8673.1002284778206</v>
      </c>
      <c r="O151" s="15">
        <v>5601.6416999295607</v>
      </c>
      <c r="P151" s="15">
        <v>3664.2723644047901</v>
      </c>
      <c r="Q151" s="18">
        <v>9395.4317915003521</v>
      </c>
      <c r="R151" s="15">
        <v>5170.78918063533</v>
      </c>
      <c r="S151" s="15">
        <v>3152.7130465361624</v>
      </c>
      <c r="T151" s="18">
        <v>8475.1916539678823</v>
      </c>
      <c r="U151" s="15">
        <v>4279.7067702552713</v>
      </c>
      <c r="V151" s="15">
        <v>2284.6554938956715</v>
      </c>
      <c r="W151" s="18">
        <v>6746.7056603773581</v>
      </c>
      <c r="X151" s="15">
        <v>3631.9421113838994</v>
      </c>
      <c r="Y151" s="15">
        <v>1760.5685489081275</v>
      </c>
      <c r="Z151" s="20">
        <v>5578.7246414265401</v>
      </c>
      <c r="AA151" s="16">
        <v>2432.0108205590623</v>
      </c>
      <c r="AB151" s="15">
        <v>1136.0964833183048</v>
      </c>
      <c r="AC151" s="20">
        <v>3747.0338142470691</v>
      </c>
    </row>
    <row r="152" spans="1:29" x14ac:dyDescent="0.2">
      <c r="A152" s="14" t="s">
        <v>152</v>
      </c>
      <c r="B152" s="14" t="s">
        <v>412</v>
      </c>
      <c r="C152" s="15">
        <v>43944.117627368279</v>
      </c>
      <c r="D152" s="15">
        <v>29829.95208765705</v>
      </c>
      <c r="E152" s="15">
        <v>12508.717480083016</v>
      </c>
      <c r="F152" s="15">
        <v>3437.6394910461827</v>
      </c>
      <c r="G152" s="15">
        <v>1424.841658812441</v>
      </c>
      <c r="H152" s="18">
        <v>4982.3016022620168</v>
      </c>
      <c r="I152" s="15">
        <v>3254.3127798287642</v>
      </c>
      <c r="J152" s="15">
        <v>1570.2362736627131</v>
      </c>
      <c r="K152" s="18">
        <v>4935.3535464613933</v>
      </c>
      <c r="L152" s="15">
        <v>4229.6979645436641</v>
      </c>
      <c r="M152" s="15">
        <v>1888.3296126066973</v>
      </c>
      <c r="N152" s="18">
        <v>6326.5055810899539</v>
      </c>
      <c r="O152" s="15">
        <v>4519.3003823820991</v>
      </c>
      <c r="P152" s="15">
        <v>2154.8534201954399</v>
      </c>
      <c r="Q152" s="18">
        <v>6897.2695085681917</v>
      </c>
      <c r="R152" s="15">
        <v>4318.0873983739839</v>
      </c>
      <c r="S152" s="15">
        <v>1895.6737804878048</v>
      </c>
      <c r="T152" s="18">
        <v>6427.9949186991862</v>
      </c>
      <c r="U152" s="15">
        <v>3985.7609825224376</v>
      </c>
      <c r="V152" s="15">
        <v>1442.3958431743033</v>
      </c>
      <c r="W152" s="18">
        <v>5687.6410014171006</v>
      </c>
      <c r="X152" s="15">
        <v>3288.2674225663714</v>
      </c>
      <c r="Y152" s="15">
        <v>1071.9137168141592</v>
      </c>
      <c r="Z152" s="20">
        <v>4660.1202986725666</v>
      </c>
      <c r="AA152" s="16">
        <v>2926.3424050632912</v>
      </c>
      <c r="AB152" s="15">
        <v>877.16250000000002</v>
      </c>
      <c r="AC152" s="20">
        <v>4053.9465189873417</v>
      </c>
    </row>
    <row r="153" spans="1:29" x14ac:dyDescent="0.2">
      <c r="A153" s="14" t="s">
        <v>153</v>
      </c>
      <c r="B153" s="14" t="s">
        <v>411</v>
      </c>
      <c r="C153" s="15">
        <v>46539.542158407559</v>
      </c>
      <c r="D153" s="15">
        <v>27810.080956362348</v>
      </c>
      <c r="E153" s="15">
        <v>18209.319805769046</v>
      </c>
      <c r="F153" s="15">
        <v>4095.3595288326301</v>
      </c>
      <c r="G153" s="15">
        <v>2261.2092709798408</v>
      </c>
      <c r="H153" s="18">
        <v>6389.0966361931551</v>
      </c>
      <c r="I153" s="15">
        <v>3504.8932270916334</v>
      </c>
      <c r="J153" s="15">
        <v>2452.0601593625497</v>
      </c>
      <c r="K153" s="18">
        <v>5997.9063745019921</v>
      </c>
      <c r="L153" s="15">
        <v>4497.1630814329437</v>
      </c>
      <c r="M153" s="15">
        <v>3045.6291761865759</v>
      </c>
      <c r="N153" s="18">
        <v>7618.7015562357201</v>
      </c>
      <c r="O153" s="15">
        <v>4598.9586287861002</v>
      </c>
      <c r="P153" s="15">
        <v>3260.6087814040857</v>
      </c>
      <c r="Q153" s="18">
        <v>7942.6746184550366</v>
      </c>
      <c r="R153" s="15">
        <v>4322.5419059899195</v>
      </c>
      <c r="S153" s="15">
        <v>2783.8043605673424</v>
      </c>
      <c r="T153" s="18">
        <v>7193.7193763919822</v>
      </c>
      <c r="U153" s="15">
        <v>3177.3038845726969</v>
      </c>
      <c r="V153" s="15">
        <v>2102.3120976692562</v>
      </c>
      <c r="W153" s="18">
        <v>5364.232852386237</v>
      </c>
      <c r="X153" s="15">
        <v>2085.2887970021966</v>
      </c>
      <c r="Y153" s="15">
        <v>1323.5043287246413</v>
      </c>
      <c r="Z153" s="20">
        <v>3479.5852177283882</v>
      </c>
      <c r="AA153" s="16">
        <v>1280.2799819657348</v>
      </c>
      <c r="AB153" s="15">
        <v>705.28313796212808</v>
      </c>
      <c r="AC153" s="20">
        <v>2070.68349864743</v>
      </c>
    </row>
    <row r="154" spans="1:29" x14ac:dyDescent="0.2">
      <c r="A154" s="14" t="s">
        <v>154</v>
      </c>
      <c r="B154" s="14" t="s">
        <v>412</v>
      </c>
      <c r="C154" s="15">
        <v>41802.882372631721</v>
      </c>
      <c r="D154" s="15">
        <v>29838.56295329272</v>
      </c>
      <c r="E154" s="15">
        <v>11100.362567226797</v>
      </c>
      <c r="F154" s="15">
        <v>3531.4524033930252</v>
      </c>
      <c r="G154" s="15">
        <v>1286.4443920829406</v>
      </c>
      <c r="H154" s="18">
        <v>4872.6983977379832</v>
      </c>
      <c r="I154" s="15">
        <v>3174.6246170764275</v>
      </c>
      <c r="J154" s="15">
        <v>1494.3427853271542</v>
      </c>
      <c r="K154" s="18">
        <v>4726.6464535386067</v>
      </c>
      <c r="L154" s="15">
        <v>4117.4405778069595</v>
      </c>
      <c r="M154" s="15">
        <v>1667.8240315167432</v>
      </c>
      <c r="N154" s="18">
        <v>5885.4944189100461</v>
      </c>
      <c r="O154" s="15">
        <v>4695.0885143747346</v>
      </c>
      <c r="P154" s="15">
        <v>1906.6251239201247</v>
      </c>
      <c r="Q154" s="18">
        <v>6742.7304914318083</v>
      </c>
      <c r="R154" s="15">
        <v>4476.3058943089427</v>
      </c>
      <c r="S154" s="15">
        <v>1555.6514227642276</v>
      </c>
      <c r="T154" s="18">
        <v>6143.0050813008129</v>
      </c>
      <c r="U154" s="15">
        <v>3958.4468587624001</v>
      </c>
      <c r="V154" s="15">
        <v>1348.897496457251</v>
      </c>
      <c r="W154" s="18">
        <v>5432.3589985829012</v>
      </c>
      <c r="X154" s="15">
        <v>3160.4245022123891</v>
      </c>
      <c r="Y154" s="15">
        <v>885.06637168141594</v>
      </c>
      <c r="Z154" s="20">
        <v>4229.8797013274334</v>
      </c>
      <c r="AA154" s="16">
        <v>2852.320253164557</v>
      </c>
      <c r="AB154" s="15">
        <v>748.85743670886075</v>
      </c>
      <c r="AC154" s="20">
        <v>3743.0534810126583</v>
      </c>
    </row>
    <row r="155" spans="1:29" x14ac:dyDescent="0.2">
      <c r="A155" s="14" t="s">
        <v>155</v>
      </c>
      <c r="B155" s="14" t="s">
        <v>413</v>
      </c>
      <c r="C155" s="15">
        <v>43955.687314683506</v>
      </c>
      <c r="D155" s="15">
        <v>27705.433331184733</v>
      </c>
      <c r="E155" s="15">
        <v>15298.667055562717</v>
      </c>
      <c r="F155" s="15">
        <v>3803.1203650884199</v>
      </c>
      <c r="G155" s="15">
        <v>1775.9854535082716</v>
      </c>
      <c r="H155" s="18">
        <v>5626.9438106103826</v>
      </c>
      <c r="I155" s="15">
        <v>3271.9064971862581</v>
      </c>
      <c r="J155" s="15">
        <v>1900.1610326236669</v>
      </c>
      <c r="K155" s="18">
        <v>5244.505450395498</v>
      </c>
      <c r="L155" s="15">
        <v>4211.9460185637517</v>
      </c>
      <c r="M155" s="15">
        <v>2462.5918417195894</v>
      </c>
      <c r="N155" s="18">
        <v>6819.7479237909129</v>
      </c>
      <c r="O155" s="15">
        <v>4481.6143350124939</v>
      </c>
      <c r="P155" s="15">
        <v>2640.1640157074289</v>
      </c>
      <c r="Q155" s="18">
        <v>7241.7392011423581</v>
      </c>
      <c r="R155" s="15">
        <v>3992.4009523369241</v>
      </c>
      <c r="S155" s="15">
        <v>2260.3034996070455</v>
      </c>
      <c r="T155" s="18">
        <v>6378.2187601128016</v>
      </c>
      <c r="U155" s="15">
        <v>3325.6242781593824</v>
      </c>
      <c r="V155" s="15">
        <v>1853.9465685976536</v>
      </c>
      <c r="W155" s="18">
        <v>5364.3915263509816</v>
      </c>
      <c r="X155" s="15">
        <v>2859.4978310266474</v>
      </c>
      <c r="Y155" s="15">
        <v>1459.7436480066101</v>
      </c>
      <c r="Z155" s="20">
        <v>4529.2046064862634</v>
      </c>
      <c r="AA155" s="16">
        <v>2031.9042492917845</v>
      </c>
      <c r="AB155" s="15">
        <v>978.78314447592061</v>
      </c>
      <c r="AC155" s="20">
        <v>3134.5839943342776</v>
      </c>
    </row>
    <row r="156" spans="1:29" x14ac:dyDescent="0.2">
      <c r="A156" s="14" t="s">
        <v>156</v>
      </c>
      <c r="B156" s="14" t="s">
        <v>414</v>
      </c>
      <c r="C156" s="15">
        <v>40282.767481829302</v>
      </c>
      <c r="D156" s="15">
        <v>27470.301872601256</v>
      </c>
      <c r="E156" s="15">
        <v>12426.652496801675</v>
      </c>
      <c r="F156" s="15">
        <v>3219.8648033799154</v>
      </c>
      <c r="G156" s="15">
        <v>1348.5987350316243</v>
      </c>
      <c r="H156" s="18">
        <v>4580.1650458738532</v>
      </c>
      <c r="I156" s="15">
        <v>2943.1182113341206</v>
      </c>
      <c r="J156" s="15">
        <v>1563.5560170349131</v>
      </c>
      <c r="K156" s="18">
        <v>4543.4729929161749</v>
      </c>
      <c r="L156" s="15">
        <v>4048.5576328076659</v>
      </c>
      <c r="M156" s="15">
        <v>1922.3054998218606</v>
      </c>
      <c r="N156" s="18">
        <v>6021.1988974104142</v>
      </c>
      <c r="O156" s="15">
        <v>4229.88849931401</v>
      </c>
      <c r="P156" s="15">
        <v>2033.9690542041421</v>
      </c>
      <c r="Q156" s="18">
        <v>6302.2142250484558</v>
      </c>
      <c r="R156" s="15">
        <v>4161.7228564860934</v>
      </c>
      <c r="S156" s="15">
        <v>1936.4533752202899</v>
      </c>
      <c r="T156" s="18">
        <v>6152.5290782315533</v>
      </c>
      <c r="U156" s="15">
        <v>3775.9517204587892</v>
      </c>
      <c r="V156" s="15">
        <v>1658.7463323552947</v>
      </c>
      <c r="W156" s="18">
        <v>5511.8758335556149</v>
      </c>
      <c r="X156" s="15">
        <v>3147.1677145185704</v>
      </c>
      <c r="Y156" s="15">
        <v>1125.7919431831413</v>
      </c>
      <c r="Z156" s="20">
        <v>4362.0724764233319</v>
      </c>
      <c r="AA156" s="16">
        <v>2874.5826744287083</v>
      </c>
      <c r="AB156" s="15">
        <v>984.19949604657234</v>
      </c>
      <c r="AC156" s="20">
        <v>3929.2964636371539</v>
      </c>
    </row>
    <row r="157" spans="1:29" x14ac:dyDescent="0.2">
      <c r="A157" s="14" t="s">
        <v>157</v>
      </c>
      <c r="B157" s="14" t="s">
        <v>414</v>
      </c>
      <c r="C157" s="15">
        <v>49798.470252070125</v>
      </c>
      <c r="D157" s="15">
        <v>29198.295521643166</v>
      </c>
      <c r="E157" s="15">
        <v>20242.940367069212</v>
      </c>
      <c r="F157" s="15">
        <v>4066.273843153921</v>
      </c>
      <c r="G157" s="15">
        <v>2560.6798830029247</v>
      </c>
      <c r="H157" s="18">
        <v>6650.356741081473</v>
      </c>
      <c r="I157" s="15">
        <v>3524.8518721538203</v>
      </c>
      <c r="J157" s="15">
        <v>2637.7667608365659</v>
      </c>
      <c r="K157" s="18">
        <v>6199.417397537527</v>
      </c>
      <c r="L157" s="15">
        <v>4499.8437998087347</v>
      </c>
      <c r="M157" s="15">
        <v>3444.5284554370041</v>
      </c>
      <c r="N157" s="18">
        <v>7993.8401620131635</v>
      </c>
      <c r="O157" s="15">
        <v>4684.84124218733</v>
      </c>
      <c r="P157" s="15">
        <v>3500.0462771401817</v>
      </c>
      <c r="Q157" s="18">
        <v>8236.0297480345835</v>
      </c>
      <c r="R157" s="15">
        <v>4195.8266033254158</v>
      </c>
      <c r="S157" s="15">
        <v>2830.6109876637806</v>
      </c>
      <c r="T157" s="18">
        <v>7076.5274691594523</v>
      </c>
      <c r="U157" s="15">
        <v>3628.5076020272072</v>
      </c>
      <c r="V157" s="15">
        <v>2301.5105361429714</v>
      </c>
      <c r="W157" s="18">
        <v>5983.0058682315284</v>
      </c>
      <c r="X157" s="15">
        <v>2694.177552683665</v>
      </c>
      <c r="Y157" s="15">
        <v>1767.40423797881</v>
      </c>
      <c r="Z157" s="20">
        <v>4535.8424729304925</v>
      </c>
      <c r="AA157" s="16">
        <v>2178.4415674689376</v>
      </c>
      <c r="AB157" s="15">
        <v>1110.225041272048</v>
      </c>
      <c r="AC157" s="20">
        <v>3335.1760361456254</v>
      </c>
    </row>
    <row r="158" spans="1:29" x14ac:dyDescent="0.2">
      <c r="A158" s="14" t="s">
        <v>158</v>
      </c>
      <c r="B158" s="14" t="s">
        <v>414</v>
      </c>
      <c r="C158" s="15">
        <v>51760.197241708956</v>
      </c>
      <c r="D158" s="15">
        <v>28084.744977576585</v>
      </c>
      <c r="E158" s="15">
        <v>23351.899997891214</v>
      </c>
      <c r="F158" s="15">
        <v>4158.9107772305688</v>
      </c>
      <c r="G158" s="15">
        <v>2956.5808854778629</v>
      </c>
      <c r="H158" s="18">
        <v>7136.9444263893402</v>
      </c>
      <c r="I158" s="15">
        <v>3419.1532931354359</v>
      </c>
      <c r="J158" s="15">
        <v>3188.1823241693373</v>
      </c>
      <c r="K158" s="18">
        <v>6638.6537147917015</v>
      </c>
      <c r="L158" s="15">
        <v>4428.6794427047198</v>
      </c>
      <c r="M158" s="15">
        <v>3903.6253445592456</v>
      </c>
      <c r="N158" s="18">
        <v>8386.1119840987085</v>
      </c>
      <c r="O158" s="15">
        <v>4872.3627474465911</v>
      </c>
      <c r="P158" s="15">
        <v>4272.5070232365688</v>
      </c>
      <c r="Q158" s="18">
        <v>9194.9465362921674</v>
      </c>
      <c r="R158" s="15">
        <v>3803.6335146732054</v>
      </c>
      <c r="S158" s="15">
        <v>3129.018772507854</v>
      </c>
      <c r="T158" s="18">
        <v>6976.3477128189415</v>
      </c>
      <c r="U158" s="15">
        <v>3474.1520405441452</v>
      </c>
      <c r="V158" s="15">
        <v>2763.4253134169112</v>
      </c>
      <c r="W158" s="18">
        <v>6283.6536409709261</v>
      </c>
      <c r="X158" s="15">
        <v>2483.2772150424962</v>
      </c>
      <c r="Y158" s="15">
        <v>1912.9551752241239</v>
      </c>
      <c r="Z158" s="20">
        <v>4451.1852951449528</v>
      </c>
      <c r="AA158" s="16">
        <v>1426.7892084455646</v>
      </c>
      <c r="AB158" s="15">
        <v>966.19584672864721</v>
      </c>
      <c r="AC158" s="20">
        <v>2425.9917455904078</v>
      </c>
    </row>
    <row r="159" spans="1:29" x14ac:dyDescent="0.2">
      <c r="A159" s="14" t="s">
        <v>159</v>
      </c>
      <c r="B159" s="14" t="s">
        <v>391</v>
      </c>
      <c r="C159" s="15">
        <v>26874.627972489761</v>
      </c>
      <c r="D159" s="15">
        <v>19437.78182891104</v>
      </c>
      <c r="E159" s="15">
        <v>6752.2829002367453</v>
      </c>
      <c r="F159" s="15">
        <v>1895.2318313953488</v>
      </c>
      <c r="G159" s="15">
        <v>620.52955426356584</v>
      </c>
      <c r="H159" s="18">
        <v>2543.797359496124</v>
      </c>
      <c r="I159" s="15">
        <v>1964.8093574679792</v>
      </c>
      <c r="J159" s="15">
        <v>802.10056102466388</v>
      </c>
      <c r="K159" s="18">
        <v>2822.5177304964536</v>
      </c>
      <c r="L159" s="15">
        <v>2707.7934910046492</v>
      </c>
      <c r="M159" s="15">
        <v>1035.079684657368</v>
      </c>
      <c r="N159" s="18">
        <v>3827.3694764503739</v>
      </c>
      <c r="O159" s="15">
        <v>2903.7767256637171</v>
      </c>
      <c r="P159" s="15">
        <v>1115.2411504424779</v>
      </c>
      <c r="Q159" s="18">
        <v>4095.78796460177</v>
      </c>
      <c r="R159" s="15">
        <v>2774.5183058147882</v>
      </c>
      <c r="S159" s="15">
        <v>982.6205312275664</v>
      </c>
      <c r="T159" s="18">
        <v>3844.3233309404163</v>
      </c>
      <c r="U159" s="15">
        <v>2763.4383408730391</v>
      </c>
      <c r="V159" s="15">
        <v>913.30180365430942</v>
      </c>
      <c r="W159" s="18">
        <v>3794.4047940779037</v>
      </c>
      <c r="X159" s="15">
        <v>2412.8486408380745</v>
      </c>
      <c r="Y159" s="15">
        <v>725.36864445046501</v>
      </c>
      <c r="Z159" s="20">
        <v>3310.2686715433938</v>
      </c>
      <c r="AA159" s="16">
        <v>2227.4961853630966</v>
      </c>
      <c r="AB159" s="15">
        <v>505.19270980502961</v>
      </c>
      <c r="AC159" s="20">
        <v>2841.5560892907597</v>
      </c>
    </row>
    <row r="160" spans="1:29" x14ac:dyDescent="0.2">
      <c r="A160" s="14" t="s">
        <v>160</v>
      </c>
      <c r="B160" s="14" t="s">
        <v>391</v>
      </c>
      <c r="C160" s="15">
        <v>43336.266082179463</v>
      </c>
      <c r="D160" s="15">
        <v>28725.55850140853</v>
      </c>
      <c r="E160" s="15">
        <v>14151.989982226531</v>
      </c>
      <c r="F160" s="15">
        <v>3713.8320009689924</v>
      </c>
      <c r="G160" s="15">
        <v>1669.0749757751937</v>
      </c>
      <c r="H160" s="18">
        <v>5419.3537427325582</v>
      </c>
      <c r="I160" s="15">
        <v>3523.5131787869163</v>
      </c>
      <c r="J160" s="15">
        <v>1979.9751243781093</v>
      </c>
      <c r="K160" s="18">
        <v>5547.3005186831797</v>
      </c>
      <c r="L160" s="15">
        <v>3870.4</v>
      </c>
      <c r="M160" s="15">
        <v>2074.0712350919748</v>
      </c>
      <c r="N160" s="18">
        <v>5992.1959975742875</v>
      </c>
      <c r="O160" s="15">
        <v>4745.2214159292034</v>
      </c>
      <c r="P160" s="15">
        <v>2410.9957522123896</v>
      </c>
      <c r="Q160" s="18">
        <v>7223.6503539823007</v>
      </c>
      <c r="R160" s="15">
        <v>4414.6124910265617</v>
      </c>
      <c r="S160" s="15">
        <v>2087.2993539124191</v>
      </c>
      <c r="T160" s="18">
        <v>6594.2248384781051</v>
      </c>
      <c r="U160" s="15">
        <v>3495.200399506492</v>
      </c>
      <c r="V160" s="15">
        <v>1697.7328006580108</v>
      </c>
      <c r="W160" s="18">
        <v>5262.4113741848305</v>
      </c>
      <c r="X160" s="15">
        <v>2616.5574821638215</v>
      </c>
      <c r="Y160" s="15">
        <v>1134.1627381919984</v>
      </c>
      <c r="Z160" s="20">
        <v>3809.9058972274902</v>
      </c>
      <c r="AA160" s="16">
        <v>1977.9578977112176</v>
      </c>
      <c r="AB160" s="15">
        <v>751.06131675614574</v>
      </c>
      <c r="AC160" s="20">
        <v>2784.0644249788074</v>
      </c>
    </row>
    <row r="161" spans="1:29" x14ac:dyDescent="0.2">
      <c r="A161" s="14" t="s">
        <v>161</v>
      </c>
      <c r="B161" s="14" t="s">
        <v>414</v>
      </c>
      <c r="C161" s="15">
        <v>48178.667581645132</v>
      </c>
      <c r="D161" s="15">
        <v>27549.914102149556</v>
      </c>
      <c r="E161" s="15">
        <v>20213.340948390996</v>
      </c>
      <c r="F161" s="15">
        <v>3891.726356841079</v>
      </c>
      <c r="G161" s="15">
        <v>2551.9037524061901</v>
      </c>
      <c r="H161" s="18">
        <v>6479.7097572560688</v>
      </c>
      <c r="I161" s="15">
        <v>3349.4705262270195</v>
      </c>
      <c r="J161" s="15">
        <v>2734.0699106088714</v>
      </c>
      <c r="K161" s="18">
        <v>6125.8198684432446</v>
      </c>
      <c r="L161" s="15">
        <v>4183.9434829079864</v>
      </c>
      <c r="M161" s="15">
        <v>3334.310487727128</v>
      </c>
      <c r="N161" s="18">
        <v>7590.2861857525922</v>
      </c>
      <c r="O161" s="15">
        <v>4547.3965025370762</v>
      </c>
      <c r="P161" s="15">
        <v>3704.6151919684667</v>
      </c>
      <c r="Q161" s="18">
        <v>8321.266795879701</v>
      </c>
      <c r="R161" s="15">
        <v>3959.231859627615</v>
      </c>
      <c r="S161" s="15">
        <v>2902.0157076086125</v>
      </c>
      <c r="T161" s="18">
        <v>6923.0606083825005</v>
      </c>
      <c r="U161" s="15">
        <v>3232.2515337423315</v>
      </c>
      <c r="V161" s="15">
        <v>2197.8388903707655</v>
      </c>
      <c r="W161" s="18">
        <v>5478.4705254734599</v>
      </c>
      <c r="X161" s="15">
        <v>2775.8643031784841</v>
      </c>
      <c r="Y161" s="15">
        <v>1589.1786005355686</v>
      </c>
      <c r="Z161" s="20">
        <v>4414.0549540109441</v>
      </c>
      <c r="AA161" s="16">
        <v>1866.3783126249025</v>
      </c>
      <c r="AB161" s="15">
        <v>1012.705274133287</v>
      </c>
      <c r="AC161" s="20">
        <v>2931.5942306021375</v>
      </c>
    </row>
    <row r="162" spans="1:29" x14ac:dyDescent="0.2">
      <c r="A162" s="14" t="s">
        <v>162</v>
      </c>
      <c r="B162" s="14" t="s">
        <v>414</v>
      </c>
      <c r="C162" s="15">
        <v>36573.65412056628</v>
      </c>
      <c r="D162" s="15">
        <v>20350.110676076536</v>
      </c>
      <c r="E162" s="15">
        <v>15995.934121550379</v>
      </c>
      <c r="F162" s="15">
        <v>2986.809779755506</v>
      </c>
      <c r="G162" s="15">
        <v>2106.2713432164196</v>
      </c>
      <c r="H162" s="18">
        <v>5113.558761030974</v>
      </c>
      <c r="I162" s="15">
        <v>2460.8195100354192</v>
      </c>
      <c r="J162" s="15">
        <v>2193.0497765221789</v>
      </c>
      <c r="K162" s="18">
        <v>4669.5283353010627</v>
      </c>
      <c r="L162" s="15">
        <v>3307.4068893097565</v>
      </c>
      <c r="M162" s="15">
        <v>2697.3027058448497</v>
      </c>
      <c r="N162" s="18">
        <v>6051.5739278816409</v>
      </c>
      <c r="O162" s="15">
        <v>3374.3216315686318</v>
      </c>
      <c r="P162" s="15">
        <v>2856.5065659095367</v>
      </c>
      <c r="Q162" s="18">
        <v>6265.9884797142804</v>
      </c>
      <c r="R162" s="15">
        <v>2781.5868515822544</v>
      </c>
      <c r="S162" s="15">
        <v>2150.6675350547853</v>
      </c>
      <c r="T162" s="18">
        <v>4962.0951651214473</v>
      </c>
      <c r="U162" s="15">
        <v>2465.0813550280077</v>
      </c>
      <c r="V162" s="15">
        <v>1771.6332355294746</v>
      </c>
      <c r="W162" s="18">
        <v>4267.8160842891439</v>
      </c>
      <c r="X162" s="15">
        <v>1820.8719292117826</v>
      </c>
      <c r="Y162" s="15">
        <v>1301.047153335662</v>
      </c>
      <c r="Z162" s="20">
        <v>3163.5050646175341</v>
      </c>
      <c r="AA162" s="16">
        <v>1167.2365974454776</v>
      </c>
      <c r="AB162" s="15">
        <v>735.149013815275</v>
      </c>
      <c r="AC162" s="20">
        <v>1912.8877400295423</v>
      </c>
    </row>
    <row r="163" spans="1:29" x14ac:dyDescent="0.2">
      <c r="A163" s="14" t="s">
        <v>163</v>
      </c>
      <c r="B163" s="14" t="s">
        <v>393</v>
      </c>
      <c r="C163" s="15">
        <v>29124.772365716326</v>
      </c>
      <c r="D163" s="15">
        <v>16593.607091786576</v>
      </c>
      <c r="E163" s="15">
        <v>11794.219032085082</v>
      </c>
      <c r="F163" s="15">
        <v>2177.0159537231493</v>
      </c>
      <c r="G163" s="15">
        <v>1483.2874249290739</v>
      </c>
      <c r="H163" s="18">
        <v>3691.5524114807849</v>
      </c>
      <c r="I163" s="15">
        <v>1853.5162808567861</v>
      </c>
      <c r="J163" s="15">
        <v>1657.9656773284667</v>
      </c>
      <c r="K163" s="18">
        <v>3565.4269522620307</v>
      </c>
      <c r="L163" s="15">
        <v>2214.7966293238997</v>
      </c>
      <c r="M163" s="15">
        <v>1709.0249852594341</v>
      </c>
      <c r="N163" s="18">
        <v>4007.207694575472</v>
      </c>
      <c r="O163" s="15">
        <v>2606.5899295429322</v>
      </c>
      <c r="P163" s="15">
        <v>1983.3601569153741</v>
      </c>
      <c r="Q163" s="18">
        <v>4677.1630577851183</v>
      </c>
      <c r="R163" s="15">
        <v>2663.4735300532825</v>
      </c>
      <c r="S163" s="15">
        <v>1851.7158258810332</v>
      </c>
      <c r="T163" s="18">
        <v>4625.3159255912506</v>
      </c>
      <c r="U163" s="15">
        <v>2078.7548827734954</v>
      </c>
      <c r="V163" s="15">
        <v>1290.0992930462917</v>
      </c>
      <c r="W163" s="18">
        <v>3510.1059232336147</v>
      </c>
      <c r="X163" s="15">
        <v>1865.6548054539408</v>
      </c>
      <c r="Y163" s="15">
        <v>996.49657465912867</v>
      </c>
      <c r="Z163" s="20">
        <v>3035.390754905221</v>
      </c>
      <c r="AA163" s="16">
        <v>1258.3047937731869</v>
      </c>
      <c r="AB163" s="15">
        <v>605.33985596857497</v>
      </c>
      <c r="AC163" s="20">
        <v>1977.6941878227976</v>
      </c>
    </row>
    <row r="164" spans="1:29" x14ac:dyDescent="0.2">
      <c r="A164" s="14" t="s">
        <v>164</v>
      </c>
      <c r="B164" s="14" t="s">
        <v>393</v>
      </c>
      <c r="C164" s="15">
        <v>39227.504759138435</v>
      </c>
      <c r="D164" s="15">
        <v>17840.667932791133</v>
      </c>
      <c r="E164" s="15">
        <v>20924.962440790059</v>
      </c>
      <c r="F164" s="15">
        <v>2892.6188054972181</v>
      </c>
      <c r="G164" s="15">
        <v>3136.3612615600014</v>
      </c>
      <c r="H164" s="18">
        <v>6069.6038097343499</v>
      </c>
      <c r="I164" s="15">
        <v>2419.0958281305029</v>
      </c>
      <c r="J164" s="15">
        <v>3175.1686357378412</v>
      </c>
      <c r="K164" s="18">
        <v>5638.9376620881758</v>
      </c>
      <c r="L164" s="15">
        <v>2564.7064416273588</v>
      </c>
      <c r="M164" s="15">
        <v>3200.6227152122642</v>
      </c>
      <c r="N164" s="18">
        <v>5812.86701552673</v>
      </c>
      <c r="O164" s="15">
        <v>2940.7429994580225</v>
      </c>
      <c r="P164" s="15">
        <v>3463.0409063927527</v>
      </c>
      <c r="Q164" s="18">
        <v>6477.2779828115717</v>
      </c>
      <c r="R164" s="15">
        <v>2584.0007478266289</v>
      </c>
      <c r="S164" s="15">
        <v>3086.949926775309</v>
      </c>
      <c r="T164" s="18">
        <v>5731.1229240021185</v>
      </c>
      <c r="U164" s="15">
        <v>1881.0024363941368</v>
      </c>
      <c r="V164" s="15">
        <v>1985.7641490593924</v>
      </c>
      <c r="W164" s="18">
        <v>3932.6840675799817</v>
      </c>
      <c r="X164" s="15">
        <v>1310.4003990688393</v>
      </c>
      <c r="Y164" s="15">
        <v>1341.4946458264051</v>
      </c>
      <c r="Z164" s="20">
        <v>2742.2164283338875</v>
      </c>
      <c r="AA164" s="16">
        <v>857.25147304866516</v>
      </c>
      <c r="AB164" s="15">
        <v>822.15930748526955</v>
      </c>
      <c r="AC164" s="20">
        <v>1744.5819451516695</v>
      </c>
    </row>
    <row r="165" spans="1:29" x14ac:dyDescent="0.2">
      <c r="A165" s="14" t="s">
        <v>165</v>
      </c>
      <c r="B165" s="14" t="s">
        <v>415</v>
      </c>
      <c r="C165" s="15">
        <v>51228.022003817292</v>
      </c>
      <c r="D165" s="15">
        <v>25270.509530112755</v>
      </c>
      <c r="E165" s="15">
        <v>25231.744473734536</v>
      </c>
      <c r="F165" s="15">
        <v>3769.4068392206227</v>
      </c>
      <c r="G165" s="15">
        <v>3662.6741405082216</v>
      </c>
      <c r="H165" s="18">
        <v>7478.9126740618367</v>
      </c>
      <c r="I165" s="15">
        <v>2950.1136772167742</v>
      </c>
      <c r="J165" s="15">
        <v>3484.2005051309475</v>
      </c>
      <c r="K165" s="18">
        <v>6503.3916585132774</v>
      </c>
      <c r="L165" s="15">
        <v>3677.4879575084501</v>
      </c>
      <c r="M165" s="15">
        <v>4081.674089811685</v>
      </c>
      <c r="N165" s="18">
        <v>7846.5770352486725</v>
      </c>
      <c r="O165" s="15">
        <v>4602.7907277349304</v>
      </c>
      <c r="P165" s="15">
        <v>4664.2318928002069</v>
      </c>
      <c r="Q165" s="18">
        <v>9377.1929854797709</v>
      </c>
      <c r="R165" s="15">
        <v>3737.0572852869964</v>
      </c>
      <c r="S165" s="15">
        <v>3713.4443526563168</v>
      </c>
      <c r="T165" s="18">
        <v>7543.7105825381004</v>
      </c>
      <c r="U165" s="15">
        <v>2911.6699283457892</v>
      </c>
      <c r="V165" s="15">
        <v>2672.3717543724479</v>
      </c>
      <c r="W165" s="18">
        <v>5706.8229447569156</v>
      </c>
      <c r="X165" s="15">
        <v>2241.3393234672303</v>
      </c>
      <c r="Y165" s="15">
        <v>1610.2095005285412</v>
      </c>
      <c r="Z165" s="20">
        <v>3993.1388081395348</v>
      </c>
      <c r="AA165" s="16">
        <v>1677.3171352993045</v>
      </c>
      <c r="AB165" s="15">
        <v>958.46693445674543</v>
      </c>
      <c r="AC165" s="20">
        <v>2754.0564318604879</v>
      </c>
    </row>
    <row r="166" spans="1:29" x14ac:dyDescent="0.2">
      <c r="A166" s="14" t="s">
        <v>166</v>
      </c>
      <c r="B166" s="14" t="s">
        <v>415</v>
      </c>
      <c r="C166" s="15">
        <v>52752.780888027264</v>
      </c>
      <c r="D166" s="15">
        <v>22036.857743896264</v>
      </c>
      <c r="E166" s="15">
        <v>30127.986455728005</v>
      </c>
      <c r="F166" s="15">
        <v>3838.0207169643095</v>
      </c>
      <c r="G166" s="15">
        <v>4366.2386646736422</v>
      </c>
      <c r="H166" s="18">
        <v>8264.1603860173618</v>
      </c>
      <c r="I166" s="15">
        <v>2849.8670959521264</v>
      </c>
      <c r="J166" s="15">
        <v>4458.0244374160966</v>
      </c>
      <c r="K166" s="18">
        <v>7360.963252861271</v>
      </c>
      <c r="L166" s="15">
        <v>3533.8157991308549</v>
      </c>
      <c r="M166" s="15">
        <v>5057.9523708353454</v>
      </c>
      <c r="N166" s="18">
        <v>8683.510632544665</v>
      </c>
      <c r="O166" s="15">
        <v>3543.4602955749924</v>
      </c>
      <c r="P166" s="15">
        <v>5210.8463957947351</v>
      </c>
      <c r="Q166" s="18">
        <v>8851.7650911284418</v>
      </c>
      <c r="R166" s="15">
        <v>3211.3588377723972</v>
      </c>
      <c r="S166" s="15">
        <v>4558.5387836490527</v>
      </c>
      <c r="T166" s="18">
        <v>7858.1354223045155</v>
      </c>
      <c r="U166" s="15">
        <v>2405.510439941444</v>
      </c>
      <c r="V166" s="15">
        <v>2990.6007396563682</v>
      </c>
      <c r="W166" s="18">
        <v>5491.3293011788273</v>
      </c>
      <c r="X166" s="15">
        <v>1494.2262156448203</v>
      </c>
      <c r="Y166" s="15">
        <v>1809.0379889006342</v>
      </c>
      <c r="Z166" s="20">
        <v>3362.0089852008455</v>
      </c>
      <c r="AA166" s="16">
        <v>973.82698148329587</v>
      </c>
      <c r="AB166" s="15">
        <v>1012.2270990496719</v>
      </c>
      <c r="AC166" s="20">
        <v>2053.6382874497895</v>
      </c>
    </row>
    <row r="167" spans="1:29" x14ac:dyDescent="0.2">
      <c r="A167" s="14" t="s">
        <v>167</v>
      </c>
      <c r="B167" s="14" t="s">
        <v>415</v>
      </c>
      <c r="C167" s="15">
        <v>55108.834870125727</v>
      </c>
      <c r="D167" s="15">
        <v>26004.891987055697</v>
      </c>
      <c r="E167" s="15">
        <v>28583.845043328922</v>
      </c>
      <c r="F167" s="15">
        <v>3806.4365510188031</v>
      </c>
      <c r="G167" s="15">
        <v>3889.2088479794406</v>
      </c>
      <c r="H167" s="18">
        <v>7751.1899666955142</v>
      </c>
      <c r="I167" s="15">
        <v>3069.7356481376141</v>
      </c>
      <c r="J167" s="15">
        <v>3891.0836879109879</v>
      </c>
      <c r="K167" s="18">
        <v>7008.8366060661228</v>
      </c>
      <c r="L167" s="15">
        <v>4047.0542926122648</v>
      </c>
      <c r="M167" s="15">
        <v>4595.7780782230802</v>
      </c>
      <c r="N167" s="18">
        <v>8712.0719652341868</v>
      </c>
      <c r="O167" s="15">
        <v>4141.9819897453572</v>
      </c>
      <c r="P167" s="15">
        <v>4765.9276142875606</v>
      </c>
      <c r="Q167" s="18">
        <v>8970.4100995303543</v>
      </c>
      <c r="R167" s="15">
        <v>3903.5905996296824</v>
      </c>
      <c r="S167" s="15">
        <v>4579.6661444238716</v>
      </c>
      <c r="T167" s="18">
        <v>8564.0378293690355</v>
      </c>
      <c r="U167" s="15">
        <v>3192.3128130056248</v>
      </c>
      <c r="V167" s="15">
        <v>3138.4394021111025</v>
      </c>
      <c r="W167" s="18">
        <v>6403.4186763232919</v>
      </c>
      <c r="X167" s="15">
        <v>2334.7284619450315</v>
      </c>
      <c r="Y167" s="15">
        <v>2188.6196485200844</v>
      </c>
      <c r="Z167" s="20">
        <v>4615.2309725158557</v>
      </c>
      <c r="AA167" s="16">
        <v>1821.7015773488783</v>
      </c>
      <c r="AB167" s="15">
        <v>1387.0122464975018</v>
      </c>
      <c r="AC167" s="20">
        <v>3288.5860683844421</v>
      </c>
    </row>
    <row r="168" spans="1:29" x14ac:dyDescent="0.2">
      <c r="A168" s="14" t="s">
        <v>168</v>
      </c>
      <c r="B168" s="14" t="s">
        <v>415</v>
      </c>
      <c r="C168" s="15">
        <v>43295.183938863287</v>
      </c>
      <c r="D168" s="15">
        <v>19881.089886418606</v>
      </c>
      <c r="E168" s="15">
        <v>23107.204022783775</v>
      </c>
      <c r="F168" s="15">
        <v>3366.436446122781</v>
      </c>
      <c r="G168" s="15">
        <v>3298.9116775496291</v>
      </c>
      <c r="H168" s="18">
        <v>6690.3976345947085</v>
      </c>
      <c r="I168" s="15">
        <v>2402.5483173678585</v>
      </c>
      <c r="J168" s="15">
        <v>3162.4005551889691</v>
      </c>
      <c r="K168" s="18">
        <v>5596.9603859018407</v>
      </c>
      <c r="L168" s="15">
        <v>3031.8287397392564</v>
      </c>
      <c r="M168" s="15">
        <v>3653.2540994688557</v>
      </c>
      <c r="N168" s="18">
        <v>6727.4920907774022</v>
      </c>
      <c r="O168" s="15">
        <v>3266.9750527812485</v>
      </c>
      <c r="P168" s="15">
        <v>4123.9733723986383</v>
      </c>
      <c r="Q168" s="18">
        <v>7446.0336076522035</v>
      </c>
      <c r="R168" s="15">
        <v>2964.0444381142288</v>
      </c>
      <c r="S168" s="15">
        <v>3645.0911266201397</v>
      </c>
      <c r="T168" s="18">
        <v>6660.0897877795187</v>
      </c>
      <c r="U168" s="15">
        <v>2238.8787271746669</v>
      </c>
      <c r="V168" s="15">
        <v>2415.5334001078668</v>
      </c>
      <c r="W168" s="18">
        <v>4710.7912782186613</v>
      </c>
      <c r="X168" s="15">
        <v>1596.6530126849893</v>
      </c>
      <c r="Y168" s="15">
        <v>1646.3601347780127</v>
      </c>
      <c r="Z168" s="20">
        <v>3277.6575052854123</v>
      </c>
      <c r="AA168" s="16">
        <v>1076.7392965611837</v>
      </c>
      <c r="AB168" s="15">
        <v>933.89085921426476</v>
      </c>
      <c r="AC168" s="20">
        <v>2032.1342216126188</v>
      </c>
    </row>
    <row r="169" spans="1:29" x14ac:dyDescent="0.2">
      <c r="A169" s="14" t="s">
        <v>169</v>
      </c>
      <c r="B169" s="14" t="s">
        <v>415</v>
      </c>
      <c r="C169" s="15">
        <v>41767.194633288462</v>
      </c>
      <c r="D169" s="15">
        <v>16440.691132851607</v>
      </c>
      <c r="E169" s="15">
        <v>25008.845399559774</v>
      </c>
      <c r="F169" s="15">
        <v>3062.5749875435977</v>
      </c>
      <c r="G169" s="15">
        <v>3716.0404898644224</v>
      </c>
      <c r="H169" s="18">
        <v>6806.932315841922</v>
      </c>
      <c r="I169" s="15">
        <v>2301.4593278572893</v>
      </c>
      <c r="J169" s="15">
        <v>3939.1009579285083</v>
      </c>
      <c r="K169" s="18">
        <v>6280.153473344104</v>
      </c>
      <c r="L169" s="15">
        <v>2602.5432544664413</v>
      </c>
      <c r="M169" s="15">
        <v>4037.5338483824239</v>
      </c>
      <c r="N169" s="18">
        <v>6704.9892225977792</v>
      </c>
      <c r="O169" s="15">
        <v>2721.4198802188807</v>
      </c>
      <c r="P169" s="15">
        <v>4436.47584988582</v>
      </c>
      <c r="Q169" s="18">
        <v>7207.6842604162175</v>
      </c>
      <c r="R169" s="15">
        <v>2300.3967525993448</v>
      </c>
      <c r="S169" s="15">
        <v>3600.3508332146416</v>
      </c>
      <c r="T169" s="18">
        <v>5944.2450932915544</v>
      </c>
      <c r="U169" s="15">
        <v>1569.8461360659528</v>
      </c>
      <c r="V169" s="15">
        <v>2384.2116495877958</v>
      </c>
      <c r="W169" s="18">
        <v>3990.3910162570305</v>
      </c>
      <c r="X169" s="15">
        <v>1061.924881078224</v>
      </c>
      <c r="Y169" s="15">
        <v>1549.9584434460887</v>
      </c>
      <c r="Z169" s="20">
        <v>2651.046511627907</v>
      </c>
      <c r="AA169" s="16">
        <v>520.70559420005884</v>
      </c>
      <c r="AB169" s="15">
        <v>698.8821397080435</v>
      </c>
      <c r="AC169" s="20">
        <v>1234.9477809346527</v>
      </c>
    </row>
    <row r="170" spans="1:29" x14ac:dyDescent="0.2">
      <c r="A170" s="14" t="s">
        <v>170</v>
      </c>
      <c r="B170" s="14" t="s">
        <v>415</v>
      </c>
      <c r="C170" s="15">
        <v>43011.98366587796</v>
      </c>
      <c r="D170" s="15">
        <v>30332.579808835275</v>
      </c>
      <c r="E170" s="15">
        <v>11422.769946115395</v>
      </c>
      <c r="F170" s="15">
        <v>3166.0403587443948</v>
      </c>
      <c r="G170" s="15">
        <v>1301.4854587889756</v>
      </c>
      <c r="H170" s="18">
        <v>4539.4070227886614</v>
      </c>
      <c r="I170" s="15">
        <v>2812.8011331315843</v>
      </c>
      <c r="J170" s="15">
        <v>1384.0767480488748</v>
      </c>
      <c r="K170" s="18">
        <v>4272.6946233133858</v>
      </c>
      <c r="L170" s="15">
        <v>4259.9660453887009</v>
      </c>
      <c r="M170" s="15">
        <v>1731.8553549010139</v>
      </c>
      <c r="N170" s="18">
        <v>6136.3590535972962</v>
      </c>
      <c r="O170" s="15">
        <v>5018.048257141626</v>
      </c>
      <c r="P170" s="15">
        <v>2096.4149252445172</v>
      </c>
      <c r="Q170" s="18">
        <v>7318.9139557930112</v>
      </c>
      <c r="R170" s="15">
        <v>4952.5019228030196</v>
      </c>
      <c r="S170" s="15">
        <v>1913.890329012961</v>
      </c>
      <c r="T170" s="18">
        <v>7057.7812847172772</v>
      </c>
      <c r="U170" s="15">
        <v>4551.6767855767011</v>
      </c>
      <c r="V170" s="15">
        <v>1478.3866245473457</v>
      </c>
      <c r="W170" s="18">
        <v>6219.2467832652746</v>
      </c>
      <c r="X170" s="15">
        <v>3706.9462869978856</v>
      </c>
      <c r="Y170" s="15">
        <v>899.24702695560245</v>
      </c>
      <c r="Z170" s="20">
        <v>4899.9172172304434</v>
      </c>
      <c r="AA170" s="16">
        <v>3356.1702753012642</v>
      </c>
      <c r="AB170" s="15">
        <v>726.53022435583432</v>
      </c>
      <c r="AC170" s="20">
        <v>4314.6372097580097</v>
      </c>
    </row>
    <row r="171" spans="1:29" x14ac:dyDescent="0.2">
      <c r="A171" s="14" t="s">
        <v>171</v>
      </c>
      <c r="B171" s="14" t="s">
        <v>416</v>
      </c>
      <c r="C171" s="15">
        <v>34949.597966498863</v>
      </c>
      <c r="D171" s="15">
        <v>23088.94680925005</v>
      </c>
      <c r="E171" s="15">
        <v>11035.932044522555</v>
      </c>
      <c r="F171" s="15">
        <v>2762.3684901531728</v>
      </c>
      <c r="G171" s="15">
        <v>1268.3326039387309</v>
      </c>
      <c r="H171" s="18">
        <v>4079.636761487965</v>
      </c>
      <c r="I171" s="15">
        <v>2522.0809531082937</v>
      </c>
      <c r="J171" s="15">
        <v>1517.5536887123874</v>
      </c>
      <c r="K171" s="18">
        <v>4086.2734076676338</v>
      </c>
      <c r="L171" s="15">
        <v>3129.5196710243663</v>
      </c>
      <c r="M171" s="15">
        <v>1650.0950101270485</v>
      </c>
      <c r="N171" s="18">
        <v>4890.2969373350525</v>
      </c>
      <c r="O171" s="15">
        <v>3434.2863140218305</v>
      </c>
      <c r="P171" s="15">
        <v>1730.8732157850548</v>
      </c>
      <c r="Q171" s="18">
        <v>5264.3702770780856</v>
      </c>
      <c r="R171" s="15">
        <v>3667.2959279414526</v>
      </c>
      <c r="S171" s="15">
        <v>1638.0146368924752</v>
      </c>
      <c r="T171" s="18">
        <v>5415.8378682679677</v>
      </c>
      <c r="U171" s="15">
        <v>3137.0530902049377</v>
      </c>
      <c r="V171" s="15">
        <v>1475.5158947878006</v>
      </c>
      <c r="W171" s="18">
        <v>4777.0776182023556</v>
      </c>
      <c r="X171" s="15">
        <v>2417.9162191192268</v>
      </c>
      <c r="Y171" s="15">
        <v>801.20300751879699</v>
      </c>
      <c r="Z171" s="20">
        <v>3374.9087003222344</v>
      </c>
      <c r="AA171" s="16">
        <v>1836.7668662028798</v>
      </c>
      <c r="AB171" s="15">
        <v>534.25190098689529</v>
      </c>
      <c r="AC171" s="20">
        <v>2499.0626112279565</v>
      </c>
    </row>
    <row r="172" spans="1:29" x14ac:dyDescent="0.2">
      <c r="A172" s="14" t="s">
        <v>172</v>
      </c>
      <c r="B172" s="14" t="s">
        <v>416</v>
      </c>
      <c r="C172" s="15">
        <v>31431.788349071125</v>
      </c>
      <c r="D172" s="15">
        <v>24459.936055921284</v>
      </c>
      <c r="E172" s="15">
        <v>5796.4150010425665</v>
      </c>
      <c r="F172" s="15">
        <v>2533.6691466083153</v>
      </c>
      <c r="G172" s="15">
        <v>570.25032822757112</v>
      </c>
      <c r="H172" s="18">
        <v>3189.8065645514225</v>
      </c>
      <c r="I172" s="15">
        <v>2433.2879181304415</v>
      </c>
      <c r="J172" s="15">
        <v>710.34427982281954</v>
      </c>
      <c r="K172" s="18">
        <v>3227.0438368718496</v>
      </c>
      <c r="L172" s="15">
        <v>2941.1063646964953</v>
      </c>
      <c r="M172" s="15">
        <v>762.10225250107408</v>
      </c>
      <c r="N172" s="18">
        <v>3798.6826244399435</v>
      </c>
      <c r="O172" s="15">
        <v>3649.5382031905965</v>
      </c>
      <c r="P172" s="15">
        <v>925.67170445004206</v>
      </c>
      <c r="Q172" s="18">
        <v>4739.084802686818</v>
      </c>
      <c r="R172" s="15">
        <v>4087.299680990805</v>
      </c>
      <c r="S172" s="15">
        <v>975.9560893225746</v>
      </c>
      <c r="T172" s="18">
        <v>5258.8890973916305</v>
      </c>
      <c r="U172" s="15">
        <v>3535.6701629820877</v>
      </c>
      <c r="V172" s="15">
        <v>825.07406809746647</v>
      </c>
      <c r="W172" s="18">
        <v>4534.1110214619976</v>
      </c>
      <c r="X172" s="15">
        <v>3041.0741138560688</v>
      </c>
      <c r="Y172" s="15">
        <v>530.95596133190122</v>
      </c>
      <c r="Z172" s="20">
        <v>3839.0977443609027</v>
      </c>
      <c r="AA172" s="16">
        <v>2588.8404788869116</v>
      </c>
      <c r="AB172" s="15">
        <v>404.73628862643585</v>
      </c>
      <c r="AC172" s="20">
        <v>3196.6807959877042</v>
      </c>
    </row>
    <row r="173" spans="1:29" x14ac:dyDescent="0.2">
      <c r="A173" s="14" t="s">
        <v>173</v>
      </c>
      <c r="B173" s="14" t="s">
        <v>416</v>
      </c>
      <c r="C173" s="15">
        <v>40654.61368443002</v>
      </c>
      <c r="D173" s="15">
        <v>32091.776195724487</v>
      </c>
      <c r="E173" s="15">
        <v>7040.9331466642843</v>
      </c>
      <c r="F173" s="15">
        <v>3385.5492341356676</v>
      </c>
      <c r="G173" s="15">
        <v>668.12166301969364</v>
      </c>
      <c r="H173" s="18">
        <v>4140.5566739606129</v>
      </c>
      <c r="I173" s="15">
        <v>3444.9903772720331</v>
      </c>
      <c r="J173" s="15">
        <v>876.27065831678635</v>
      </c>
      <c r="K173" s="18">
        <v>4430.6827554605161</v>
      </c>
      <c r="L173" s="15">
        <v>3893.3117289633587</v>
      </c>
      <c r="M173" s="15">
        <v>1018.10777634567</v>
      </c>
      <c r="N173" s="18">
        <v>5077.0204382250049</v>
      </c>
      <c r="O173" s="15">
        <v>4550.4072208228381</v>
      </c>
      <c r="P173" s="15">
        <v>1083.3459277917716</v>
      </c>
      <c r="Q173" s="18">
        <v>5821.5449202350965</v>
      </c>
      <c r="R173" s="15">
        <v>5541.8389941827736</v>
      </c>
      <c r="S173" s="15">
        <v>1211.3792456370802</v>
      </c>
      <c r="T173" s="18">
        <v>6995.2730343404019</v>
      </c>
      <c r="U173" s="15">
        <v>5063.0695497821525</v>
      </c>
      <c r="V173" s="15">
        <v>1018.6880748749394</v>
      </c>
      <c r="W173" s="18">
        <v>6372.811360335646</v>
      </c>
      <c r="X173" s="15">
        <v>3678.5392051557465</v>
      </c>
      <c r="Y173" s="15">
        <v>627.9269602577873</v>
      </c>
      <c r="Z173" s="20">
        <v>4625.9935553168634</v>
      </c>
      <c r="AA173" s="16">
        <v>2783.1138974276005</v>
      </c>
      <c r="AB173" s="15">
        <v>375.30092218087685</v>
      </c>
      <c r="AC173" s="20">
        <v>3401.2565927843389</v>
      </c>
    </row>
    <row r="174" spans="1:29" x14ac:dyDescent="0.2">
      <c r="A174" s="14" t="s">
        <v>174</v>
      </c>
      <c r="B174" s="14" t="s">
        <v>417</v>
      </c>
      <c r="C174" s="15">
        <v>29161.020542202346</v>
      </c>
      <c r="D174" s="15">
        <v>25256.733580212411</v>
      </c>
      <c r="E174" s="15">
        <v>2631.6245807713808</v>
      </c>
      <c r="F174" s="15">
        <v>2724.4739136971884</v>
      </c>
      <c r="G174" s="15">
        <v>228.97398887385359</v>
      </c>
      <c r="H174" s="18">
        <v>3055.800330777327</v>
      </c>
      <c r="I174" s="15">
        <v>2562.1365066338394</v>
      </c>
      <c r="J174" s="15">
        <v>290.93147312269184</v>
      </c>
      <c r="K174" s="18">
        <v>2957.8033100807002</v>
      </c>
      <c r="L174" s="15">
        <v>2546.288620226444</v>
      </c>
      <c r="M174" s="15">
        <v>355.76089042410285</v>
      </c>
      <c r="N174" s="18">
        <v>3006.7791210900018</v>
      </c>
      <c r="O174" s="15">
        <v>3379.9454653230587</v>
      </c>
      <c r="P174" s="15">
        <v>431.5015666017444</v>
      </c>
      <c r="Q174" s="18">
        <v>3980.8046405284103</v>
      </c>
      <c r="R174" s="15">
        <v>4320.8799702020669</v>
      </c>
      <c r="S174" s="15">
        <v>486.68637675761244</v>
      </c>
      <c r="T174" s="18">
        <v>5024.6172828010058</v>
      </c>
      <c r="U174" s="15">
        <v>3649.0419161676646</v>
      </c>
      <c r="V174" s="15">
        <v>356.70658682634729</v>
      </c>
      <c r="W174" s="18">
        <v>4178.5628742514973</v>
      </c>
      <c r="X174" s="15">
        <v>3030.5948619315841</v>
      </c>
      <c r="Y174" s="15">
        <v>207.95713696936394</v>
      </c>
      <c r="Z174" s="20">
        <v>3450.3132298392638</v>
      </c>
      <c r="AA174" s="16">
        <v>3167.5931314720146</v>
      </c>
      <c r="AB174" s="15">
        <v>207.16843623017431</v>
      </c>
      <c r="AC174" s="20">
        <v>3563.542272906016</v>
      </c>
    </row>
    <row r="175" spans="1:29" x14ac:dyDescent="0.2">
      <c r="A175" s="14" t="s">
        <v>175</v>
      </c>
      <c r="B175" s="14" t="s">
        <v>417</v>
      </c>
      <c r="C175" s="15">
        <v>45243.97945779765</v>
      </c>
      <c r="D175" s="15">
        <v>38513.633384572386</v>
      </c>
      <c r="E175" s="15">
        <v>5039.7014393515929</v>
      </c>
      <c r="F175" s="15">
        <v>3426.1683957299656</v>
      </c>
      <c r="G175" s="15">
        <v>429.45812659750419</v>
      </c>
      <c r="H175" s="18">
        <v>3962.1996692226735</v>
      </c>
      <c r="I175" s="15">
        <v>3432.9913828477638</v>
      </c>
      <c r="J175" s="15">
        <v>571.19545889755159</v>
      </c>
      <c r="K175" s="18">
        <v>4132.1966899192994</v>
      </c>
      <c r="L175" s="15">
        <v>4457.0044137401655</v>
      </c>
      <c r="M175" s="15">
        <v>715.51909422375741</v>
      </c>
      <c r="N175" s="18">
        <v>5325.2208789099986</v>
      </c>
      <c r="O175" s="15">
        <v>5575.2885087645018</v>
      </c>
      <c r="P175" s="15">
        <v>827.87043780167664</v>
      </c>
      <c r="Q175" s="18">
        <v>6657.1953594715887</v>
      </c>
      <c r="R175" s="15">
        <v>5830.1671477791233</v>
      </c>
      <c r="S175" s="15">
        <v>911.8376943849521</v>
      </c>
      <c r="T175" s="18">
        <v>6990.3827171989942</v>
      </c>
      <c r="U175" s="15">
        <v>5637.5149700598804</v>
      </c>
      <c r="V175" s="15">
        <v>660.23952095808386</v>
      </c>
      <c r="W175" s="18">
        <v>6551.4371257485027</v>
      </c>
      <c r="X175" s="15">
        <v>5042.9605715070757</v>
      </c>
      <c r="Y175" s="15">
        <v>440.00686907542246</v>
      </c>
      <c r="Z175" s="20">
        <v>5779.6867701607362</v>
      </c>
      <c r="AA175" s="16">
        <v>5164.5007209332807</v>
      </c>
      <c r="AB175" s="15">
        <v>342.01179709005112</v>
      </c>
      <c r="AC175" s="20">
        <v>5788.4577270939826</v>
      </c>
    </row>
    <row r="176" spans="1:29" x14ac:dyDescent="0.2">
      <c r="A176" s="14" t="s">
        <v>176</v>
      </c>
      <c r="B176" s="14" t="s">
        <v>419</v>
      </c>
      <c r="C176" s="15">
        <v>66310.112537889232</v>
      </c>
      <c r="D176" s="15">
        <v>22762.080573160652</v>
      </c>
      <c r="E176" s="15">
        <v>43131.110530252336</v>
      </c>
      <c r="F176" s="15">
        <v>3975.0941844527115</v>
      </c>
      <c r="G176" s="15">
        <v>6007.4810064617186</v>
      </c>
      <c r="H176" s="18">
        <v>10033.671627178381</v>
      </c>
      <c r="I176" s="15">
        <v>3627.1749345993608</v>
      </c>
      <c r="J176" s="15">
        <v>7582.0455866679595</v>
      </c>
      <c r="K176" s="18">
        <v>11277.912750702451</v>
      </c>
      <c r="L176" s="15">
        <v>4567.3473027195714</v>
      </c>
      <c r="M176" s="15">
        <v>8899.0329509990679</v>
      </c>
      <c r="N176" s="18">
        <v>13558.400518785716</v>
      </c>
      <c r="O176" s="15">
        <v>3628.6461576173551</v>
      </c>
      <c r="P176" s="15">
        <v>7832.7551579033379</v>
      </c>
      <c r="Q176" s="18">
        <v>11537.970176083671</v>
      </c>
      <c r="R176" s="15">
        <v>2823.8312710911136</v>
      </c>
      <c r="S176" s="15">
        <v>5644.613048368954</v>
      </c>
      <c r="T176" s="18">
        <v>8520.2857142857138</v>
      </c>
      <c r="U176" s="15">
        <v>1608.6075233336476</v>
      </c>
      <c r="V176" s="15">
        <v>2831.1492410672199</v>
      </c>
      <c r="W176" s="18">
        <v>4459.979258979919</v>
      </c>
      <c r="X176" s="15">
        <v>772.20171265461465</v>
      </c>
      <c r="Y176" s="15">
        <v>1250.5377735490008</v>
      </c>
      <c r="Z176" s="20">
        <v>2052.7695528068507</v>
      </c>
      <c r="AA176" s="16">
        <v>404.17982873453855</v>
      </c>
      <c r="AB176" s="15">
        <v>429.31018078020935</v>
      </c>
      <c r="AC176" s="20">
        <v>841.86679352997157</v>
      </c>
    </row>
    <row r="177" spans="1:29" x14ac:dyDescent="0.2">
      <c r="A177" s="14" t="s">
        <v>177</v>
      </c>
      <c r="B177" s="14" t="s">
        <v>419</v>
      </c>
      <c r="C177" s="15">
        <v>57667.161295909937</v>
      </c>
      <c r="D177" s="15">
        <v>41032.126756682286</v>
      </c>
      <c r="E177" s="15">
        <v>15009.171641144747</v>
      </c>
      <c r="F177" s="15">
        <v>4928.1991384374387</v>
      </c>
      <c r="G177" s="15">
        <v>1890.5681417662031</v>
      </c>
      <c r="H177" s="18">
        <v>7005.4256902290963</v>
      </c>
      <c r="I177" s="15">
        <v>4452.6077899428356</v>
      </c>
      <c r="J177" s="15">
        <v>2454.9026257145629</v>
      </c>
      <c r="K177" s="18">
        <v>7062.9125084778616</v>
      </c>
      <c r="L177" s="15">
        <v>5137.424066793661</v>
      </c>
      <c r="M177" s="15">
        <v>2780.807522392899</v>
      </c>
      <c r="N177" s="18">
        <v>8050.6509950147929</v>
      </c>
      <c r="O177" s="15">
        <v>7583.9063610736612</v>
      </c>
      <c r="P177" s="15">
        <v>2481.3096376189892</v>
      </c>
      <c r="Q177" s="18">
        <v>10387.044490746415</v>
      </c>
      <c r="R177" s="15">
        <v>8064.3863892013496</v>
      </c>
      <c r="S177" s="15">
        <v>2302.367829021372</v>
      </c>
      <c r="T177" s="18">
        <v>10744.891451068615</v>
      </c>
      <c r="U177" s="15">
        <v>6430.7532761383991</v>
      </c>
      <c r="V177" s="15">
        <v>1698.6895446403319</v>
      </c>
      <c r="W177" s="18">
        <v>8362.9207127368718</v>
      </c>
      <c r="X177" s="15">
        <v>4009.0138915318744</v>
      </c>
      <c r="Y177" s="15">
        <v>725.01160799238812</v>
      </c>
      <c r="Z177" s="20">
        <v>4944.2359657469078</v>
      </c>
      <c r="AA177" s="16">
        <v>2391.571836346337</v>
      </c>
      <c r="AB177" s="15">
        <v>349.73073263558518</v>
      </c>
      <c r="AC177" s="20">
        <v>2881.6137012369177</v>
      </c>
    </row>
    <row r="178" spans="1:29" x14ac:dyDescent="0.2">
      <c r="A178" s="14" t="s">
        <v>178</v>
      </c>
      <c r="B178" s="14" t="s">
        <v>419</v>
      </c>
      <c r="C178" s="15">
        <v>42026.726166200846</v>
      </c>
      <c r="D178" s="15">
        <v>30394.748840688109</v>
      </c>
      <c r="E178" s="15">
        <v>10592.941148683227</v>
      </c>
      <c r="F178" s="15">
        <v>3084.5562952809864</v>
      </c>
      <c r="G178" s="15">
        <v>1110.5654004307812</v>
      </c>
      <c r="H178" s="18">
        <v>4262.9026825925193</v>
      </c>
      <c r="I178" s="15">
        <v>3165.4730646255211</v>
      </c>
      <c r="J178" s="15">
        <v>1644.1090979556245</v>
      </c>
      <c r="K178" s="18">
        <v>4904.1747408196889</v>
      </c>
      <c r="L178" s="15">
        <v>4097.1461921938962</v>
      </c>
      <c r="M178" s="15">
        <v>1870.7046569124143</v>
      </c>
      <c r="N178" s="18">
        <v>6078.9484861994888</v>
      </c>
      <c r="O178" s="15">
        <v>5462.7096457899252</v>
      </c>
      <c r="P178" s="15">
        <v>1700.0679821873596</v>
      </c>
      <c r="Q178" s="18">
        <v>7358.9853331699151</v>
      </c>
      <c r="R178" s="15">
        <v>5826.0579302587175</v>
      </c>
      <c r="S178" s="15">
        <v>1803.775590551181</v>
      </c>
      <c r="T178" s="18">
        <v>7844.822834645669</v>
      </c>
      <c r="U178" s="15">
        <v>4989.4409352314515</v>
      </c>
      <c r="V178" s="15">
        <v>1496.4645988498162</v>
      </c>
      <c r="W178" s="18">
        <v>6677.1000282832092</v>
      </c>
      <c r="X178" s="15">
        <v>3485.6327307326355</v>
      </c>
      <c r="Y178" s="15">
        <v>609.18135109419597</v>
      </c>
      <c r="Z178" s="20">
        <v>4274.9944814462415</v>
      </c>
      <c r="AA178" s="16">
        <v>2324.5575642245481</v>
      </c>
      <c r="AB178" s="15">
        <v>441.87535680304478</v>
      </c>
      <c r="AC178" s="20">
        <v>2879.5195052331114</v>
      </c>
    </row>
    <row r="179" spans="1:29" x14ac:dyDescent="0.2">
      <c r="A179" s="14" t="s">
        <v>179</v>
      </c>
      <c r="B179" s="14" t="s">
        <v>420</v>
      </c>
      <c r="C179" s="15">
        <v>39677.337685930601</v>
      </c>
      <c r="D179" s="15">
        <v>27949.405999575807</v>
      </c>
      <c r="E179" s="15">
        <v>9918.7697642035764</v>
      </c>
      <c r="F179" s="15">
        <v>3821.2533865141486</v>
      </c>
      <c r="G179" s="15">
        <v>1514.1940096327514</v>
      </c>
      <c r="H179" s="18">
        <v>5502.3664208308255</v>
      </c>
      <c r="I179" s="15">
        <v>3045.3855210926463</v>
      </c>
      <c r="J179" s="15">
        <v>1572.7343066675637</v>
      </c>
      <c r="K179" s="18">
        <v>4803.988427639104</v>
      </c>
      <c r="L179" s="15">
        <v>3048.7054924242425</v>
      </c>
      <c r="M179" s="15">
        <v>1581.3029306220096</v>
      </c>
      <c r="N179" s="18">
        <v>4809.5885665869218</v>
      </c>
      <c r="O179" s="15">
        <v>4313.074306177261</v>
      </c>
      <c r="P179" s="15">
        <v>1754.4709042076993</v>
      </c>
      <c r="Q179" s="18">
        <v>6321.2554636895047</v>
      </c>
      <c r="R179" s="15">
        <v>5054.6209115281499</v>
      </c>
      <c r="S179" s="15">
        <v>1447.720710455764</v>
      </c>
      <c r="T179" s="18">
        <v>6875.6943029490612</v>
      </c>
      <c r="U179" s="15">
        <v>3850.7449402786997</v>
      </c>
      <c r="V179" s="15">
        <v>838.96126410086265</v>
      </c>
      <c r="W179" s="18">
        <v>4927.8066522893168</v>
      </c>
      <c r="X179" s="15">
        <v>2994.6595550930142</v>
      </c>
      <c r="Y179" s="15">
        <v>534.97411213737473</v>
      </c>
      <c r="Z179" s="20">
        <v>3779.1886301548066</v>
      </c>
      <c r="AA179" s="16">
        <v>2443.6159143075747</v>
      </c>
      <c r="AB179" s="15">
        <v>270.87589900535579</v>
      </c>
      <c r="AC179" s="20">
        <v>2959.5700076511098</v>
      </c>
    </row>
    <row r="180" spans="1:29" x14ac:dyDescent="0.2">
      <c r="A180" s="14" t="s">
        <v>180</v>
      </c>
      <c r="B180" s="14" t="s">
        <v>420</v>
      </c>
      <c r="C180" s="15">
        <v>40789.712525705225</v>
      </c>
      <c r="D180" s="15">
        <v>29577.877592423531</v>
      </c>
      <c r="E180" s="15">
        <v>8061.0473160520469</v>
      </c>
      <c r="F180" s="15">
        <v>3124.9625978326312</v>
      </c>
      <c r="G180" s="15">
        <v>1008.6678205900062</v>
      </c>
      <c r="H180" s="18">
        <v>4292.2034918723666</v>
      </c>
      <c r="I180" s="15">
        <v>2862.3764381349661</v>
      </c>
      <c r="J180" s="15">
        <v>1056.1149162349459</v>
      </c>
      <c r="K180" s="18">
        <v>4079.5774742649533</v>
      </c>
      <c r="L180" s="15">
        <v>3471.8827751196172</v>
      </c>
      <c r="M180" s="15">
        <v>1170.5964912280701</v>
      </c>
      <c r="N180" s="18">
        <v>4942.6108951355664</v>
      </c>
      <c r="O180" s="15">
        <v>4564.6344725893941</v>
      </c>
      <c r="P180" s="15">
        <v>1498.6105640107432</v>
      </c>
      <c r="Q180" s="18">
        <v>6461.0111116962462</v>
      </c>
      <c r="R180" s="15">
        <v>5144.6955093833776</v>
      </c>
      <c r="S180" s="15">
        <v>1287.1529490616622</v>
      </c>
      <c r="T180" s="18">
        <v>6860.0291554959786</v>
      </c>
      <c r="U180" s="15">
        <v>4311.9866456536165</v>
      </c>
      <c r="V180" s="15">
        <v>927.46980756469816</v>
      </c>
      <c r="W180" s="18">
        <v>5756.7951227604517</v>
      </c>
      <c r="X180" s="15">
        <v>3517.6789384675426</v>
      </c>
      <c r="Y180" s="15">
        <v>549.91752309093272</v>
      </c>
      <c r="Z180" s="20">
        <v>4786.3745284246124</v>
      </c>
      <c r="AA180" s="16">
        <v>3426.7951032899773</v>
      </c>
      <c r="AB180" s="15">
        <v>407.03045141545527</v>
      </c>
      <c r="AC180" s="20">
        <v>4579.0925784238716</v>
      </c>
    </row>
    <row r="181" spans="1:29" x14ac:dyDescent="0.2">
      <c r="A181" s="14" t="s">
        <v>181</v>
      </c>
      <c r="B181" s="14" t="s">
        <v>396</v>
      </c>
      <c r="C181" s="15">
        <v>26665.702265849879</v>
      </c>
      <c r="D181" s="15">
        <v>20032.965532511625</v>
      </c>
      <c r="E181" s="15">
        <v>4553.937559967525</v>
      </c>
      <c r="F181" s="15">
        <v>2379.9563543003851</v>
      </c>
      <c r="G181" s="15">
        <v>594.98908857509628</v>
      </c>
      <c r="H181" s="18">
        <v>3118.3299101412067</v>
      </c>
      <c r="I181" s="15">
        <v>1853.0801765354911</v>
      </c>
      <c r="J181" s="15">
        <v>611.94740713497617</v>
      </c>
      <c r="K181" s="18">
        <v>2587.4170650974625</v>
      </c>
      <c r="L181" s="15">
        <v>1858.5084155542656</v>
      </c>
      <c r="M181" s="15">
        <v>488.09866511897849</v>
      </c>
      <c r="N181" s="18">
        <v>2507.4764944863609</v>
      </c>
      <c r="O181" s="15">
        <v>3913.4159214830966</v>
      </c>
      <c r="P181" s="15">
        <v>924.52868047982543</v>
      </c>
      <c r="Q181" s="18">
        <v>5158.7856052344596</v>
      </c>
      <c r="R181" s="15">
        <v>3518.2185689260205</v>
      </c>
      <c r="S181" s="15">
        <v>772.79490634685351</v>
      </c>
      <c r="T181" s="18">
        <v>4676.8043390378652</v>
      </c>
      <c r="U181" s="15">
        <v>2612.0890758740752</v>
      </c>
      <c r="V181" s="15">
        <v>501.31002466270127</v>
      </c>
      <c r="W181" s="18">
        <v>3409.7200058029885</v>
      </c>
      <c r="X181" s="15">
        <v>2154.1128869107829</v>
      </c>
      <c r="Y181" s="15">
        <v>287.46611369613595</v>
      </c>
      <c r="Z181" s="20">
        <v>2850.8102366983612</v>
      </c>
      <c r="AA181" s="16">
        <v>1948.1449520586575</v>
      </c>
      <c r="AB181" s="15">
        <v>271.83417935702198</v>
      </c>
      <c r="AC181" s="20">
        <v>2563.8377514570407</v>
      </c>
    </row>
    <row r="182" spans="1:29" x14ac:dyDescent="0.2">
      <c r="A182" s="14" t="s">
        <v>182</v>
      </c>
      <c r="B182" s="14" t="s">
        <v>420</v>
      </c>
      <c r="C182" s="15">
        <v>41996.949788364182</v>
      </c>
      <c r="D182" s="15">
        <v>24529.841517507219</v>
      </c>
      <c r="E182" s="15">
        <v>16205.66390940696</v>
      </c>
      <c r="F182" s="15">
        <v>3581.6053582179411</v>
      </c>
      <c r="G182" s="15">
        <v>2380.9806592414211</v>
      </c>
      <c r="H182" s="18">
        <v>6048.4300872968097</v>
      </c>
      <c r="I182" s="15">
        <v>2669.8356321065735</v>
      </c>
      <c r="J182" s="15">
        <v>2524.0002691246723</v>
      </c>
      <c r="K182" s="18">
        <v>5283.4340980959432</v>
      </c>
      <c r="L182" s="15">
        <v>3467.7258273524722</v>
      </c>
      <c r="M182" s="15">
        <v>3306.4362539872409</v>
      </c>
      <c r="N182" s="18">
        <v>6928.8005382775118</v>
      </c>
      <c r="O182" s="15">
        <v>4639.8875138237936</v>
      </c>
      <c r="P182" s="15">
        <v>2797.2630470272265</v>
      </c>
      <c r="Q182" s="18">
        <v>7631.7334246142509</v>
      </c>
      <c r="R182" s="15">
        <v>3584.7079088471846</v>
      </c>
      <c r="S182" s="15">
        <v>1951.6162868632707</v>
      </c>
      <c r="T182" s="18">
        <v>5741.2765415549593</v>
      </c>
      <c r="U182" s="15">
        <v>3004.3040809555409</v>
      </c>
      <c r="V182" s="15">
        <v>1131.9120769741207</v>
      </c>
      <c r="W182" s="18">
        <v>4344.3982249502324</v>
      </c>
      <c r="X182" s="15">
        <v>2020.3491609210355</v>
      </c>
      <c r="Y182" s="15">
        <v>705.32899700793541</v>
      </c>
      <c r="Z182" s="20">
        <v>2921.4368414205801</v>
      </c>
      <c r="AA182" s="16">
        <v>1319.9825554705433</v>
      </c>
      <c r="AB182" s="15">
        <v>359.73465952563123</v>
      </c>
      <c r="AC182" s="20">
        <v>1827.3374139250193</v>
      </c>
    </row>
    <row r="183" spans="1:29" x14ac:dyDescent="0.2">
      <c r="A183" s="14" t="s">
        <v>183</v>
      </c>
      <c r="B183" s="14" t="s">
        <v>421</v>
      </c>
      <c r="C183" s="15">
        <v>38730.109235494594</v>
      </c>
      <c r="D183" s="15">
        <v>23922.551100265075</v>
      </c>
      <c r="E183" s="15">
        <v>13032.15414650566</v>
      </c>
      <c r="F183" s="15">
        <v>3732.7304462809916</v>
      </c>
      <c r="G183" s="15">
        <v>2263.3459834710743</v>
      </c>
      <c r="H183" s="18">
        <v>6133.1366611570247</v>
      </c>
      <c r="I183" s="15">
        <v>2707.4479929680633</v>
      </c>
      <c r="J183" s="15">
        <v>1935.7187225314972</v>
      </c>
      <c r="K183" s="18">
        <v>4765.9612071491356</v>
      </c>
      <c r="L183" s="15">
        <v>3056.9548695690687</v>
      </c>
      <c r="M183" s="15">
        <v>1862.2225076398422</v>
      </c>
      <c r="N183" s="18">
        <v>5105.1746312945661</v>
      </c>
      <c r="O183" s="15">
        <v>4032.4069868995634</v>
      </c>
      <c r="P183" s="15">
        <v>2191.2436681222707</v>
      </c>
      <c r="Q183" s="18">
        <v>6471.9982532751092</v>
      </c>
      <c r="R183" s="15">
        <v>3944.2172266919074</v>
      </c>
      <c r="S183" s="15">
        <v>1965.3625177472788</v>
      </c>
      <c r="T183" s="18">
        <v>6160.3096308566019</v>
      </c>
      <c r="U183" s="15">
        <v>3206.9589939857847</v>
      </c>
      <c r="V183" s="15">
        <v>1267.151448879169</v>
      </c>
      <c r="W183" s="18">
        <v>4810.4384909786777</v>
      </c>
      <c r="X183" s="15">
        <v>2038.906050955414</v>
      </c>
      <c r="Y183" s="15">
        <v>759.07324840764329</v>
      </c>
      <c r="Z183" s="20">
        <v>3076.0119426751589</v>
      </c>
      <c r="AA183" s="16">
        <v>1323.23073138734</v>
      </c>
      <c r="AB183" s="15">
        <v>487.78435552640207</v>
      </c>
      <c r="AC183" s="20">
        <v>2002.6918661856346</v>
      </c>
    </row>
    <row r="184" spans="1:29" x14ac:dyDescent="0.2">
      <c r="A184" s="14" t="s">
        <v>184</v>
      </c>
      <c r="B184" s="14" t="s">
        <v>421</v>
      </c>
      <c r="C184" s="15">
        <v>33771.294214667396</v>
      </c>
      <c r="D184" s="15">
        <v>20191.175874111163</v>
      </c>
      <c r="E184" s="15">
        <v>12275.441688054867</v>
      </c>
      <c r="F184" s="15">
        <v>2943.708033057851</v>
      </c>
      <c r="G184" s="15">
        <v>2025.0340495867767</v>
      </c>
      <c r="H184" s="18">
        <v>5057.6460165289254</v>
      </c>
      <c r="I184" s="15">
        <v>2211.1535892176971</v>
      </c>
      <c r="J184" s="15">
        <v>1715.711924992675</v>
      </c>
      <c r="K184" s="18">
        <v>4030.0469967770291</v>
      </c>
      <c r="L184" s="15">
        <v>2576.9619557996366</v>
      </c>
      <c r="M184" s="15">
        <v>1753.4741131139554</v>
      </c>
      <c r="N184" s="18">
        <v>4456.4342087780678</v>
      </c>
      <c r="O184" s="15">
        <v>3134.7650655021835</v>
      </c>
      <c r="P184" s="15">
        <v>1987.7781659388647</v>
      </c>
      <c r="Q184" s="18">
        <v>5299.079475982533</v>
      </c>
      <c r="R184" s="15">
        <v>3045.862162801704</v>
      </c>
      <c r="S184" s="15">
        <v>1786.5909843823947</v>
      </c>
      <c r="T184" s="18">
        <v>5014.5977283483198</v>
      </c>
      <c r="U184" s="15">
        <v>2685.8873701476218</v>
      </c>
      <c r="V184" s="15">
        <v>1278.9939857845818</v>
      </c>
      <c r="W184" s="18">
        <v>4201.7320940404597</v>
      </c>
      <c r="X184" s="15">
        <v>2159.5339702760084</v>
      </c>
      <c r="Y184" s="15">
        <v>887.05652866242031</v>
      </c>
      <c r="Z184" s="20">
        <v>3329.0363588110404</v>
      </c>
      <c r="AA184" s="16">
        <v>1776.6454575270579</v>
      </c>
      <c r="AB184" s="15">
        <v>668.88586421777632</v>
      </c>
      <c r="AC184" s="20">
        <v>2654.3929157100688</v>
      </c>
    </row>
    <row r="185" spans="1:29" x14ac:dyDescent="0.2">
      <c r="A185" s="14" t="s">
        <v>185</v>
      </c>
      <c r="B185" s="14" t="s">
        <v>421</v>
      </c>
      <c r="C185" s="15">
        <v>51531.596549838017</v>
      </c>
      <c r="D185" s="15">
        <v>34472.688383052133</v>
      </c>
      <c r="E185" s="15">
        <v>14797.120722009509</v>
      </c>
      <c r="F185" s="15">
        <v>4962.5681983471077</v>
      </c>
      <c r="G185" s="15">
        <v>2358.4238016528925</v>
      </c>
      <c r="H185" s="18">
        <v>7485.2173223140489</v>
      </c>
      <c r="I185" s="15">
        <v>3516.6978025197773</v>
      </c>
      <c r="J185" s="15">
        <v>2082.3899208907119</v>
      </c>
      <c r="K185" s="18">
        <v>5755.9917960738348</v>
      </c>
      <c r="L185" s="15">
        <v>4827.6787280216131</v>
      </c>
      <c r="M185" s="15">
        <v>2263.4665839939767</v>
      </c>
      <c r="N185" s="18">
        <v>7372.3911599273661</v>
      </c>
      <c r="O185" s="15">
        <v>5952.363318777293</v>
      </c>
      <c r="P185" s="15">
        <v>2437.5965065502182</v>
      </c>
      <c r="Q185" s="18">
        <v>8784.9222707423578</v>
      </c>
      <c r="R185" s="15">
        <v>5340.6590156176053</v>
      </c>
      <c r="S185" s="15">
        <v>2140.7610033128253</v>
      </c>
      <c r="T185" s="18">
        <v>7831.0926407950783</v>
      </c>
      <c r="U185" s="15">
        <v>4298.8408966648449</v>
      </c>
      <c r="V185" s="15">
        <v>1520.5817386550029</v>
      </c>
      <c r="W185" s="18">
        <v>6149.8294149808644</v>
      </c>
      <c r="X185" s="15">
        <v>3324.6231422505307</v>
      </c>
      <c r="Y185" s="15">
        <v>985.61836518046709</v>
      </c>
      <c r="Z185" s="20">
        <v>4680.9516985137998</v>
      </c>
      <c r="AA185" s="16">
        <v>2432.3122335191865</v>
      </c>
      <c r="AB185" s="15">
        <v>667.56395539521156</v>
      </c>
      <c r="AC185" s="20">
        <v>3403.9152181042964</v>
      </c>
    </row>
    <row r="186" spans="1:29" x14ac:dyDescent="0.2">
      <c r="A186" s="14" t="s">
        <v>186</v>
      </c>
      <c r="B186" s="14" t="s">
        <v>422</v>
      </c>
      <c r="C186" s="15">
        <v>52621.056888398314</v>
      </c>
      <c r="D186" s="15">
        <v>28670.381261565431</v>
      </c>
      <c r="E186" s="15">
        <v>23029.048793948641</v>
      </c>
      <c r="F186" s="15">
        <v>3991.3033525276437</v>
      </c>
      <c r="G186" s="15">
        <v>2875.6327410181229</v>
      </c>
      <c r="H186" s="18">
        <v>7121.3486416787373</v>
      </c>
      <c r="I186" s="15">
        <v>3489.2196985650248</v>
      </c>
      <c r="J186" s="15">
        <v>3420.2138323155141</v>
      </c>
      <c r="K186" s="18">
        <v>7027.9820703348269</v>
      </c>
      <c r="L186" s="15">
        <v>4994.537791710206</v>
      </c>
      <c r="M186" s="15">
        <v>4092.567920585162</v>
      </c>
      <c r="N186" s="18">
        <v>9217.6399047950781</v>
      </c>
      <c r="O186" s="15">
        <v>4357.9216045483254</v>
      </c>
      <c r="P186" s="15">
        <v>3785.7143398610228</v>
      </c>
      <c r="Q186" s="18">
        <v>8239.5615287428918</v>
      </c>
      <c r="R186" s="15">
        <v>4385.2016872979575</v>
      </c>
      <c r="S186" s="15">
        <v>3674.9665694236378</v>
      </c>
      <c r="T186" s="18">
        <v>8137.6939209966085</v>
      </c>
      <c r="U186" s="15">
        <v>3908.3510103829403</v>
      </c>
      <c r="V186" s="15">
        <v>2621.2191582002902</v>
      </c>
      <c r="W186" s="18">
        <v>6591.7170927765992</v>
      </c>
      <c r="X186" s="15">
        <v>2413.0570912783483</v>
      </c>
      <c r="Y186" s="15">
        <v>1479.5114521042537</v>
      </c>
      <c r="Z186" s="20">
        <v>3970.829854451089</v>
      </c>
      <c r="AA186" s="16">
        <v>1634.8510895883778</v>
      </c>
      <c r="AB186" s="15">
        <v>892.40193704600483</v>
      </c>
      <c r="AC186" s="20">
        <v>2587.5998789346249</v>
      </c>
    </row>
    <row r="187" spans="1:29" x14ac:dyDescent="0.2">
      <c r="A187" s="14" t="s">
        <v>187</v>
      </c>
      <c r="B187" s="14" t="s">
        <v>422</v>
      </c>
      <c r="C187" s="15">
        <v>39504.435909922191</v>
      </c>
      <c r="D187" s="15">
        <v>18432.536657684857</v>
      </c>
      <c r="E187" s="15">
        <v>20898.731032691619</v>
      </c>
      <c r="F187" s="15">
        <v>3130.0452891510936</v>
      </c>
      <c r="G187" s="15">
        <v>3073.8762850178405</v>
      </c>
      <c r="H187" s="18">
        <v>6221.5432225244649</v>
      </c>
      <c r="I187" s="15">
        <v>2647.8789446767546</v>
      </c>
      <c r="J187" s="15">
        <v>3414.0209981649168</v>
      </c>
      <c r="K187" s="18">
        <v>6084.9018982581747</v>
      </c>
      <c r="L187" s="15">
        <v>2972.3277603622432</v>
      </c>
      <c r="M187" s="15">
        <v>3422.7777197259957</v>
      </c>
      <c r="N187" s="18">
        <v>6414.3646232439341</v>
      </c>
      <c r="O187" s="15">
        <v>3020.5404927353125</v>
      </c>
      <c r="P187" s="15">
        <v>3583.8244472520528</v>
      </c>
      <c r="Q187" s="18">
        <v>6643.404421983575</v>
      </c>
      <c r="R187" s="15">
        <v>2912.2140660726955</v>
      </c>
      <c r="S187" s="15">
        <v>3119.7827800993455</v>
      </c>
      <c r="T187" s="18">
        <v>6062.0067807301102</v>
      </c>
      <c r="U187" s="15">
        <v>1865.7887685609019</v>
      </c>
      <c r="V187" s="15">
        <v>2093.660823936586</v>
      </c>
      <c r="W187" s="18">
        <v>3984.3083621748351</v>
      </c>
      <c r="X187" s="15">
        <v>1077.0247094663207</v>
      </c>
      <c r="Y187" s="15">
        <v>1140.3791041408101</v>
      </c>
      <c r="Z187" s="20">
        <v>2234.174094550378</v>
      </c>
      <c r="AA187" s="16">
        <v>513.86259079903152</v>
      </c>
      <c r="AB187" s="15">
        <v>543.12167070217924</v>
      </c>
      <c r="AC187" s="20">
        <v>1062.4703389830509</v>
      </c>
    </row>
    <row r="188" spans="1:29" x14ac:dyDescent="0.2">
      <c r="A188" s="14" t="s">
        <v>188</v>
      </c>
      <c r="B188" s="14" t="s">
        <v>422</v>
      </c>
      <c r="C188" s="15">
        <v>35858.605676936226</v>
      </c>
      <c r="D188" s="15">
        <v>21685.542338949668</v>
      </c>
      <c r="E188" s="15">
        <v>13923.189732601802</v>
      </c>
      <c r="F188" s="15">
        <v>3095.9033454622536</v>
      </c>
      <c r="G188" s="15">
        <v>1683.9687709753773</v>
      </c>
      <c r="H188" s="18">
        <v>4796.3924117709403</v>
      </c>
      <c r="I188" s="15">
        <v>2486.8652567612285</v>
      </c>
      <c r="J188" s="15">
        <v>1871.1206040732829</v>
      </c>
      <c r="K188" s="18">
        <v>4375.6796726933608</v>
      </c>
      <c r="L188" s="15">
        <v>3783.3516776965057</v>
      </c>
      <c r="M188" s="15">
        <v>2511.1782770231048</v>
      </c>
      <c r="N188" s="18">
        <v>6326.628526645768</v>
      </c>
      <c r="O188" s="15">
        <v>3592.747757422615</v>
      </c>
      <c r="P188" s="15">
        <v>2434.9482627921666</v>
      </c>
      <c r="Q188" s="18">
        <v>6065.6200884396712</v>
      </c>
      <c r="R188" s="15">
        <v>3276.0845225892926</v>
      </c>
      <c r="S188" s="15">
        <v>2213.232673657652</v>
      </c>
      <c r="T188" s="18">
        <v>5536.8329259638886</v>
      </c>
      <c r="U188" s="15">
        <v>2643.3158423579321</v>
      </c>
      <c r="V188" s="15">
        <v>1561.9593613933237</v>
      </c>
      <c r="W188" s="18">
        <v>4239.8012727475716</v>
      </c>
      <c r="X188" s="15">
        <v>2073.9247433149048</v>
      </c>
      <c r="Y188" s="15">
        <v>1123.608823197563</v>
      </c>
      <c r="Z188" s="20">
        <v>3242.2543156944603</v>
      </c>
      <c r="AA188" s="16">
        <v>1157.5623486682809</v>
      </c>
      <c r="AB188" s="15">
        <v>552.26513317191279</v>
      </c>
      <c r="AC188" s="20">
        <v>1762.8595641646489</v>
      </c>
    </row>
    <row r="189" spans="1:29" x14ac:dyDescent="0.2">
      <c r="A189" s="14" t="s">
        <v>189</v>
      </c>
      <c r="B189" s="14" t="s">
        <v>422</v>
      </c>
      <c r="C189" s="15">
        <v>47532.932961075217</v>
      </c>
      <c r="D189" s="15">
        <v>23926.26936770228</v>
      </c>
      <c r="E189" s="15">
        <v>23380.034044303044</v>
      </c>
      <c r="F189" s="15">
        <v>3498.998551595012</v>
      </c>
      <c r="G189" s="15">
        <v>3133.3493482177555</v>
      </c>
      <c r="H189" s="18">
        <v>6659.8817253682837</v>
      </c>
      <c r="I189" s="15">
        <v>3029.1805902349506</v>
      </c>
      <c r="J189" s="15">
        <v>3207.8880900093259</v>
      </c>
      <c r="K189" s="18">
        <v>6260.9553262537229</v>
      </c>
      <c r="L189" s="15">
        <v>4102.1974921630099</v>
      </c>
      <c r="M189" s="15">
        <v>4063.6792058516198</v>
      </c>
      <c r="N189" s="18">
        <v>8204.3949843260198</v>
      </c>
      <c r="O189" s="15">
        <v>3797.983891345546</v>
      </c>
      <c r="P189" s="15">
        <v>3955.2572331017054</v>
      </c>
      <c r="Q189" s="18">
        <v>7788.9343651295003</v>
      </c>
      <c r="R189" s="15">
        <v>3208.5621698336354</v>
      </c>
      <c r="S189" s="15">
        <v>3167.2985098162894</v>
      </c>
      <c r="T189" s="18">
        <v>6407.1210281479143</v>
      </c>
      <c r="U189" s="15">
        <v>3134.9670648654683</v>
      </c>
      <c r="V189" s="15">
        <v>2919.5243943284581</v>
      </c>
      <c r="W189" s="18">
        <v>6077.9691861114206</v>
      </c>
      <c r="X189" s="15">
        <v>2336.6591447591109</v>
      </c>
      <c r="Y189" s="15">
        <v>2103.7385761028995</v>
      </c>
      <c r="Z189" s="20">
        <v>4462.7580954530067</v>
      </c>
      <c r="AA189" s="16">
        <v>1201.4509685230025</v>
      </c>
      <c r="AB189" s="15">
        <v>961.89225181598067</v>
      </c>
      <c r="AC189" s="20">
        <v>2187.1162227602904</v>
      </c>
    </row>
    <row r="190" spans="1:29" x14ac:dyDescent="0.2">
      <c r="A190" s="14" t="s">
        <v>190</v>
      </c>
      <c r="B190" s="14" t="s">
        <v>404</v>
      </c>
      <c r="C190" s="15">
        <v>59651.065861802272</v>
      </c>
      <c r="D190" s="15">
        <v>27376.413566995529</v>
      </c>
      <c r="E190" s="15">
        <v>31846.57812152195</v>
      </c>
      <c r="F190" s="15">
        <v>5174.2922359213599</v>
      </c>
      <c r="G190" s="15">
        <v>5080.6694435188274</v>
      </c>
      <c r="H190" s="18">
        <v>10323.545818060647</v>
      </c>
      <c r="I190" s="15">
        <v>3857.4332448979594</v>
      </c>
      <c r="J190" s="15">
        <v>4976.9686938775512</v>
      </c>
      <c r="K190" s="18">
        <v>8894.132020408164</v>
      </c>
      <c r="L190" s="15">
        <v>4647.406350474289</v>
      </c>
      <c r="M190" s="15">
        <v>5606.7022666001003</v>
      </c>
      <c r="N190" s="18">
        <v>10324.773200199701</v>
      </c>
      <c r="O190" s="15">
        <v>4475.1557506137387</v>
      </c>
      <c r="P190" s="15">
        <v>5578.0581546157764</v>
      </c>
      <c r="Q190" s="18">
        <v>10123.222358608551</v>
      </c>
      <c r="R190" s="15">
        <v>3628.2296238919012</v>
      </c>
      <c r="S190" s="15">
        <v>4291.5999655736296</v>
      </c>
      <c r="T190" s="18">
        <v>7973.9822704191411</v>
      </c>
      <c r="U190" s="15">
        <v>2820.8134425540852</v>
      </c>
      <c r="V190" s="15">
        <v>3104.4561226633059</v>
      </c>
      <c r="W190" s="18">
        <v>5970.8085276202473</v>
      </c>
      <c r="X190" s="15">
        <v>1716.7379373427852</v>
      </c>
      <c r="Y190" s="15">
        <v>1826.0548822318774</v>
      </c>
      <c r="Z190" s="20">
        <v>3559.729247656071</v>
      </c>
      <c r="AA190" s="16">
        <v>851.95061179087872</v>
      </c>
      <c r="AB190" s="15">
        <v>829.00244716351506</v>
      </c>
      <c r="AC190" s="20">
        <v>1701.032703003337</v>
      </c>
    </row>
    <row r="191" spans="1:29" x14ac:dyDescent="0.2">
      <c r="A191" s="14" t="s">
        <v>191</v>
      </c>
      <c r="B191" s="14" t="s">
        <v>404</v>
      </c>
      <c r="C191" s="15">
        <v>35585.806025164587</v>
      </c>
      <c r="D191" s="15">
        <v>16213.309313161421</v>
      </c>
      <c r="E191" s="15">
        <v>19185.214261191075</v>
      </c>
      <c r="F191" s="15">
        <v>3186.4408530489836</v>
      </c>
      <c r="G191" s="15">
        <v>3145.072642452516</v>
      </c>
      <c r="H191" s="18">
        <v>6351.1089636787738</v>
      </c>
      <c r="I191" s="15">
        <v>2261.6714693877552</v>
      </c>
      <c r="J191" s="15">
        <v>2977.6252857142858</v>
      </c>
      <c r="K191" s="18">
        <v>5263.5116530612249</v>
      </c>
      <c r="L191" s="15">
        <v>2875.9517324013977</v>
      </c>
      <c r="M191" s="15">
        <v>3501.2848926610086</v>
      </c>
      <c r="N191" s="18">
        <v>6415.9569445831257</v>
      </c>
      <c r="O191" s="15">
        <v>2665.7064940478949</v>
      </c>
      <c r="P191" s="15">
        <v>3274.2415118810504</v>
      </c>
      <c r="Q191" s="18">
        <v>5967.9513872805601</v>
      </c>
      <c r="R191" s="15">
        <v>2054.4173336775971</v>
      </c>
      <c r="S191" s="15">
        <v>2547.4323665260922</v>
      </c>
      <c r="T191" s="18">
        <v>4628.9260406804942</v>
      </c>
      <c r="U191" s="15">
        <v>1552.228061331653</v>
      </c>
      <c r="V191" s="15">
        <v>1770.8150808653643</v>
      </c>
      <c r="W191" s="18">
        <v>3341.2587271581601</v>
      </c>
      <c r="X191" s="15">
        <v>968.45575120054878</v>
      </c>
      <c r="Y191" s="15">
        <v>1114.7249028127144</v>
      </c>
      <c r="Z191" s="20">
        <v>2104.7361079350558</v>
      </c>
      <c r="AA191" s="16">
        <v>476.17441601779757</v>
      </c>
      <c r="AB191" s="15">
        <v>500.55684093437156</v>
      </c>
      <c r="AC191" s="20">
        <v>989.63959955506118</v>
      </c>
    </row>
    <row r="192" spans="1:29" x14ac:dyDescent="0.2">
      <c r="A192" s="14" t="s">
        <v>192</v>
      </c>
      <c r="B192" s="14" t="s">
        <v>407</v>
      </c>
      <c r="C192" s="15">
        <v>58673.031593756685</v>
      </c>
      <c r="D192" s="15">
        <v>30694.682502625164</v>
      </c>
      <c r="E192" s="15">
        <v>27252.997257592593</v>
      </c>
      <c r="F192" s="15">
        <v>5302.238096970138</v>
      </c>
      <c r="G192" s="15">
        <v>4325.6332884734293</v>
      </c>
      <c r="H192" s="18">
        <v>9699.3017131633496</v>
      </c>
      <c r="I192" s="15">
        <v>4212.4600535225663</v>
      </c>
      <c r="J192" s="15">
        <v>4165.3056499383592</v>
      </c>
      <c r="K192" s="18">
        <v>8444.1311603572176</v>
      </c>
      <c r="L192" s="15">
        <v>4910.6409318552696</v>
      </c>
      <c r="M192" s="15">
        <v>4874.4572618310731</v>
      </c>
      <c r="N192" s="18">
        <v>9867.8037251702208</v>
      </c>
      <c r="O192" s="15">
        <v>5231.6042669282415</v>
      </c>
      <c r="P192" s="15">
        <v>4843.9120252582534</v>
      </c>
      <c r="Q192" s="18">
        <v>10171.879103699845</v>
      </c>
      <c r="R192" s="15">
        <v>4595.273267399808</v>
      </c>
      <c r="S192" s="15">
        <v>3871.6846630747655</v>
      </c>
      <c r="T192" s="18">
        <v>8575.0105911875416</v>
      </c>
      <c r="U192" s="15">
        <v>3079.3584236551619</v>
      </c>
      <c r="V192" s="15">
        <v>2500.8932620748215</v>
      </c>
      <c r="W192" s="18">
        <v>5671.0960990959493</v>
      </c>
      <c r="X192" s="15">
        <v>1881.3525782282945</v>
      </c>
      <c r="Y192" s="15">
        <v>1302.9804319083296</v>
      </c>
      <c r="Z192" s="20">
        <v>3279.6329660643455</v>
      </c>
      <c r="AA192" s="16">
        <v>1013.8450591070814</v>
      </c>
      <c r="AB192" s="15">
        <v>512.74922529553544</v>
      </c>
      <c r="AC192" s="20">
        <v>1613.9947205325377</v>
      </c>
    </row>
    <row r="193" spans="1:29" x14ac:dyDescent="0.2">
      <c r="A193" s="14" t="s">
        <v>193</v>
      </c>
      <c r="B193" s="14" t="s">
        <v>408</v>
      </c>
      <c r="C193" s="15">
        <v>47492.671285549754</v>
      </c>
      <c r="D193" s="15">
        <v>28651.984167626477</v>
      </c>
      <c r="E193" s="15">
        <v>18179.073518206787</v>
      </c>
      <c r="F193" s="15">
        <v>3748.148036443607</v>
      </c>
      <c r="G193" s="15">
        <v>2191.6451146716936</v>
      </c>
      <c r="H193" s="18">
        <v>5979.2366949418793</v>
      </c>
      <c r="I193" s="15">
        <v>3319.1552734375</v>
      </c>
      <c r="J193" s="15">
        <v>2358.34716796875</v>
      </c>
      <c r="K193" s="18">
        <v>5730.7420247395839</v>
      </c>
      <c r="L193" s="15">
        <v>4246.5852649395838</v>
      </c>
      <c r="M193" s="15">
        <v>3014.2153368752647</v>
      </c>
      <c r="N193" s="18">
        <v>7353.8427758709859</v>
      </c>
      <c r="O193" s="15">
        <v>4740.9045074595278</v>
      </c>
      <c r="P193" s="15">
        <v>3026.4030790392549</v>
      </c>
      <c r="Q193" s="18">
        <v>7857.600412654745</v>
      </c>
      <c r="R193" s="15">
        <v>4200.2881562099874</v>
      </c>
      <c r="S193" s="15">
        <v>2677.1316261203583</v>
      </c>
      <c r="T193" s="18">
        <v>6964.6190781049936</v>
      </c>
      <c r="U193" s="15">
        <v>3760.8081340934232</v>
      </c>
      <c r="V193" s="15">
        <v>2342.279077682294</v>
      </c>
      <c r="W193" s="18">
        <v>6224.9539691993541</v>
      </c>
      <c r="X193" s="15">
        <v>2924.1209099407915</v>
      </c>
      <c r="Y193" s="15">
        <v>1628.0585852290433</v>
      </c>
      <c r="Z193" s="20">
        <v>4673.4858211280771</v>
      </c>
      <c r="AA193" s="16">
        <v>2237.2991002852755</v>
      </c>
      <c r="AB193" s="15">
        <v>932.08602150537627</v>
      </c>
      <c r="AC193" s="20">
        <v>3286.4445907395216</v>
      </c>
    </row>
    <row r="194" spans="1:29" x14ac:dyDescent="0.2">
      <c r="A194" s="14" t="s">
        <v>194</v>
      </c>
      <c r="B194" s="14" t="s">
        <v>423</v>
      </c>
      <c r="C194" s="15">
        <v>52116.356878881663</v>
      </c>
      <c r="D194" s="15">
        <v>28580.30026337667</v>
      </c>
      <c r="E194" s="15">
        <v>23028.157690668642</v>
      </c>
      <c r="F194" s="15">
        <v>3565.8647683531976</v>
      </c>
      <c r="G194" s="15">
        <v>2379.474284654269</v>
      </c>
      <c r="H194" s="18">
        <v>5983.8256272318322</v>
      </c>
      <c r="I194" s="15">
        <v>3311.3225401803211</v>
      </c>
      <c r="J194" s="15">
        <v>3009.7293610348884</v>
      </c>
      <c r="K194" s="18">
        <v>6360.5923951391605</v>
      </c>
      <c r="L194" s="15">
        <v>4654.3887956816689</v>
      </c>
      <c r="M194" s="15">
        <v>3941.9823473630463</v>
      </c>
      <c r="N194" s="18">
        <v>8664.8717630753526</v>
      </c>
      <c r="O194" s="15">
        <v>4849.2583458003846</v>
      </c>
      <c r="P194" s="15">
        <v>4183.8015815345152</v>
      </c>
      <c r="Q194" s="18">
        <v>9106.8789484932677</v>
      </c>
      <c r="R194" s="15">
        <v>4164.4666188818355</v>
      </c>
      <c r="S194" s="15">
        <v>3432.6493958631991</v>
      </c>
      <c r="T194" s="18">
        <v>7684.6277902928532</v>
      </c>
      <c r="U194" s="15">
        <v>3775.4752293577981</v>
      </c>
      <c r="V194" s="15">
        <v>2969.1582215949188</v>
      </c>
      <c r="W194" s="18">
        <v>6842.6659139026106</v>
      </c>
      <c r="X194" s="15">
        <v>3042.1950526016494</v>
      </c>
      <c r="Y194" s="15">
        <v>2209.6673301108899</v>
      </c>
      <c r="Z194" s="20">
        <v>5347.256184247939</v>
      </c>
      <c r="AA194" s="16">
        <v>1938.1961307538359</v>
      </c>
      <c r="AB194" s="15">
        <v>1266.3722481654436</v>
      </c>
      <c r="AC194" s="20">
        <v>3270.8045363575716</v>
      </c>
    </row>
    <row r="195" spans="1:29" x14ac:dyDescent="0.2">
      <c r="A195" s="14" t="s">
        <v>195</v>
      </c>
      <c r="B195" s="14" t="s">
        <v>423</v>
      </c>
      <c r="C195" s="15">
        <v>48471.134615518968</v>
      </c>
      <c r="D195" s="15">
        <v>20995.540061897012</v>
      </c>
      <c r="E195" s="15">
        <v>26972.805275916755</v>
      </c>
      <c r="F195" s="15">
        <v>3189.3656726800536</v>
      </c>
      <c r="G195" s="15">
        <v>3424.4684413115056</v>
      </c>
      <c r="H195" s="18">
        <v>6655.6673468441313</v>
      </c>
      <c r="I195" s="15">
        <v>2922.895335162681</v>
      </c>
      <c r="J195" s="15">
        <v>4358.7579772638182</v>
      </c>
      <c r="K195" s="18">
        <v>7350.655350842806</v>
      </c>
      <c r="L195" s="15">
        <v>3506.318403968196</v>
      </c>
      <c r="M195" s="15">
        <v>4809.6568677511123</v>
      </c>
      <c r="N195" s="18">
        <v>8406.3960901597493</v>
      </c>
      <c r="O195" s="15">
        <v>3580.2225261808076</v>
      </c>
      <c r="P195" s="15">
        <v>5080.485573840564</v>
      </c>
      <c r="Q195" s="18">
        <v>8750.8107287882012</v>
      </c>
      <c r="R195" s="15">
        <v>2969.9308826541064</v>
      </c>
      <c r="S195" s="15">
        <v>3795.8232643866477</v>
      </c>
      <c r="T195" s="18">
        <v>6839.0452590620525</v>
      </c>
      <c r="U195" s="15">
        <v>2192.2509527170077</v>
      </c>
      <c r="V195" s="15">
        <v>2505.9548341566688</v>
      </c>
      <c r="W195" s="18">
        <v>4750.8982357092445</v>
      </c>
      <c r="X195" s="15">
        <v>1354.5919818026728</v>
      </c>
      <c r="Y195" s="15">
        <v>1408.3593972135343</v>
      </c>
      <c r="Z195" s="20">
        <v>2827.1253909582033</v>
      </c>
      <c r="AA195" s="16">
        <v>853.18478985990657</v>
      </c>
      <c r="AB195" s="15">
        <v>640.2828552368245</v>
      </c>
      <c r="AC195" s="20">
        <v>1531.3168779186124</v>
      </c>
    </row>
    <row r="196" spans="1:29" x14ac:dyDescent="0.2">
      <c r="A196" s="14" t="s">
        <v>196</v>
      </c>
      <c r="B196" s="14" t="s">
        <v>423</v>
      </c>
      <c r="C196" s="15">
        <v>45692.508505599377</v>
      </c>
      <c r="D196" s="15">
        <v>23763.946877554299</v>
      </c>
      <c r="E196" s="15">
        <v>21489.13197476614</v>
      </c>
      <c r="F196" s="15">
        <v>3019.5227472986135</v>
      </c>
      <c r="G196" s="15">
        <v>2354.3743449427261</v>
      </c>
      <c r="H196" s="18">
        <v>5401.5070259240365</v>
      </c>
      <c r="I196" s="15">
        <v>3021.3589180713443</v>
      </c>
      <c r="J196" s="15">
        <v>2999.6504116032925</v>
      </c>
      <c r="K196" s="18">
        <v>6066.7522540180316</v>
      </c>
      <c r="L196" s="15">
        <v>4041.5365818075716</v>
      </c>
      <c r="M196" s="15">
        <v>3854.3015537238311</v>
      </c>
      <c r="N196" s="18">
        <v>7970.732146764899</v>
      </c>
      <c r="O196" s="15">
        <v>3750.6576191493905</v>
      </c>
      <c r="P196" s="15">
        <v>3721.3471254541564</v>
      </c>
      <c r="Q196" s="18">
        <v>7539.3103227185293</v>
      </c>
      <c r="R196" s="15">
        <v>3624.0814048740531</v>
      </c>
      <c r="S196" s="15">
        <v>3154.7995084988738</v>
      </c>
      <c r="T196" s="18">
        <v>6842.3269506450961</v>
      </c>
      <c r="U196" s="15">
        <v>3004.6949894142554</v>
      </c>
      <c r="V196" s="15">
        <v>2700.7943542695834</v>
      </c>
      <c r="W196" s="18">
        <v>5770.435850388144</v>
      </c>
      <c r="X196" s="15">
        <v>2194.0574353141883</v>
      </c>
      <c r="Y196" s="15">
        <v>1763.918112027296</v>
      </c>
      <c r="Z196" s="20">
        <v>4025.6184247938586</v>
      </c>
      <c r="AA196" s="16">
        <v>1321.5690460306871</v>
      </c>
      <c r="AB196" s="15">
        <v>933.61440960640425</v>
      </c>
      <c r="AC196" s="20">
        <v>2289.8785857238158</v>
      </c>
    </row>
    <row r="197" spans="1:29" x14ac:dyDescent="0.2">
      <c r="A197" s="14" t="s">
        <v>197</v>
      </c>
      <c r="B197" s="14" t="s">
        <v>424</v>
      </c>
      <c r="C197" s="15">
        <v>37623.604706938851</v>
      </c>
      <c r="D197" s="15">
        <v>21480.678979761698</v>
      </c>
      <c r="E197" s="15">
        <v>15482.896694848432</v>
      </c>
      <c r="F197" s="15">
        <v>3336.2066561540378</v>
      </c>
      <c r="G197" s="15">
        <v>2140.7896920906301</v>
      </c>
      <c r="H197" s="18">
        <v>5536.3675823719814</v>
      </c>
      <c r="I197" s="15">
        <v>2362.2161673034384</v>
      </c>
      <c r="J197" s="15">
        <v>1948.5193377572223</v>
      </c>
      <c r="K197" s="18">
        <v>4357.9943695958173</v>
      </c>
      <c r="L197" s="15">
        <v>3245.2677482312761</v>
      </c>
      <c r="M197" s="15">
        <v>2432.6851061234447</v>
      </c>
      <c r="N197" s="18">
        <v>5775.8340448889976</v>
      </c>
      <c r="O197" s="15">
        <v>3175.9037645060853</v>
      </c>
      <c r="P197" s="15">
        <v>2604.2003962637982</v>
      </c>
      <c r="Q197" s="18">
        <v>5861.4854231531272</v>
      </c>
      <c r="R197" s="15">
        <v>2778.490203611218</v>
      </c>
      <c r="S197" s="15">
        <v>2223.9031886285056</v>
      </c>
      <c r="T197" s="18">
        <v>5090.3495966192859</v>
      </c>
      <c r="U197" s="15">
        <v>2913.8825541619158</v>
      </c>
      <c r="V197" s="15">
        <v>1894.4127708095782</v>
      </c>
      <c r="W197" s="18">
        <v>4909.4640820980621</v>
      </c>
      <c r="X197" s="15">
        <v>2080.1678463094031</v>
      </c>
      <c r="Y197" s="15">
        <v>1199.3993933265924</v>
      </c>
      <c r="Z197" s="20">
        <v>3392.2537917087966</v>
      </c>
      <c r="AA197" s="16">
        <v>1834.8988118052896</v>
      </c>
      <c r="AB197" s="15">
        <v>937.27424300498285</v>
      </c>
      <c r="AC197" s="20">
        <v>2871.2972403219628</v>
      </c>
    </row>
    <row r="198" spans="1:29" x14ac:dyDescent="0.2">
      <c r="A198" s="14" t="s">
        <v>198</v>
      </c>
      <c r="B198" s="14" t="s">
        <v>424</v>
      </c>
      <c r="C198" s="15">
        <v>51399.395293061156</v>
      </c>
      <c r="D198" s="15">
        <v>27090.438288505346</v>
      </c>
      <c r="E198" s="15">
        <v>23845.864256614685</v>
      </c>
      <c r="F198" s="15">
        <v>4718.8713586189724</v>
      </c>
      <c r="G198" s="15">
        <v>3454.9491244086648</v>
      </c>
      <c r="H198" s="18">
        <v>8220.6324176280195</v>
      </c>
      <c r="I198" s="15">
        <v>3232.5063342047051</v>
      </c>
      <c r="J198" s="15">
        <v>3217.2380856625778</v>
      </c>
      <c r="K198" s="18">
        <v>6489.0056304041827</v>
      </c>
      <c r="L198" s="15">
        <v>4277.2392656745551</v>
      </c>
      <c r="M198" s="15">
        <v>3728.7670773359355</v>
      </c>
      <c r="N198" s="18">
        <v>8059.1659551110024</v>
      </c>
      <c r="O198" s="15">
        <v>4294.8961222756861</v>
      </c>
      <c r="P198" s="15">
        <v>4156.5479762241721</v>
      </c>
      <c r="Q198" s="18">
        <v>8514.5145768468719</v>
      </c>
      <c r="R198" s="15">
        <v>3554.3565117172493</v>
      </c>
      <c r="S198" s="15">
        <v>3345.1133307721861</v>
      </c>
      <c r="T198" s="18">
        <v>6959.650403380715</v>
      </c>
      <c r="U198" s="15">
        <v>3138.4549600912201</v>
      </c>
      <c r="V198" s="15">
        <v>2601.4823261117444</v>
      </c>
      <c r="W198" s="18">
        <v>5815.5359179019388</v>
      </c>
      <c r="X198" s="15">
        <v>2369.0080889787664</v>
      </c>
      <c r="Y198" s="15">
        <v>1850.9089989888776</v>
      </c>
      <c r="Z198" s="20">
        <v>4293.7462082912025</v>
      </c>
      <c r="AA198" s="16">
        <v>1570.567650440782</v>
      </c>
      <c r="AB198" s="15">
        <v>1234.6467995400537</v>
      </c>
      <c r="AC198" s="20">
        <v>2875.7027596780376</v>
      </c>
    </row>
    <row r="199" spans="1:29" x14ac:dyDescent="0.2">
      <c r="A199" s="14" t="s">
        <v>199</v>
      </c>
      <c r="B199" s="14" t="s">
        <v>425</v>
      </c>
      <c r="C199" s="15">
        <v>44076.73886006316</v>
      </c>
      <c r="D199" s="15">
        <v>23265.341702827631</v>
      </c>
      <c r="E199" s="15">
        <v>20181.596277657645</v>
      </c>
      <c r="F199" s="15">
        <v>3204.9471258874933</v>
      </c>
      <c r="G199" s="15">
        <v>2596.7162752594213</v>
      </c>
      <c r="H199" s="18">
        <v>5837.6179341889674</v>
      </c>
      <c r="I199" s="15">
        <v>2990.8626817447498</v>
      </c>
      <c r="J199" s="15">
        <v>2935.8601430879298</v>
      </c>
      <c r="K199" s="18">
        <v>5979.3339487652902</v>
      </c>
      <c r="L199" s="15">
        <v>3800.1947857356909</v>
      </c>
      <c r="M199" s="15">
        <v>3296.3739886125263</v>
      </c>
      <c r="N199" s="18">
        <v>7182.7240035960449</v>
      </c>
      <c r="O199" s="15">
        <v>3355.3957945930483</v>
      </c>
      <c r="P199" s="15">
        <v>3301.6860248891435</v>
      </c>
      <c r="Q199" s="18">
        <v>6745.9470748104713</v>
      </c>
      <c r="R199" s="15">
        <v>3599.4872734964392</v>
      </c>
      <c r="S199" s="15">
        <v>3070.5464288232392</v>
      </c>
      <c r="T199" s="18">
        <v>6774.2529789184237</v>
      </c>
      <c r="U199" s="15">
        <v>2993.5969405044293</v>
      </c>
      <c r="V199" s="15">
        <v>2373.4242629617079</v>
      </c>
      <c r="W199" s="18">
        <v>5486.6171273660257</v>
      </c>
      <c r="X199" s="15">
        <v>1924.2866913885457</v>
      </c>
      <c r="Y199" s="15">
        <v>1393.5489905232798</v>
      </c>
      <c r="Z199" s="20">
        <v>3429.4936135146272</v>
      </c>
      <c r="AA199" s="16">
        <v>1540.3245254931151</v>
      </c>
      <c r="AB199" s="15">
        <v>998.68825207790599</v>
      </c>
      <c r="AC199" s="20">
        <v>2622.1131373278749</v>
      </c>
    </row>
    <row r="200" spans="1:29" x14ac:dyDescent="0.2">
      <c r="A200" s="14" t="s">
        <v>200</v>
      </c>
      <c r="B200" s="14" t="s">
        <v>425</v>
      </c>
      <c r="C200" s="15">
        <v>46983.352787851865</v>
      </c>
      <c r="D200" s="15">
        <v>21187.413142904559</v>
      </c>
      <c r="E200" s="15">
        <v>25419.923659278276</v>
      </c>
      <c r="F200" s="15">
        <v>3484.5934939923541</v>
      </c>
      <c r="G200" s="15">
        <v>3556.5025600764611</v>
      </c>
      <c r="H200" s="18">
        <v>7066.0644797924633</v>
      </c>
      <c r="I200" s="15">
        <v>2887.2347103623356</v>
      </c>
      <c r="J200" s="15">
        <v>3939.4571890145398</v>
      </c>
      <c r="K200" s="18">
        <v>6862.5631202400191</v>
      </c>
      <c r="L200" s="15">
        <v>3629.7572670062932</v>
      </c>
      <c r="M200" s="15">
        <v>4353.6484866646688</v>
      </c>
      <c r="N200" s="18">
        <v>8059.2598142043753</v>
      </c>
      <c r="O200" s="15">
        <v>3347.5834644542988</v>
      </c>
      <c r="P200" s="15">
        <v>4224.5175225289659</v>
      </c>
      <c r="Q200" s="18">
        <v>7629.7169217565443</v>
      </c>
      <c r="R200" s="15">
        <v>2960.723965310583</v>
      </c>
      <c r="S200" s="15">
        <v>3642.0714940421631</v>
      </c>
      <c r="T200" s="18">
        <v>6667.7924275541136</v>
      </c>
      <c r="U200" s="15">
        <v>2245.1977053783221</v>
      </c>
      <c r="V200" s="15">
        <v>2583.0253667037805</v>
      </c>
      <c r="W200" s="18">
        <v>4876.3080311758722</v>
      </c>
      <c r="X200" s="15">
        <v>1496.5063040791101</v>
      </c>
      <c r="Y200" s="15">
        <v>1641.5166048619697</v>
      </c>
      <c r="Z200" s="20">
        <v>3175.7255871446232</v>
      </c>
      <c r="AA200" s="16">
        <v>807.26063763801017</v>
      </c>
      <c r="AB200" s="15">
        <v>868.10197245999257</v>
      </c>
      <c r="AC200" s="20">
        <v>1713.9449199851135</v>
      </c>
    </row>
    <row r="201" spans="1:29" x14ac:dyDescent="0.2">
      <c r="A201" s="14" t="s">
        <v>201</v>
      </c>
      <c r="B201" s="14" t="s">
        <v>425</v>
      </c>
      <c r="C201" s="15">
        <v>37298.092550922287</v>
      </c>
      <c r="D201" s="15">
        <v>19990.998643048551</v>
      </c>
      <c r="E201" s="15">
        <v>16971.476333888153</v>
      </c>
      <c r="F201" s="15">
        <v>2889.3462247405791</v>
      </c>
      <c r="G201" s="15">
        <v>2093.3528126706719</v>
      </c>
      <c r="H201" s="18">
        <v>5009.6649371927906</v>
      </c>
      <c r="I201" s="15">
        <v>2330.8322178629128</v>
      </c>
      <c r="J201" s="15">
        <v>2170.6074313408726</v>
      </c>
      <c r="K201" s="18">
        <v>4530.9337641357033</v>
      </c>
      <c r="L201" s="15">
        <v>3309.4845669763263</v>
      </c>
      <c r="M201" s="15">
        <v>2855.2966736589751</v>
      </c>
      <c r="N201" s="18">
        <v>6219.0964938567577</v>
      </c>
      <c r="O201" s="15">
        <v>3152.2752109855528</v>
      </c>
      <c r="P201" s="15">
        <v>2813.4153912172796</v>
      </c>
      <c r="Q201" s="18">
        <v>6015.494206837363</v>
      </c>
      <c r="R201" s="15">
        <v>2974.1716139039695</v>
      </c>
      <c r="S201" s="15">
        <v>2622.2914757103576</v>
      </c>
      <c r="T201" s="18">
        <v>5648.0124092223086</v>
      </c>
      <c r="U201" s="15">
        <v>2472.0600764873893</v>
      </c>
      <c r="V201" s="15">
        <v>2051.6249213341725</v>
      </c>
      <c r="W201" s="18">
        <v>4576.7017475916155</v>
      </c>
      <c r="X201" s="15">
        <v>1779.2763906056862</v>
      </c>
      <c r="Y201" s="15">
        <v>1457.3535228677381</v>
      </c>
      <c r="Z201" s="20">
        <v>3284.4833127317679</v>
      </c>
      <c r="AA201" s="16">
        <v>1237.6017863788611</v>
      </c>
      <c r="AB201" s="15">
        <v>928.94330728197497</v>
      </c>
      <c r="AC201" s="20">
        <v>2206.6113385436051</v>
      </c>
    </row>
    <row r="202" spans="1:29" x14ac:dyDescent="0.2">
      <c r="A202" s="14" t="s">
        <v>202</v>
      </c>
      <c r="B202" s="14" t="s">
        <v>425</v>
      </c>
      <c r="C202" s="15">
        <v>49233.233561607056</v>
      </c>
      <c r="D202" s="15">
        <v>27723.668981944735</v>
      </c>
      <c r="E202" s="15">
        <v>20941.915102674364</v>
      </c>
      <c r="F202" s="15">
        <v>3853.1274576734027</v>
      </c>
      <c r="G202" s="15">
        <v>2468.877935554342</v>
      </c>
      <c r="H202" s="18">
        <v>6347.9725559803383</v>
      </c>
      <c r="I202" s="15">
        <v>3333.6321255481193</v>
      </c>
      <c r="J202" s="15">
        <v>2703.0957765981998</v>
      </c>
      <c r="K202" s="18">
        <v>6072.5991230094623</v>
      </c>
      <c r="L202" s="15">
        <v>4197.2580161821998</v>
      </c>
      <c r="M202" s="15">
        <v>3313.2304465088405</v>
      </c>
      <c r="N202" s="18">
        <v>7578.8507641594251</v>
      </c>
      <c r="O202" s="15">
        <v>4439.3566013445861</v>
      </c>
      <c r="P202" s="15">
        <v>3530.1966814475754</v>
      </c>
      <c r="Q202" s="18">
        <v>8028.1457588327858</v>
      </c>
      <c r="R202" s="15">
        <v>4196.7869985193538</v>
      </c>
      <c r="S202" s="15">
        <v>3245.365860537263</v>
      </c>
      <c r="T202" s="18">
        <v>7543.0102235070153</v>
      </c>
      <c r="U202" s="15">
        <v>3432.5263106937114</v>
      </c>
      <c r="V202" s="15">
        <v>2724.8143486469476</v>
      </c>
      <c r="W202" s="18">
        <v>6255.9764728663404</v>
      </c>
      <c r="X202" s="15">
        <v>2729.093860733416</v>
      </c>
      <c r="Y202" s="15">
        <v>1857.5819530284302</v>
      </c>
      <c r="Z202" s="20">
        <v>4717.1850844664195</v>
      </c>
      <c r="AA202" s="16">
        <v>1906.8564694206675</v>
      </c>
      <c r="AB202" s="15">
        <v>1207.923086465699</v>
      </c>
      <c r="AC202" s="20">
        <v>3220.1389405780919</v>
      </c>
    </row>
    <row r="203" spans="1:29" x14ac:dyDescent="0.2">
      <c r="A203" s="14" t="s">
        <v>203</v>
      </c>
      <c r="B203" s="14" t="s">
        <v>425</v>
      </c>
      <c r="C203" s="15">
        <v>34625.582239555624</v>
      </c>
      <c r="D203" s="15">
        <v>20601.118245139623</v>
      </c>
      <c r="E203" s="15">
        <v>13559.364331701412</v>
      </c>
      <c r="F203" s="15">
        <v>3105.0734229929003</v>
      </c>
      <c r="G203" s="15">
        <v>1865.6407700709995</v>
      </c>
      <c r="H203" s="18">
        <v>4997.6800928454395</v>
      </c>
      <c r="I203" s="15">
        <v>2322.0636972074776</v>
      </c>
      <c r="J203" s="15">
        <v>1837.4036464343412</v>
      </c>
      <c r="K203" s="18">
        <v>4186.5700438495269</v>
      </c>
      <c r="L203" s="15">
        <v>3177.4423134551994</v>
      </c>
      <c r="M203" s="15">
        <v>2115.485465987414</v>
      </c>
      <c r="N203" s="18">
        <v>5335.0689241833988</v>
      </c>
      <c r="O203" s="15">
        <v>3333.9118867114862</v>
      </c>
      <c r="P203" s="15">
        <v>2308.5435560005722</v>
      </c>
      <c r="Q203" s="18">
        <v>5715.6960377628384</v>
      </c>
      <c r="R203" s="15">
        <v>3060.4606923781994</v>
      </c>
      <c r="S203" s="15">
        <v>2024.9917506874426</v>
      </c>
      <c r="T203" s="18">
        <v>5154.9319607981388</v>
      </c>
      <c r="U203" s="15">
        <v>2655.7692791789709</v>
      </c>
      <c r="V203" s="15">
        <v>1541.1845863387714</v>
      </c>
      <c r="W203" s="18">
        <v>4273.3966210001454</v>
      </c>
      <c r="X203" s="15">
        <v>1769.125669550886</v>
      </c>
      <c r="Y203" s="15">
        <v>1123.8298310671612</v>
      </c>
      <c r="Z203" s="20">
        <v>2990.112402142563</v>
      </c>
      <c r="AA203" s="16">
        <v>1415.6739858578339</v>
      </c>
      <c r="AB203" s="15">
        <v>685.57796799404537</v>
      </c>
      <c r="AC203" s="20">
        <v>2199.1916635653147</v>
      </c>
    </row>
    <row r="204" spans="1:29" x14ac:dyDescent="0.2">
      <c r="A204" s="14" t="s">
        <v>204</v>
      </c>
      <c r="B204" s="14" t="s">
        <v>411</v>
      </c>
      <c r="C204" s="15">
        <v>33390.67362607325</v>
      </c>
      <c r="D204" s="15">
        <v>19896.501141589219</v>
      </c>
      <c r="E204" s="15">
        <v>13092.046362993215</v>
      </c>
      <c r="F204" s="15">
        <v>2795.2953586497893</v>
      </c>
      <c r="G204" s="15">
        <v>1645.278949835912</v>
      </c>
      <c r="H204" s="18">
        <v>4472.0528598218471</v>
      </c>
      <c r="I204" s="15">
        <v>2394.0434262948206</v>
      </c>
      <c r="J204" s="15">
        <v>1840.3249003984063</v>
      </c>
      <c r="K204" s="18">
        <v>4285.559561752988</v>
      </c>
      <c r="L204" s="15">
        <v>3083.5838254946757</v>
      </c>
      <c r="M204" s="15">
        <v>2053.2539552528342</v>
      </c>
      <c r="N204" s="18">
        <v>5182.1982152864593</v>
      </c>
      <c r="O204" s="15">
        <v>3325.3676449870864</v>
      </c>
      <c r="P204" s="15">
        <v>2260.0843390467248</v>
      </c>
      <c r="Q204" s="18">
        <v>5645.8935900446113</v>
      </c>
      <c r="R204" s="15">
        <v>3026.507443441566</v>
      </c>
      <c r="S204" s="15">
        <v>1946.4787246512719</v>
      </c>
      <c r="T204" s="18">
        <v>5036.0889696401364</v>
      </c>
      <c r="U204" s="15">
        <v>2416.9438401775801</v>
      </c>
      <c r="V204" s="15">
        <v>1512.3775804661486</v>
      </c>
      <c r="W204" s="18">
        <v>3996.0614872364035</v>
      </c>
      <c r="X204" s="15">
        <v>1714.3997932549423</v>
      </c>
      <c r="Y204" s="15">
        <v>1074.1930481974414</v>
      </c>
      <c r="Z204" s="20">
        <v>2851.6901408450703</v>
      </c>
      <c r="AA204" s="16">
        <v>1198.6339044183949</v>
      </c>
      <c r="AB204" s="15">
        <v>647.95716862037875</v>
      </c>
      <c r="AC204" s="20">
        <v>1888.2826871055004</v>
      </c>
    </row>
    <row r="205" spans="1:29" x14ac:dyDescent="0.2">
      <c r="A205" s="14" t="s">
        <v>205</v>
      </c>
      <c r="B205" s="14" t="s">
        <v>426</v>
      </c>
      <c r="C205" s="15">
        <v>40481.466175656693</v>
      </c>
      <c r="D205" s="15">
        <v>25165.840123745867</v>
      </c>
      <c r="E205" s="15">
        <v>14677.687953226334</v>
      </c>
      <c r="F205" s="15">
        <v>3411.0517698277495</v>
      </c>
      <c r="G205" s="15">
        <v>1946.2345258375922</v>
      </c>
      <c r="H205" s="18">
        <v>5392.8083475298126</v>
      </c>
      <c r="I205" s="15">
        <v>3001.6351111486774</v>
      </c>
      <c r="J205" s="15">
        <v>2095.849970416702</v>
      </c>
      <c r="K205" s="18">
        <v>5134.9546107683209</v>
      </c>
      <c r="L205" s="15">
        <v>4005.2610067618334</v>
      </c>
      <c r="M205" s="15">
        <v>2406.9661908339594</v>
      </c>
      <c r="N205" s="18">
        <v>6475.4317054845978</v>
      </c>
      <c r="O205" s="15">
        <v>4381.8551394159376</v>
      </c>
      <c r="P205" s="15">
        <v>2550.0960237584559</v>
      </c>
      <c r="Q205" s="18">
        <v>7008.7733047351921</v>
      </c>
      <c r="R205" s="15">
        <v>3765.3878119310275</v>
      </c>
      <c r="S205" s="15">
        <v>2155.2959194602122</v>
      </c>
      <c r="T205" s="18">
        <v>6005.3643568598054</v>
      </c>
      <c r="U205" s="15">
        <v>2912.9900961258377</v>
      </c>
      <c r="V205" s="15">
        <v>1623.2969705796679</v>
      </c>
      <c r="W205" s="18">
        <v>4623.3141567142438</v>
      </c>
      <c r="X205" s="15">
        <v>2401.2906946936682</v>
      </c>
      <c r="Y205" s="15">
        <v>1141.1776467572417</v>
      </c>
      <c r="Z205" s="20">
        <v>3652.370674186106</v>
      </c>
      <c r="AA205" s="16">
        <v>1622.9606234618541</v>
      </c>
      <c r="AB205" s="15">
        <v>652.06808859721082</v>
      </c>
      <c r="AC205" s="20">
        <v>2411.2100082034453</v>
      </c>
    </row>
    <row r="206" spans="1:29" x14ac:dyDescent="0.2">
      <c r="A206" s="14" t="s">
        <v>206</v>
      </c>
      <c r="B206" s="14" t="s">
        <v>426</v>
      </c>
      <c r="C206" s="15">
        <v>31559.533824343311</v>
      </c>
      <c r="D206" s="15">
        <v>16311.381994408732</v>
      </c>
      <c r="E206" s="15">
        <v>15014.036726410945</v>
      </c>
      <c r="F206" s="15">
        <v>2412.6951542684078</v>
      </c>
      <c r="G206" s="15">
        <v>2061.2137989778535</v>
      </c>
      <c r="H206" s="18">
        <v>4484.1916524701874</v>
      </c>
      <c r="I206" s="15">
        <v>2207.4440030428536</v>
      </c>
      <c r="J206" s="15">
        <v>2270.1647367086471</v>
      </c>
      <c r="K206" s="18">
        <v>4502.04538923168</v>
      </c>
      <c r="L206" s="15">
        <v>2618.2250939143501</v>
      </c>
      <c r="M206" s="15">
        <v>2399.1738542449289</v>
      </c>
      <c r="N206" s="18">
        <v>5048.5682945154022</v>
      </c>
      <c r="O206" s="15">
        <v>2505.1999670021446</v>
      </c>
      <c r="P206" s="15">
        <v>2550.0960237584559</v>
      </c>
      <c r="Q206" s="18">
        <v>5085.2266952648079</v>
      </c>
      <c r="R206" s="15">
        <v>2535.7787297847276</v>
      </c>
      <c r="S206" s="15">
        <v>2257.3766734497162</v>
      </c>
      <c r="T206" s="18">
        <v>4825.6356431401955</v>
      </c>
      <c r="U206" s="15">
        <v>1924.2656568598893</v>
      </c>
      <c r="V206" s="15">
        <v>1704.2805126711332</v>
      </c>
      <c r="W206" s="18">
        <v>3675.6858432857562</v>
      </c>
      <c r="X206" s="15">
        <v>1219.4642399384772</v>
      </c>
      <c r="Y206" s="15">
        <v>966.53832350679318</v>
      </c>
      <c r="Z206" s="20">
        <v>2220.629325813894</v>
      </c>
      <c r="AA206" s="16">
        <v>866.75389663658734</v>
      </c>
      <c r="AB206" s="15">
        <v>591.18703855619356</v>
      </c>
      <c r="AC206" s="20">
        <v>1494.7899917965547</v>
      </c>
    </row>
    <row r="207" spans="1:29" x14ac:dyDescent="0.2">
      <c r="A207" s="14" t="s">
        <v>207</v>
      </c>
      <c r="B207" s="14" t="s">
        <v>413</v>
      </c>
      <c r="C207" s="15">
        <v>31499.735638777875</v>
      </c>
      <c r="D207" s="15">
        <v>19035.753693438182</v>
      </c>
      <c r="E207" s="15">
        <v>11792.450663916461</v>
      </c>
      <c r="F207" s="15">
        <v>2670.9545540977374</v>
      </c>
      <c r="G207" s="15">
        <v>1450.0891329150029</v>
      </c>
      <c r="H207" s="18">
        <v>4163.8985548583378</v>
      </c>
      <c r="I207" s="15">
        <v>2318.7759631655581</v>
      </c>
      <c r="J207" s="15">
        <v>1595.9217661642597</v>
      </c>
      <c r="K207" s="18">
        <v>3985.6106410609577</v>
      </c>
      <c r="L207" s="15">
        <v>2919.5764533463603</v>
      </c>
      <c r="M207" s="15">
        <v>1869.7931118710308</v>
      </c>
      <c r="N207" s="18">
        <v>4879.0581338544207</v>
      </c>
      <c r="O207" s="15">
        <v>2899.5665384157705</v>
      </c>
      <c r="P207" s="15">
        <v>1969.6136210384354</v>
      </c>
      <c r="Q207" s="18">
        <v>4950.1793661496959</v>
      </c>
      <c r="R207" s="15">
        <v>2702.7414359021777</v>
      </c>
      <c r="S207" s="15">
        <v>1755.1084092274978</v>
      </c>
      <c r="T207" s="18">
        <v>4550.9396236882258</v>
      </c>
      <c r="U207" s="15">
        <v>2331.4956537596499</v>
      </c>
      <c r="V207" s="15">
        <v>1415.4279375113974</v>
      </c>
      <c r="W207" s="18">
        <v>3855.9792717767914</v>
      </c>
      <c r="X207" s="15">
        <v>1889.6681470770502</v>
      </c>
      <c r="Y207" s="15">
        <v>936.97831026647384</v>
      </c>
      <c r="Z207" s="20">
        <v>2942.3404255319147</v>
      </c>
      <c r="AA207" s="16">
        <v>1457.85</v>
      </c>
      <c r="AB207" s="15">
        <v>719.97691218130308</v>
      </c>
      <c r="AC207" s="20">
        <v>2293.4637393767703</v>
      </c>
    </row>
    <row r="208" spans="1:29" x14ac:dyDescent="0.2">
      <c r="A208" s="14" t="s">
        <v>208</v>
      </c>
      <c r="B208" s="14" t="s">
        <v>413</v>
      </c>
      <c r="C208" s="15">
        <v>35607.218454299342</v>
      </c>
      <c r="D208" s="15">
        <v>20819.477291478663</v>
      </c>
      <c r="E208" s="15">
        <v>14392.250393193244</v>
      </c>
      <c r="F208" s="15">
        <v>3048.675366039171</v>
      </c>
      <c r="G208" s="15">
        <v>1944.4150503898079</v>
      </c>
      <c r="H208" s="18">
        <v>5016.0127876022061</v>
      </c>
      <c r="I208" s="15">
        <v>2490.3394592892842</v>
      </c>
      <c r="J208" s="15">
        <v>1985.5615284719215</v>
      </c>
      <c r="K208" s="18">
        <v>4514.7887135492501</v>
      </c>
      <c r="L208" s="15">
        <v>3473.9372252076209</v>
      </c>
      <c r="M208" s="15">
        <v>2483.9462628236442</v>
      </c>
      <c r="N208" s="18">
        <v>6015.1133365901314</v>
      </c>
      <c r="O208" s="15">
        <v>3349.6760541033673</v>
      </c>
      <c r="P208" s="15">
        <v>2445.3557970727061</v>
      </c>
      <c r="Q208" s="18">
        <v>5846.2971718694216</v>
      </c>
      <c r="R208" s="15">
        <v>2821.9800286625677</v>
      </c>
      <c r="S208" s="15">
        <v>1982.0801164994684</v>
      </c>
      <c r="T208" s="18">
        <v>4862.6334889741574</v>
      </c>
      <c r="U208" s="15">
        <v>2595.525196036715</v>
      </c>
      <c r="V208" s="15">
        <v>1674.8656616619051</v>
      </c>
      <c r="W208" s="18">
        <v>4339.2681295969851</v>
      </c>
      <c r="X208" s="15">
        <v>1825.3937203057219</v>
      </c>
      <c r="Y208" s="15">
        <v>999.82441644288372</v>
      </c>
      <c r="Z208" s="20">
        <v>2882.3509605453419</v>
      </c>
      <c r="AA208" s="16">
        <v>1163.2514164305949</v>
      </c>
      <c r="AB208" s="15">
        <v>600.2101983002832</v>
      </c>
      <c r="AC208" s="20">
        <v>1828.1631728045325</v>
      </c>
    </row>
    <row r="209" spans="1:29" x14ac:dyDescent="0.2">
      <c r="A209" s="14" t="s">
        <v>209</v>
      </c>
      <c r="B209" s="14" t="s">
        <v>413</v>
      </c>
      <c r="C209" s="15">
        <v>44664.358592239267</v>
      </c>
      <c r="D209" s="15">
        <v>27227.632299858193</v>
      </c>
      <c r="E209" s="15">
        <v>16845.49770529844</v>
      </c>
      <c r="F209" s="15">
        <v>3937.6647176269253</v>
      </c>
      <c r="G209" s="15">
        <v>2184.6016352918805</v>
      </c>
      <c r="H209" s="18">
        <v>6158.1448469290744</v>
      </c>
      <c r="I209" s="15">
        <v>3292.494116721105</v>
      </c>
      <c r="J209" s="15">
        <v>2292.0883082129785</v>
      </c>
      <c r="K209" s="18">
        <v>5631.0951949942937</v>
      </c>
      <c r="L209" s="15">
        <v>4071.8610161211527</v>
      </c>
      <c r="M209" s="15">
        <v>2618.0520273571078</v>
      </c>
      <c r="N209" s="18">
        <v>6765.0806057645332</v>
      </c>
      <c r="O209" s="15">
        <v>4713.333584546428</v>
      </c>
      <c r="P209" s="15">
        <v>2994.9200349053981</v>
      </c>
      <c r="Q209" s="18">
        <v>7810.7842608385226</v>
      </c>
      <c r="R209" s="15">
        <v>4170.2128889094356</v>
      </c>
      <c r="S209" s="15">
        <v>2596.0542739586708</v>
      </c>
      <c r="T209" s="18">
        <v>6833.208127224817</v>
      </c>
      <c r="U209" s="15">
        <v>3238.3797337547867</v>
      </c>
      <c r="V209" s="15">
        <v>1980.221567077989</v>
      </c>
      <c r="W209" s="18">
        <v>5325.361072275241</v>
      </c>
      <c r="X209" s="15">
        <v>2176.7605866556496</v>
      </c>
      <c r="Y209" s="15">
        <v>1181.2211319975211</v>
      </c>
      <c r="Z209" s="20">
        <v>3475.1040074364801</v>
      </c>
      <c r="AA209" s="16">
        <v>1596.8895184135977</v>
      </c>
      <c r="AB209" s="15">
        <v>776.41869688385259</v>
      </c>
      <c r="AC209" s="20">
        <v>2462.789093484419</v>
      </c>
    </row>
    <row r="210" spans="1:29" x14ac:dyDescent="0.2">
      <c r="A210" s="14" t="s">
        <v>210</v>
      </c>
      <c r="B210" s="14" t="s">
        <v>414</v>
      </c>
      <c r="C210" s="15">
        <v>30202.634417483234</v>
      </c>
      <c r="D210" s="15">
        <v>16904.330074088652</v>
      </c>
      <c r="E210" s="15">
        <v>13153.369258832296</v>
      </c>
      <c r="F210" s="15">
        <v>2486.5703357416064</v>
      </c>
      <c r="G210" s="15">
        <v>1624.5592860178494</v>
      </c>
      <c r="H210" s="18">
        <v>4129.6570085747853</v>
      </c>
      <c r="I210" s="15">
        <v>2330.0664530274921</v>
      </c>
      <c r="J210" s="15">
        <v>1897.0937552707032</v>
      </c>
      <c r="K210" s="18">
        <v>4240.4703997301403</v>
      </c>
      <c r="L210" s="15">
        <v>2721.6027302218304</v>
      </c>
      <c r="M210" s="15">
        <v>2085.4628063530163</v>
      </c>
      <c r="N210" s="18">
        <v>4824.4226968441189</v>
      </c>
      <c r="O210" s="15">
        <v>2628.4974629238445</v>
      </c>
      <c r="P210" s="15">
        <v>2333.3641847601211</v>
      </c>
      <c r="Q210" s="18">
        <v>4987.4327620375016</v>
      </c>
      <c r="R210" s="15">
        <v>2562.0439813041148</v>
      </c>
      <c r="S210" s="15">
        <v>2056.8822312466477</v>
      </c>
      <c r="T210" s="18">
        <v>4644.5040226802548</v>
      </c>
      <c r="U210" s="15">
        <v>1883.3682315284077</v>
      </c>
      <c r="V210" s="15">
        <v>1450.2511336356363</v>
      </c>
      <c r="W210" s="18">
        <v>3349.7460656174981</v>
      </c>
      <c r="X210" s="15">
        <v>1219.3604028408429</v>
      </c>
      <c r="Y210" s="15">
        <v>934.19938293165671</v>
      </c>
      <c r="Z210" s="20">
        <v>2175.8379904529047</v>
      </c>
      <c r="AA210" s="16">
        <v>859.67425493092367</v>
      </c>
      <c r="AB210" s="15">
        <v>580.61769050308453</v>
      </c>
      <c r="AC210" s="20">
        <v>1453.7946824224521</v>
      </c>
    </row>
    <row r="211" spans="1:29" x14ac:dyDescent="0.2">
      <c r="A211" s="14" t="s">
        <v>211</v>
      </c>
      <c r="B211" s="14" t="s">
        <v>414</v>
      </c>
      <c r="C211" s="15">
        <v>33608.608904696965</v>
      </c>
      <c r="D211" s="15">
        <v>17687.18366464692</v>
      </c>
      <c r="E211" s="15">
        <v>15767.304129001419</v>
      </c>
      <c r="F211" s="15">
        <v>2906.8494787630311</v>
      </c>
      <c r="G211" s="15">
        <v>1995.1070223244419</v>
      </c>
      <c r="H211" s="18">
        <v>4915.6082597935056</v>
      </c>
      <c r="I211" s="15">
        <v>2384.0901711924439</v>
      </c>
      <c r="J211" s="15">
        <v>2323.0198810929332</v>
      </c>
      <c r="K211" s="18">
        <v>4719.637291280148</v>
      </c>
      <c r="L211" s="15">
        <v>2863.9314444298598</v>
      </c>
      <c r="M211" s="15">
        <v>2521.1275291117404</v>
      </c>
      <c r="N211" s="18">
        <v>5414.5661459993626</v>
      </c>
      <c r="O211" s="15">
        <v>2893.7977743417759</v>
      </c>
      <c r="P211" s="15">
        <v>2698.818027396067</v>
      </c>
      <c r="Q211" s="18">
        <v>5617.121452993315</v>
      </c>
      <c r="R211" s="15">
        <v>2502.3624243353001</v>
      </c>
      <c r="S211" s="15">
        <v>2459.7327407861467</v>
      </c>
      <c r="T211" s="18">
        <v>4991.9359436058548</v>
      </c>
      <c r="U211" s="15">
        <v>1851.1148306214991</v>
      </c>
      <c r="V211" s="15">
        <v>1801.5828220858896</v>
      </c>
      <c r="W211" s="18">
        <v>3673.4319818618301</v>
      </c>
      <c r="X211" s="15">
        <v>1290.6506578181395</v>
      </c>
      <c r="Y211" s="15">
        <v>1104.9989521480964</v>
      </c>
      <c r="Z211" s="20">
        <v>2410.5017464198395</v>
      </c>
      <c r="AA211" s="16">
        <v>694.64080284994361</v>
      </c>
      <c r="AB211" s="15">
        <v>571.61586584412203</v>
      </c>
      <c r="AC211" s="20">
        <v>1278.2591015726823</v>
      </c>
    </row>
    <row r="212" spans="1:29" x14ac:dyDescent="0.2">
      <c r="A212" s="14" t="s">
        <v>212</v>
      </c>
      <c r="B212" s="14" t="s">
        <v>427</v>
      </c>
      <c r="C212" s="15">
        <v>33793.086845102502</v>
      </c>
      <c r="D212" s="15">
        <v>15111.102672370687</v>
      </c>
      <c r="E212" s="15">
        <v>18334.178301572309</v>
      </c>
      <c r="F212" s="15">
        <v>2386.6842527328745</v>
      </c>
      <c r="G212" s="15">
        <v>2651.3554636390495</v>
      </c>
      <c r="H212" s="18">
        <v>5086.3306039758572</v>
      </c>
      <c r="I212" s="15">
        <v>2117.922392468156</v>
      </c>
      <c r="J212" s="15">
        <v>3024.2326749123131</v>
      </c>
      <c r="K212" s="18">
        <v>5178.7912866900497</v>
      </c>
      <c r="L212" s="15">
        <v>2654.5321492548692</v>
      </c>
      <c r="M212" s="15">
        <v>3229.9676030033925</v>
      </c>
      <c r="N212" s="18">
        <v>5957.6392118001295</v>
      </c>
      <c r="O212" s="15">
        <v>2435.9239242119111</v>
      </c>
      <c r="P212" s="15">
        <v>3247.5462989601747</v>
      </c>
      <c r="Q212" s="18">
        <v>5754.2758209691347</v>
      </c>
      <c r="R212" s="15">
        <v>2080.7235182038212</v>
      </c>
      <c r="S212" s="15">
        <v>2598.1456305680003</v>
      </c>
      <c r="T212" s="18">
        <v>4724.2355425099131</v>
      </c>
      <c r="U212" s="15">
        <v>1758.9291798491117</v>
      </c>
      <c r="V212" s="15">
        <v>1688.3264379005434</v>
      </c>
      <c r="W212" s="18">
        <v>3485.6266731564856</v>
      </c>
      <c r="X212" s="15">
        <v>943.7936462507156</v>
      </c>
      <c r="Y212" s="15">
        <v>840.02575844304522</v>
      </c>
      <c r="Z212" s="20">
        <v>1813.4673726388094</v>
      </c>
      <c r="AA212" s="16">
        <v>601.65770609318997</v>
      </c>
      <c r="AB212" s="15">
        <v>494.28494623655911</v>
      </c>
      <c r="AC212" s="20">
        <v>1099.6451612903227</v>
      </c>
    </row>
    <row r="213" spans="1:29" x14ac:dyDescent="0.2">
      <c r="A213" s="14" t="s">
        <v>213</v>
      </c>
      <c r="B213" s="14" t="s">
        <v>427</v>
      </c>
      <c r="C213" s="15">
        <v>52073.584497749871</v>
      </c>
      <c r="D213" s="15">
        <v>33885.909633868549</v>
      </c>
      <c r="E213" s="15">
        <v>17742.572816545362</v>
      </c>
      <c r="F213" s="15">
        <v>3762.9745494449835</v>
      </c>
      <c r="G213" s="15">
        <v>1888.9166420461738</v>
      </c>
      <c r="H213" s="18">
        <v>5672.3219516312829</v>
      </c>
      <c r="I213" s="15">
        <v>3935.7767029721249</v>
      </c>
      <c r="J213" s="15">
        <v>2348.2071995569504</v>
      </c>
      <c r="K213" s="18">
        <v>6327.5984493261958</v>
      </c>
      <c r="L213" s="15">
        <v>5949.0345695010865</v>
      </c>
      <c r="M213" s="15">
        <v>3063.2526584594275</v>
      </c>
      <c r="N213" s="18">
        <v>9081.1243663528603</v>
      </c>
      <c r="O213" s="15">
        <v>5130.7638403682549</v>
      </c>
      <c r="P213" s="15">
        <v>2850.1895113230039</v>
      </c>
      <c r="Q213" s="18">
        <v>8042.2477497842265</v>
      </c>
      <c r="R213" s="15">
        <v>5180.3517173901846</v>
      </c>
      <c r="S213" s="15">
        <v>2941.4588804778823</v>
      </c>
      <c r="T213" s="18">
        <v>8197.8299603481119</v>
      </c>
      <c r="U213" s="15">
        <v>5155.5350044617508</v>
      </c>
      <c r="V213" s="15">
        <v>2382.0751196560395</v>
      </c>
      <c r="W213" s="18">
        <v>7606.6780238500851</v>
      </c>
      <c r="X213" s="15">
        <v>3885.5309101316543</v>
      </c>
      <c r="Y213" s="15">
        <v>1678.4044075558099</v>
      </c>
      <c r="Z213" s="20">
        <v>5642.9965655409278</v>
      </c>
      <c r="AA213" s="16">
        <v>2604.7150537634407</v>
      </c>
      <c r="AB213" s="15">
        <v>1155.1827956989248</v>
      </c>
      <c r="AC213" s="20">
        <v>3850.6093189964158</v>
      </c>
    </row>
    <row r="214" spans="1:29" x14ac:dyDescent="0.2">
      <c r="A214" s="14" t="s">
        <v>214</v>
      </c>
      <c r="B214" s="14" t="s">
        <v>428</v>
      </c>
      <c r="C214" s="15">
        <v>45859.977729581406</v>
      </c>
      <c r="D214" s="15">
        <v>23658.809412612511</v>
      </c>
      <c r="E214" s="15">
        <v>21645.126076622986</v>
      </c>
      <c r="F214" s="15">
        <v>3006.0411251557771</v>
      </c>
      <c r="G214" s="15">
        <v>2644.4562043795622</v>
      </c>
      <c r="H214" s="18">
        <v>5689.5875912408756</v>
      </c>
      <c r="I214" s="15">
        <v>2679.7456009200691</v>
      </c>
      <c r="J214" s="15">
        <v>2952.2332374928119</v>
      </c>
      <c r="K214" s="18">
        <v>5682.2187464059807</v>
      </c>
      <c r="L214" s="15">
        <v>3912.7835455435848</v>
      </c>
      <c r="M214" s="15">
        <v>3651.7281532266843</v>
      </c>
      <c r="N214" s="18">
        <v>7644.7582979649587</v>
      </c>
      <c r="O214" s="15">
        <v>3774.72234690606</v>
      </c>
      <c r="P214" s="15">
        <v>3801.4934273805711</v>
      </c>
      <c r="Q214" s="18">
        <v>7663.2217858287913</v>
      </c>
      <c r="R214" s="15">
        <v>3644.287656418971</v>
      </c>
      <c r="S214" s="15">
        <v>3380.3176270662752</v>
      </c>
      <c r="T214" s="18">
        <v>7107.1741078325349</v>
      </c>
      <c r="U214" s="15">
        <v>3266.325406381698</v>
      </c>
      <c r="V214" s="15">
        <v>2611.0918121613486</v>
      </c>
      <c r="W214" s="18">
        <v>5974.4367850692352</v>
      </c>
      <c r="X214" s="15">
        <v>2475.7202336378614</v>
      </c>
      <c r="Y214" s="15">
        <v>1716.6463980829715</v>
      </c>
      <c r="Z214" s="20">
        <v>4289.7780440317511</v>
      </c>
      <c r="AA214" s="16">
        <v>1834.5548589341693</v>
      </c>
      <c r="AB214" s="15">
        <v>1053.4137931034481</v>
      </c>
      <c r="AC214" s="20">
        <v>2964.9561128526643</v>
      </c>
    </row>
    <row r="215" spans="1:29" x14ac:dyDescent="0.2">
      <c r="A215" s="14" t="s">
        <v>215</v>
      </c>
      <c r="B215" s="14" t="s">
        <v>428</v>
      </c>
      <c r="C215" s="15">
        <v>45335.452053465633</v>
      </c>
      <c r="D215" s="15">
        <v>19287.011717261306</v>
      </c>
      <c r="E215" s="15">
        <v>25735.525877062297</v>
      </c>
      <c r="F215" s="15">
        <v>3011.9046644116079</v>
      </c>
      <c r="G215" s="15">
        <v>3623.6672601032578</v>
      </c>
      <c r="H215" s="18">
        <v>6658.0488249955497</v>
      </c>
      <c r="I215" s="15">
        <v>2557.1261644623346</v>
      </c>
      <c r="J215" s="15">
        <v>3830.1543415756182</v>
      </c>
      <c r="K215" s="18">
        <v>6418.7868890166765</v>
      </c>
      <c r="L215" s="15">
        <v>3410.9883556426162</v>
      </c>
      <c r="M215" s="15">
        <v>4560.8510175209494</v>
      </c>
      <c r="N215" s="18">
        <v>8050.0544128849715</v>
      </c>
      <c r="O215" s="15">
        <v>3286.1501282462332</v>
      </c>
      <c r="P215" s="15">
        <v>4680.4772362936837</v>
      </c>
      <c r="Q215" s="18">
        <v>8015.707678743187</v>
      </c>
      <c r="R215" s="15">
        <v>2719.7670322879653</v>
      </c>
      <c r="S215" s="15">
        <v>3698.0824965240226</v>
      </c>
      <c r="T215" s="18">
        <v>6450.3766414336469</v>
      </c>
      <c r="U215" s="15">
        <v>2054.2838651414813</v>
      </c>
      <c r="V215" s="15">
        <v>2466.2655027092114</v>
      </c>
      <c r="W215" s="18">
        <v>4566.9500301023481</v>
      </c>
      <c r="X215" s="15">
        <v>1323.3248464879437</v>
      </c>
      <c r="Y215" s="15">
        <v>1646.8042534072188</v>
      </c>
      <c r="Z215" s="20">
        <v>3016.0778792871051</v>
      </c>
      <c r="AA215" s="16">
        <v>734.19749216300943</v>
      </c>
      <c r="AB215" s="15">
        <v>687.25391849529774</v>
      </c>
      <c r="AC215" s="20">
        <v>1445.8620689655172</v>
      </c>
    </row>
    <row r="216" spans="1:29" x14ac:dyDescent="0.2">
      <c r="A216" s="14" t="s">
        <v>216</v>
      </c>
      <c r="B216" s="14" t="s">
        <v>428</v>
      </c>
      <c r="C216" s="15">
        <v>38961.226937921376</v>
      </c>
      <c r="D216" s="15">
        <v>17784.346958431783</v>
      </c>
      <c r="E216" s="15">
        <v>20906.738000374175</v>
      </c>
      <c r="F216" s="15">
        <v>2712.8641623642516</v>
      </c>
      <c r="G216" s="15">
        <v>2665.9558483176074</v>
      </c>
      <c r="H216" s="18">
        <v>5401.2969111625425</v>
      </c>
      <c r="I216" s="15">
        <v>2453.2402530189765</v>
      </c>
      <c r="J216" s="15">
        <v>3219.6117308798162</v>
      </c>
      <c r="K216" s="18">
        <v>5700.1007475560664</v>
      </c>
      <c r="L216" s="15">
        <v>2995.5344433561868</v>
      </c>
      <c r="M216" s="15">
        <v>3649.696593753401</v>
      </c>
      <c r="N216" s="18">
        <v>6693.9884644683862</v>
      </c>
      <c r="O216" s="15">
        <v>2905.7776931708881</v>
      </c>
      <c r="P216" s="15">
        <v>3699.9864139147166</v>
      </c>
      <c r="Q216" s="18">
        <v>6654.8444212888753</v>
      </c>
      <c r="R216" s="15">
        <v>2739.7837169782169</v>
      </c>
      <c r="S216" s="15">
        <v>3270.2258612698902</v>
      </c>
      <c r="T216" s="18">
        <v>6040.0346052834848</v>
      </c>
      <c r="U216" s="15">
        <v>2048.6595424443108</v>
      </c>
      <c r="V216" s="15">
        <v>2239.8865141481037</v>
      </c>
      <c r="W216" s="18">
        <v>4320.8859121011437</v>
      </c>
      <c r="X216" s="15">
        <v>1095.418900703909</v>
      </c>
      <c r="Y216" s="15">
        <v>1174.45080125805</v>
      </c>
      <c r="Z216" s="20">
        <v>2301.11487194848</v>
      </c>
      <c r="AA216" s="16">
        <v>649.69905956112848</v>
      </c>
      <c r="AB216" s="15">
        <v>580.22257053291537</v>
      </c>
      <c r="AC216" s="20">
        <v>1267.4764890282131</v>
      </c>
    </row>
    <row r="217" spans="1:29" x14ac:dyDescent="0.2">
      <c r="A217" s="14" t="s">
        <v>217</v>
      </c>
      <c r="B217" s="14" t="s">
        <v>428</v>
      </c>
      <c r="C217" s="15">
        <v>32285.343279031575</v>
      </c>
      <c r="D217" s="15">
        <v>15046.908236728867</v>
      </c>
      <c r="E217" s="15">
        <v>16878.245736815483</v>
      </c>
      <c r="F217" s="15">
        <v>2145.0781110913299</v>
      </c>
      <c r="G217" s="15">
        <v>2036.6026348584653</v>
      </c>
      <c r="H217" s="18">
        <v>4208.0666726010322</v>
      </c>
      <c r="I217" s="15">
        <v>1865.6887866589993</v>
      </c>
      <c r="J217" s="15">
        <v>2505.1832087406556</v>
      </c>
      <c r="K217" s="18">
        <v>4410.8936170212764</v>
      </c>
      <c r="L217" s="15">
        <v>2529.2915442376757</v>
      </c>
      <c r="M217" s="15">
        <v>3033.1182936119276</v>
      </c>
      <c r="N217" s="18">
        <v>5613.1988246816845</v>
      </c>
      <c r="O217" s="15">
        <v>2551.0608768836169</v>
      </c>
      <c r="P217" s="15">
        <v>2890.161229560757</v>
      </c>
      <c r="Q217" s="18">
        <v>5499.2261141391473</v>
      </c>
      <c r="R217" s="15">
        <v>2150.5425614089295</v>
      </c>
      <c r="S217" s="15">
        <v>2490.8262011432103</v>
      </c>
      <c r="T217" s="18">
        <v>4696.4146454503316</v>
      </c>
      <c r="U217" s="15">
        <v>1802.5954244431066</v>
      </c>
      <c r="V217" s="15">
        <v>1967.1068633353402</v>
      </c>
      <c r="W217" s="18">
        <v>3821.727272727273</v>
      </c>
      <c r="X217" s="15">
        <v>1402.3567470420849</v>
      </c>
      <c r="Y217" s="15">
        <v>1200.1821177175379</v>
      </c>
      <c r="Z217" s="20">
        <v>2665.0292047326643</v>
      </c>
      <c r="AA217" s="16">
        <v>828.08463949843258</v>
      </c>
      <c r="AB217" s="15">
        <v>655.33228840125389</v>
      </c>
      <c r="AC217" s="20">
        <v>1509.7053291536049</v>
      </c>
    </row>
    <row r="218" spans="1:29" x14ac:dyDescent="0.2">
      <c r="A218" s="14" t="s">
        <v>218</v>
      </c>
      <c r="B218" s="14" t="s">
        <v>429</v>
      </c>
      <c r="C218" s="15">
        <v>47462.670666123449</v>
      </c>
      <c r="D218" s="15">
        <v>25215.451904664904</v>
      </c>
      <c r="E218" s="15">
        <v>21562.24188225708</v>
      </c>
      <c r="F218" s="15">
        <v>3327.052516896259</v>
      </c>
      <c r="G218" s="15">
        <v>2859.2646895889502</v>
      </c>
      <c r="H218" s="18">
        <v>6218.6481146360384</v>
      </c>
      <c r="I218" s="15">
        <v>2871.6113656060415</v>
      </c>
      <c r="J218" s="15">
        <v>3009.8975485947753</v>
      </c>
      <c r="K218" s="18">
        <v>5938.4038009161814</v>
      </c>
      <c r="L218" s="15">
        <v>3931.8728904256195</v>
      </c>
      <c r="M218" s="15">
        <v>3377.7163085535526</v>
      </c>
      <c r="N218" s="18">
        <v>7410.7447655113747</v>
      </c>
      <c r="O218" s="15">
        <v>4050.0490039480428</v>
      </c>
      <c r="P218" s="15">
        <v>3783.9204062565927</v>
      </c>
      <c r="Q218" s="18">
        <v>7933.8950905638776</v>
      </c>
      <c r="R218" s="15">
        <v>3806.16835946125</v>
      </c>
      <c r="S218" s="15">
        <v>3093.8438948995363</v>
      </c>
      <c r="T218" s="18">
        <v>6975.1708986531248</v>
      </c>
      <c r="U218" s="15">
        <v>3263.3386542833646</v>
      </c>
      <c r="V218" s="15">
        <v>2462.3373482319935</v>
      </c>
      <c r="W218" s="18">
        <v>5871.6362405069412</v>
      </c>
      <c r="X218" s="15">
        <v>2548.4011318242342</v>
      </c>
      <c r="Y218" s="15">
        <v>1614.1361517976031</v>
      </c>
      <c r="Z218" s="20">
        <v>4265.1874167776296</v>
      </c>
      <c r="AA218" s="16">
        <v>1735.0629258517035</v>
      </c>
      <c r="AB218" s="15">
        <v>1082.1867735470942</v>
      </c>
      <c r="AC218" s="20">
        <v>2953.3330661322648</v>
      </c>
    </row>
    <row r="219" spans="1:29" x14ac:dyDescent="0.2">
      <c r="A219" s="14" t="s">
        <v>219</v>
      </c>
      <c r="B219" s="14" t="s">
        <v>429</v>
      </c>
      <c r="C219" s="15">
        <v>36283.017722550423</v>
      </c>
      <c r="D219" s="15">
        <v>19470.986713179875</v>
      </c>
      <c r="E219" s="15">
        <v>16470.580413526179</v>
      </c>
      <c r="F219" s="15">
        <v>2711.7549211507921</v>
      </c>
      <c r="G219" s="15">
        <v>2161.119141706984</v>
      </c>
      <c r="H219" s="18">
        <v>4898.1325848506112</v>
      </c>
      <c r="I219" s="15">
        <v>2380.1027609260864</v>
      </c>
      <c r="J219" s="15">
        <v>2205.4670669803145</v>
      </c>
      <c r="K219" s="18">
        <v>4616.38789154389</v>
      </c>
      <c r="L219" s="15">
        <v>3050.5000411624269</v>
      </c>
      <c r="M219" s="15">
        <v>2624.7670481051564</v>
      </c>
      <c r="N219" s="18">
        <v>5730.6827474547899</v>
      </c>
      <c r="O219" s="15">
        <v>3251.6632108736931</v>
      </c>
      <c r="P219" s="15">
        <v>2834.6264428437962</v>
      </c>
      <c r="Q219" s="18">
        <v>6132.1738946987734</v>
      </c>
      <c r="R219" s="15">
        <v>3114.0357694855379</v>
      </c>
      <c r="S219" s="15">
        <v>2510.5230735261648</v>
      </c>
      <c r="T219" s="18">
        <v>5671.6732170457053</v>
      </c>
      <c r="U219" s="15">
        <v>2381.6438833260772</v>
      </c>
      <c r="V219" s="15">
        <v>1993.6032506167464</v>
      </c>
      <c r="W219" s="18">
        <v>4429.8338896144724</v>
      </c>
      <c r="X219" s="15">
        <v>1639.4267643142477</v>
      </c>
      <c r="Y219" s="15">
        <v>1335.939414114514</v>
      </c>
      <c r="Z219" s="20">
        <v>3036.3611850865514</v>
      </c>
      <c r="AA219" s="16">
        <v>847.28096192384771</v>
      </c>
      <c r="AB219" s="15">
        <v>583.21442885771546</v>
      </c>
      <c r="AC219" s="20">
        <v>1475.8565130260522</v>
      </c>
    </row>
    <row r="220" spans="1:29" x14ac:dyDescent="0.2">
      <c r="A220" s="14" t="s">
        <v>220</v>
      </c>
      <c r="B220" s="14" t="s">
        <v>429</v>
      </c>
      <c r="C220" s="15">
        <v>34740.781900590751</v>
      </c>
      <c r="D220" s="15">
        <v>20846.129690364636</v>
      </c>
      <c r="E220" s="15">
        <v>13211.751018537381</v>
      </c>
      <c r="F220" s="15">
        <v>2653.1551501274143</v>
      </c>
      <c r="G220" s="15">
        <v>1599.369612586328</v>
      </c>
      <c r="H220" s="18">
        <v>4282.8349891051448</v>
      </c>
      <c r="I220" s="15">
        <v>2332.6903553299489</v>
      </c>
      <c r="J220" s="15">
        <v>1685.5110189426766</v>
      </c>
      <c r="K220" s="18">
        <v>4071.9354339482479</v>
      </c>
      <c r="L220" s="15">
        <v>3127.9060399001128</v>
      </c>
      <c r="M220" s="15">
        <v>2080.2862160752998</v>
      </c>
      <c r="N220" s="18">
        <v>5298.792459043385</v>
      </c>
      <c r="O220" s="15">
        <v>3366.8836382266963</v>
      </c>
      <c r="P220" s="15">
        <v>2376.8036828305358</v>
      </c>
      <c r="Q220" s="18">
        <v>5848.7112504143943</v>
      </c>
      <c r="R220" s="15">
        <v>3193.6814970192095</v>
      </c>
      <c r="S220" s="15">
        <v>2102.1984985648046</v>
      </c>
      <c r="T220" s="18">
        <v>5399.0829101346881</v>
      </c>
      <c r="U220" s="15">
        <v>2795.7912252696751</v>
      </c>
      <c r="V220" s="15">
        <v>1554.5358680404393</v>
      </c>
      <c r="W220" s="18">
        <v>4460.68727325497</v>
      </c>
      <c r="X220" s="15">
        <v>2133.337549933422</v>
      </c>
      <c r="Y220" s="15">
        <v>1001.2107190412784</v>
      </c>
      <c r="Z220" s="20">
        <v>3269.9274300932093</v>
      </c>
      <c r="AA220" s="16">
        <v>1641.100601202405</v>
      </c>
      <c r="AB220" s="15">
        <v>746.83847695390784</v>
      </c>
      <c r="AC220" s="20">
        <v>2514.3022044088179</v>
      </c>
    </row>
    <row r="221" spans="1:29" x14ac:dyDescent="0.2">
      <c r="A221" s="14" t="s">
        <v>221</v>
      </c>
      <c r="B221" s="14" t="s">
        <v>430</v>
      </c>
      <c r="C221" s="15">
        <v>35871</v>
      </c>
      <c r="D221" s="15">
        <v>26337.173093719397</v>
      </c>
      <c r="E221" s="15">
        <v>7708.1398777227851</v>
      </c>
      <c r="F221" s="15">
        <v>2899.1828187919459</v>
      </c>
      <c r="G221" s="15">
        <v>874.32375838926168</v>
      </c>
      <c r="H221" s="18">
        <v>3867.9999999999995</v>
      </c>
      <c r="I221" s="15">
        <v>2489.5525962399283</v>
      </c>
      <c r="J221" s="15">
        <v>894.32811101163827</v>
      </c>
      <c r="K221" s="18">
        <v>3499</v>
      </c>
      <c r="L221" s="15">
        <v>3110.8846153846157</v>
      </c>
      <c r="M221" s="15">
        <v>1077.3626373626373</v>
      </c>
      <c r="N221" s="18">
        <v>4386</v>
      </c>
      <c r="O221" s="15">
        <v>4009.6577593360994</v>
      </c>
      <c r="P221" s="15">
        <v>1353.8622406639004</v>
      </c>
      <c r="Q221" s="18">
        <v>5587</v>
      </c>
      <c r="R221" s="15">
        <v>4025.0530358449164</v>
      </c>
      <c r="S221" s="15">
        <v>1239.3297366495979</v>
      </c>
      <c r="T221" s="18">
        <v>5505</v>
      </c>
      <c r="U221" s="15">
        <v>3558.2262684124385</v>
      </c>
      <c r="V221" s="15">
        <v>987.79132569558101</v>
      </c>
      <c r="W221" s="18">
        <v>4838</v>
      </c>
      <c r="X221" s="15">
        <v>3187.2502756339582</v>
      </c>
      <c r="Y221" s="15">
        <v>613.50826901874314</v>
      </c>
      <c r="Z221" s="20">
        <v>4176</v>
      </c>
      <c r="AA221" s="16">
        <v>3186.6607721780133</v>
      </c>
      <c r="AB221" s="15">
        <v>464.69672855879747</v>
      </c>
      <c r="AC221" s="20">
        <v>4012</v>
      </c>
    </row>
    <row r="222" spans="1:29" x14ac:dyDescent="0.2">
      <c r="A222" s="14" t="s">
        <v>222</v>
      </c>
      <c r="B222" s="14" t="s">
        <v>431</v>
      </c>
      <c r="C222" s="15">
        <v>49821.138301645187</v>
      </c>
      <c r="D222" s="15">
        <v>21775.841543130835</v>
      </c>
      <c r="E222" s="15">
        <v>27624.683545437914</v>
      </c>
      <c r="F222" s="15">
        <v>3602.2763114441764</v>
      </c>
      <c r="G222" s="15">
        <v>3886.0209068969898</v>
      </c>
      <c r="H222" s="18">
        <v>7519.2317794995552</v>
      </c>
      <c r="I222" s="15">
        <v>2687.0617196336298</v>
      </c>
      <c r="J222" s="15">
        <v>3970.4985473819611</v>
      </c>
      <c r="K222" s="18">
        <v>6689.3242553946466</v>
      </c>
      <c r="L222" s="15">
        <v>3389.601317458214</v>
      </c>
      <c r="M222" s="15">
        <v>4604.1486115580456</v>
      </c>
      <c r="N222" s="18">
        <v>8044.0194400802584</v>
      </c>
      <c r="O222" s="15">
        <v>3702.8297151461916</v>
      </c>
      <c r="P222" s="15">
        <v>4841.5840130505712</v>
      </c>
      <c r="Q222" s="18">
        <v>8607.7374827456388</v>
      </c>
      <c r="R222" s="15">
        <v>3129.1465754567448</v>
      </c>
      <c r="S222" s="15">
        <v>4171.7710853424542</v>
      </c>
      <c r="T222" s="18">
        <v>7359.4777675815467</v>
      </c>
      <c r="U222" s="15">
        <v>2520.2855223113711</v>
      </c>
      <c r="V222" s="15">
        <v>2932.0618157385084</v>
      </c>
      <c r="W222" s="18">
        <v>5493.9273546500135</v>
      </c>
      <c r="X222" s="15">
        <v>1748.250335470404</v>
      </c>
      <c r="Y222" s="15">
        <v>1893.5155807365438</v>
      </c>
      <c r="Z222" s="20">
        <v>3682.3050544207545</v>
      </c>
      <c r="AA222" s="16">
        <v>1074.7594116180503</v>
      </c>
      <c r="AB222" s="15">
        <v>920.47943156320116</v>
      </c>
      <c r="AC222" s="20">
        <v>2047.2433308401894</v>
      </c>
    </row>
    <row r="223" spans="1:29" x14ac:dyDescent="0.2">
      <c r="A223" s="14" t="s">
        <v>223</v>
      </c>
      <c r="B223" s="14" t="s">
        <v>431</v>
      </c>
      <c r="C223" s="15">
        <v>34929.664204038505</v>
      </c>
      <c r="D223" s="15">
        <v>16669.972486756684</v>
      </c>
      <c r="E223" s="15">
        <v>17871.093683153456</v>
      </c>
      <c r="F223" s="15">
        <v>2447.0304585291501</v>
      </c>
      <c r="G223" s="15">
        <v>2317.9586688682839</v>
      </c>
      <c r="H223" s="18">
        <v>4803.3906515940553</v>
      </c>
      <c r="I223" s="15">
        <v>2026.0273668803088</v>
      </c>
      <c r="J223" s="15">
        <v>2541.9775564968618</v>
      </c>
      <c r="K223" s="18">
        <v>4600.6273979286334</v>
      </c>
      <c r="L223" s="15">
        <v>2526.0429309659467</v>
      </c>
      <c r="M223" s="15">
        <v>2728.9163149027995</v>
      </c>
      <c r="N223" s="18">
        <v>5313.3077854966023</v>
      </c>
      <c r="O223" s="15">
        <v>2789.4650520767977</v>
      </c>
      <c r="P223" s="15">
        <v>3327.1803237545491</v>
      </c>
      <c r="Q223" s="18">
        <v>6178.8958464048192</v>
      </c>
      <c r="R223" s="15">
        <v>2765.0554767664971</v>
      </c>
      <c r="S223" s="15">
        <v>2896.1791941269707</v>
      </c>
      <c r="T223" s="18">
        <v>5722.3408692750481</v>
      </c>
      <c r="U223" s="15">
        <v>1934.141417335283</v>
      </c>
      <c r="V223" s="15">
        <v>1955.6020710643847</v>
      </c>
      <c r="W223" s="18">
        <v>3948.760286154697</v>
      </c>
      <c r="X223" s="15">
        <v>1430.6937527955865</v>
      </c>
      <c r="Y223" s="15">
        <v>1219.5524079320112</v>
      </c>
      <c r="Z223" s="20">
        <v>2705.987475771582</v>
      </c>
      <c r="AA223" s="16">
        <v>991.55223136374968</v>
      </c>
      <c r="AB223" s="15">
        <v>795.66866118175017</v>
      </c>
      <c r="AC223" s="20">
        <v>1839.2253802044377</v>
      </c>
    </row>
    <row r="224" spans="1:29" x14ac:dyDescent="0.2">
      <c r="A224" s="14" t="s">
        <v>224</v>
      </c>
      <c r="B224" s="14" t="s">
        <v>431</v>
      </c>
      <c r="C224" s="15">
        <v>32917.123817061198</v>
      </c>
      <c r="D224" s="15">
        <v>15749.260099077539</v>
      </c>
      <c r="E224" s="15">
        <v>16963.628955728687</v>
      </c>
      <c r="F224" s="15">
        <v>2359.5603200812907</v>
      </c>
      <c r="G224" s="15">
        <v>2184.6200431855709</v>
      </c>
      <c r="H224" s="18">
        <v>4562.3144163597108</v>
      </c>
      <c r="I224" s="15">
        <v>1943.6126943292454</v>
      </c>
      <c r="J224" s="15">
        <v>2333.3654166019828</v>
      </c>
      <c r="K224" s="18">
        <v>4296.7232928965868</v>
      </c>
      <c r="L224" s="15">
        <v>2448.8433246890913</v>
      </c>
      <c r="M224" s="15">
        <v>2664.2840863919437</v>
      </c>
      <c r="N224" s="18">
        <v>5141.8528459747486</v>
      </c>
      <c r="O224" s="15">
        <v>2697.1626301919941</v>
      </c>
      <c r="P224" s="15">
        <v>3140.4289120341323</v>
      </c>
      <c r="Q224" s="18">
        <v>5876.2297653406958</v>
      </c>
      <c r="R224" s="15">
        <v>2418.787019270877</v>
      </c>
      <c r="S224" s="15">
        <v>2613.5630266121634</v>
      </c>
      <c r="T224" s="18">
        <v>5060.3570534745977</v>
      </c>
      <c r="U224" s="15">
        <v>1821.4729852574997</v>
      </c>
      <c r="V224" s="15">
        <v>1889.878819019011</v>
      </c>
      <c r="W224" s="18">
        <v>3743.5427848701629</v>
      </c>
      <c r="X224" s="15">
        <v>1403.6676606530491</v>
      </c>
      <c r="Y224" s="15">
        <v>1430.6937527955865</v>
      </c>
      <c r="Z224" s="20">
        <v>2866.454897867899</v>
      </c>
      <c r="AA224" s="16">
        <v>797.4021441037147</v>
      </c>
      <c r="AB224" s="15">
        <v>688.19272001994511</v>
      </c>
      <c r="AC224" s="20">
        <v>1506.3966591872349</v>
      </c>
    </row>
    <row r="225" spans="1:29" x14ac:dyDescent="0.2">
      <c r="A225" s="14" t="s">
        <v>225</v>
      </c>
      <c r="B225" s="14" t="s">
        <v>431</v>
      </c>
      <c r="C225" s="15">
        <v>49801.266811263624</v>
      </c>
      <c r="D225" s="15">
        <v>22174.375322449981</v>
      </c>
      <c r="E225" s="15">
        <v>27283.556293887726</v>
      </c>
      <c r="F225" s="15">
        <v>3364.400203226216</v>
      </c>
      <c r="G225" s="15">
        <v>3583.0755493458655</v>
      </c>
      <c r="H225" s="18">
        <v>7001.8779118506291</v>
      </c>
      <c r="I225" s="15">
        <v>2737.7124038056377</v>
      </c>
      <c r="J225" s="15">
        <v>3814.2540640039033</v>
      </c>
      <c r="K225" s="18">
        <v>6584.5889423610033</v>
      </c>
      <c r="L225" s="15">
        <v>3615.8141172462092</v>
      </c>
      <c r="M225" s="15">
        <v>4445.2610498021922</v>
      </c>
      <c r="N225" s="18">
        <v>8119.4237066762571</v>
      </c>
      <c r="O225" s="15">
        <v>3786.5458652277575</v>
      </c>
      <c r="P225" s="15">
        <v>4897.3947797716155</v>
      </c>
      <c r="Q225" s="18">
        <v>8738.6781277450118</v>
      </c>
      <c r="R225" s="15">
        <v>3399.0322849753902</v>
      </c>
      <c r="S225" s="15">
        <v>4218.8737799282553</v>
      </c>
      <c r="T225" s="18">
        <v>7668.827896888296</v>
      </c>
      <c r="U225" s="15">
        <v>2555.1590846211611</v>
      </c>
      <c r="V225" s="15">
        <v>3084.968973558357</v>
      </c>
      <c r="W225" s="18">
        <v>5664.2712936247572</v>
      </c>
      <c r="X225" s="15">
        <v>1712.7785895333234</v>
      </c>
      <c r="Y225" s="15">
        <v>1999.9308185477857</v>
      </c>
      <c r="Z225" s="20">
        <v>3739.7355002236468</v>
      </c>
      <c r="AA225" s="16">
        <v>1036.6227873348291</v>
      </c>
      <c r="AB225" s="15">
        <v>1038.3562702567938</v>
      </c>
      <c r="AC225" s="20">
        <v>2130.4505110944901</v>
      </c>
    </row>
    <row r="226" spans="1:29" x14ac:dyDescent="0.2">
      <c r="A226" s="14" t="s">
        <v>226</v>
      </c>
      <c r="B226" s="14" t="s">
        <v>431</v>
      </c>
      <c r="C226" s="15">
        <v>44916.192092462414</v>
      </c>
      <c r="D226" s="15">
        <v>22347.698877444738</v>
      </c>
      <c r="E226" s="15">
        <v>22260.485114103427</v>
      </c>
      <c r="F226" s="15">
        <v>3412.402108471993</v>
      </c>
      <c r="G226" s="15">
        <v>3041.1873745713197</v>
      </c>
      <c r="H226" s="18">
        <v>6468.5234091197763</v>
      </c>
      <c r="I226" s="15">
        <v>2768.6179060122863</v>
      </c>
      <c r="J226" s="15">
        <v>3157.5121421126169</v>
      </c>
      <c r="K226" s="18">
        <v>5963.0449535384005</v>
      </c>
      <c r="L226" s="15">
        <v>3544.8981998523536</v>
      </c>
      <c r="M226" s="15">
        <v>3824.0735202256337</v>
      </c>
      <c r="N226" s="18">
        <v>7421.0365708228428</v>
      </c>
      <c r="O226" s="15">
        <v>3744.6877901869748</v>
      </c>
      <c r="P226" s="15">
        <v>3937.8789057598196</v>
      </c>
      <c r="Q226" s="18">
        <v>7723.3514870121726</v>
      </c>
      <c r="R226" s="15">
        <v>3466.5037123550514</v>
      </c>
      <c r="S226" s="15">
        <v>3416.8549261700177</v>
      </c>
      <c r="T226" s="18">
        <v>6943.1917911070332</v>
      </c>
      <c r="U226" s="15">
        <v>2674.5339709892887</v>
      </c>
      <c r="V226" s="15">
        <v>2383.473854788348</v>
      </c>
      <c r="W226" s="18">
        <v>5117.0246235326667</v>
      </c>
      <c r="X226" s="15">
        <v>1678.9959743551512</v>
      </c>
      <c r="Y226" s="15">
        <v>1356.371999403608</v>
      </c>
      <c r="Z226" s="20">
        <v>3065.7723274191144</v>
      </c>
      <c r="AA226" s="16">
        <v>1161.4335577162801</v>
      </c>
      <c r="AB226" s="15">
        <v>766.19945150835201</v>
      </c>
      <c r="AC226" s="20">
        <v>1957.1022188980303</v>
      </c>
    </row>
    <row r="227" spans="1:29" x14ac:dyDescent="0.2">
      <c r="A227" s="14" t="s">
        <v>227</v>
      </c>
      <c r="B227" s="14" t="s">
        <v>432</v>
      </c>
      <c r="C227" s="15">
        <v>47149.615359098811</v>
      </c>
      <c r="D227" s="15">
        <v>22103.985935945082</v>
      </c>
      <c r="E227" s="15">
        <v>24617.459442718169</v>
      </c>
      <c r="F227" s="15">
        <v>3070.6579437770115</v>
      </c>
      <c r="G227" s="15">
        <v>3063.3068474683796</v>
      </c>
      <c r="H227" s="18">
        <v>6166.5196463264747</v>
      </c>
      <c r="I227" s="15">
        <v>2851.1068172179812</v>
      </c>
      <c r="J227" s="15">
        <v>3538.7426844783718</v>
      </c>
      <c r="K227" s="18">
        <v>6441.49013994911</v>
      </c>
      <c r="L227" s="15">
        <v>3732.9118956413708</v>
      </c>
      <c r="M227" s="15">
        <v>4320.6513096593853</v>
      </c>
      <c r="N227" s="18">
        <v>8111.8260689512372</v>
      </c>
      <c r="O227" s="15">
        <v>3554.7351290901029</v>
      </c>
      <c r="P227" s="15">
        <v>4002.214835238995</v>
      </c>
      <c r="Q227" s="18">
        <v>7625.7090411275867</v>
      </c>
      <c r="R227" s="15">
        <v>3420.7309789873284</v>
      </c>
      <c r="S227" s="15">
        <v>3993.3583382345082</v>
      </c>
      <c r="T227" s="18">
        <v>7502.9217237876283</v>
      </c>
      <c r="U227" s="15">
        <v>2856.6965247391449</v>
      </c>
      <c r="V227" s="15">
        <v>3093.8503870750587</v>
      </c>
      <c r="W227" s="18">
        <v>6021.8480730393803</v>
      </c>
      <c r="X227" s="15">
        <v>2027.4308053166535</v>
      </c>
      <c r="Y227" s="15">
        <v>1939.5308835027365</v>
      </c>
      <c r="Z227" s="20">
        <v>4024.2877247849883</v>
      </c>
      <c r="AA227" s="16">
        <v>1436.2501274426509</v>
      </c>
      <c r="AB227" s="15">
        <v>1253.1986406117248</v>
      </c>
      <c r="AC227" s="20">
        <v>2731.6914188615124</v>
      </c>
    </row>
    <row r="228" spans="1:29" x14ac:dyDescent="0.2">
      <c r="A228" s="14" t="s">
        <v>228</v>
      </c>
      <c r="B228" s="14" t="s">
        <v>432</v>
      </c>
      <c r="C228" s="15">
        <v>42959.335631646994</v>
      </c>
      <c r="D228" s="15">
        <v>16805.093124014162</v>
      </c>
      <c r="E228" s="15">
        <v>25882.296709248087</v>
      </c>
      <c r="F228" s="15">
        <v>2823.8711391300903</v>
      </c>
      <c r="G228" s="15">
        <v>3340.5481939653469</v>
      </c>
      <c r="H228" s="18">
        <v>6191.7234050989264</v>
      </c>
      <c r="I228" s="15">
        <v>2229.6072059655075</v>
      </c>
      <c r="J228" s="15">
        <v>3700.0064320045235</v>
      </c>
      <c r="K228" s="18">
        <v>5960.4168256997455</v>
      </c>
      <c r="L228" s="15">
        <v>2953.0072471270319</v>
      </c>
      <c r="M228" s="15">
        <v>4765.288953307796</v>
      </c>
      <c r="N228" s="18">
        <v>7767.3596645615489</v>
      </c>
      <c r="O228" s="15">
        <v>2806.0251817287854</v>
      </c>
      <c r="P228" s="15">
        <v>4546.8303800397198</v>
      </c>
      <c r="Q228" s="18">
        <v>7397.6035323833948</v>
      </c>
      <c r="R228" s="15">
        <v>2222.1768165534941</v>
      </c>
      <c r="S228" s="15">
        <v>3851.2264877292414</v>
      </c>
      <c r="T228" s="18">
        <v>6119.869486178688</v>
      </c>
      <c r="U228" s="15">
        <v>1966.9820346684619</v>
      </c>
      <c r="V228" s="15">
        <v>2982.2485695052169</v>
      </c>
      <c r="W228" s="18">
        <v>4994.1813362504208</v>
      </c>
      <c r="X228" s="15">
        <v>1280.281469898358</v>
      </c>
      <c r="Y228" s="15">
        <v>2023.6090695856137</v>
      </c>
      <c r="Z228" s="20">
        <v>3338.2861610633304</v>
      </c>
      <c r="AA228" s="16">
        <v>698.009515717927</v>
      </c>
      <c r="AB228" s="15">
        <v>949.45386576040789</v>
      </c>
      <c r="AC228" s="20">
        <v>1657.5211554800339</v>
      </c>
    </row>
    <row r="229" spans="1:29" x14ac:dyDescent="0.2">
      <c r="A229" s="14" t="s">
        <v>229</v>
      </c>
      <c r="B229" s="14" t="s">
        <v>431</v>
      </c>
      <c r="C229" s="15">
        <v>31265.582172015631</v>
      </c>
      <c r="D229" s="15">
        <v>17931.812125986013</v>
      </c>
      <c r="E229" s="15">
        <v>12855.75030518421</v>
      </c>
      <c r="F229" s="15">
        <v>2333.9593039502097</v>
      </c>
      <c r="G229" s="15">
        <v>1613.930725263559</v>
      </c>
      <c r="H229" s="18">
        <v>3972.4243363393875</v>
      </c>
      <c r="I229" s="15">
        <v>1954.7730145705352</v>
      </c>
      <c r="J229" s="15">
        <v>1557.2939167461357</v>
      </c>
      <c r="K229" s="18">
        <v>3548.1233505577611</v>
      </c>
      <c r="L229" s="15">
        <v>2775.5951466050842</v>
      </c>
      <c r="M229" s="15">
        <v>2086.1847091559557</v>
      </c>
      <c r="N229" s="18">
        <v>4934.4911128357526</v>
      </c>
      <c r="O229" s="15">
        <v>2923.6255490023846</v>
      </c>
      <c r="P229" s="15">
        <v>2330.0995106035889</v>
      </c>
      <c r="Q229" s="18">
        <v>5327.7816539088972</v>
      </c>
      <c r="R229" s="15">
        <v>3001.8419954951196</v>
      </c>
      <c r="S229" s="15">
        <v>2201.0961875364978</v>
      </c>
      <c r="T229" s="18">
        <v>5284.4131142070573</v>
      </c>
      <c r="U229" s="15">
        <v>2383.473854788348</v>
      </c>
      <c r="V229" s="15">
        <v>1506.2696336113197</v>
      </c>
      <c r="W229" s="18">
        <v>3979.6099758902806</v>
      </c>
      <c r="X229" s="15">
        <v>1660.4155360071566</v>
      </c>
      <c r="Y229" s="15">
        <v>967.87192485462947</v>
      </c>
      <c r="Z229" s="20">
        <v>2707.6766065304905</v>
      </c>
      <c r="AA229" s="16">
        <v>1463.05958613812</v>
      </c>
      <c r="AB229" s="15">
        <v>689.92620294190976</v>
      </c>
      <c r="AC229" s="20">
        <v>2213.6576913487906</v>
      </c>
    </row>
    <row r="230" spans="1:29" x14ac:dyDescent="0.2">
      <c r="A230" s="14" t="s">
        <v>230</v>
      </c>
      <c r="B230" s="14" t="s">
        <v>431</v>
      </c>
      <c r="C230" s="15">
        <v>52071.032601513412</v>
      </c>
      <c r="D230" s="15">
        <v>24849.298722146104</v>
      </c>
      <c r="E230" s="15">
        <v>26782.353147597161</v>
      </c>
      <c r="F230" s="15">
        <v>3952.1568652356154</v>
      </c>
      <c r="G230" s="15">
        <v>3676.9459418264955</v>
      </c>
      <c r="H230" s="18">
        <v>7663.2374952368855</v>
      </c>
      <c r="I230" s="15">
        <v>3118.8802643543058</v>
      </c>
      <c r="J230" s="15">
        <v>3873.4896098999802</v>
      </c>
      <c r="K230" s="18">
        <v>7027.5678073229692</v>
      </c>
      <c r="L230" s="15">
        <v>3918.3288534706317</v>
      </c>
      <c r="M230" s="15">
        <v>4460.5214370894773</v>
      </c>
      <c r="N230" s="18">
        <v>8448.8685381135365</v>
      </c>
      <c r="O230" s="15">
        <v>4111.75090977538</v>
      </c>
      <c r="P230" s="15">
        <v>4689.1776885431045</v>
      </c>
      <c r="Q230" s="18">
        <v>8865.3256368427665</v>
      </c>
      <c r="R230" s="15">
        <v>3649.8223074997913</v>
      </c>
      <c r="S230" s="15">
        <v>4017.7325435888879</v>
      </c>
      <c r="T230" s="18">
        <v>7741.3915074664219</v>
      </c>
      <c r="U230" s="15">
        <v>2960.2289237579539</v>
      </c>
      <c r="V230" s="15">
        <v>2958.8876328998854</v>
      </c>
      <c r="W230" s="18">
        <v>5988.8636812774193</v>
      </c>
      <c r="X230" s="15">
        <v>1986.417772476517</v>
      </c>
      <c r="Y230" s="15">
        <v>1837.77426569256</v>
      </c>
      <c r="Z230" s="20">
        <v>3890.0681377665123</v>
      </c>
      <c r="AA230" s="16">
        <v>1256.775118424333</v>
      </c>
      <c r="AB230" s="15">
        <v>889.27673896783847</v>
      </c>
      <c r="AC230" s="20">
        <v>2211.9242084268262</v>
      </c>
    </row>
    <row r="231" spans="1:29" x14ac:dyDescent="0.2">
      <c r="A231" s="14" t="s">
        <v>231</v>
      </c>
      <c r="B231" s="14" t="s">
        <v>433</v>
      </c>
      <c r="C231" s="15">
        <v>53898.636005045984</v>
      </c>
      <c r="D231" s="15">
        <v>26439.833936791343</v>
      </c>
      <c r="E231" s="15">
        <v>27025.435033063051</v>
      </c>
      <c r="F231" s="15">
        <v>3779.5714285714284</v>
      </c>
      <c r="G231" s="15">
        <v>3799.8229393280153</v>
      </c>
      <c r="H231" s="18">
        <v>7594.3165337200862</v>
      </c>
      <c r="I231" s="15">
        <v>3191.4643712765278</v>
      </c>
      <c r="J231" s="15">
        <v>3972.3637288782411</v>
      </c>
      <c r="K231" s="18">
        <v>7200.7683337926937</v>
      </c>
      <c r="L231" s="15">
        <v>4253.5331644229309</v>
      </c>
      <c r="M231" s="15">
        <v>4581.158826198759</v>
      </c>
      <c r="N231" s="18">
        <v>8907.4976932385416</v>
      </c>
      <c r="O231" s="15">
        <v>4315.0911135153483</v>
      </c>
      <c r="P231" s="15">
        <v>4865.0964169795716</v>
      </c>
      <c r="Q231" s="18">
        <v>9245.5346952629461</v>
      </c>
      <c r="R231" s="15">
        <v>4085.0704704647933</v>
      </c>
      <c r="S231" s="15">
        <v>4009.8460142358849</v>
      </c>
      <c r="T231" s="18">
        <v>8166.3159685789642</v>
      </c>
      <c r="U231" s="15">
        <v>3389.3029762387482</v>
      </c>
      <c r="V231" s="15">
        <v>2717.6218473765307</v>
      </c>
      <c r="W231" s="18">
        <v>6179.4663855323979</v>
      </c>
      <c r="X231" s="15">
        <v>2164.815073167033</v>
      </c>
      <c r="Y231" s="15">
        <v>1655.642580938661</v>
      </c>
      <c r="Z231" s="20">
        <v>3893.6719993934339</v>
      </c>
      <c r="AA231" s="16">
        <v>1854.2060158910331</v>
      </c>
      <c r="AB231" s="15">
        <v>1117.0368898978434</v>
      </c>
      <c r="AC231" s="20">
        <v>3048.344778660613</v>
      </c>
    </row>
    <row r="232" spans="1:29" x14ac:dyDescent="0.2">
      <c r="A232" s="14" t="s">
        <v>232</v>
      </c>
      <c r="B232" s="14" t="s">
        <v>433</v>
      </c>
      <c r="C232" s="15">
        <v>51180.646856126434</v>
      </c>
      <c r="D232" s="15">
        <v>25631.99333529318</v>
      </c>
      <c r="E232" s="15">
        <v>24984.165177558061</v>
      </c>
      <c r="F232" s="15">
        <v>3778.5055595842396</v>
      </c>
      <c r="G232" s="15">
        <v>3352.157964708726</v>
      </c>
      <c r="H232" s="18">
        <v>7191.4180565627266</v>
      </c>
      <c r="I232" s="15">
        <v>3118.4429792015603</v>
      </c>
      <c r="J232" s="15">
        <v>3392.4879682829096</v>
      </c>
      <c r="K232" s="18">
        <v>6572.7843619479718</v>
      </c>
      <c r="L232" s="15">
        <v>4120.0560429587049</v>
      </c>
      <c r="M232" s="15">
        <v>4195.6619649069726</v>
      </c>
      <c r="N232" s="18">
        <v>8404.391620027227</v>
      </c>
      <c r="O232" s="15">
        <v>4085.2869174144553</v>
      </c>
      <c r="P232" s="15">
        <v>4356.4776512017652</v>
      </c>
      <c r="Q232" s="18">
        <v>8531.0723604658579</v>
      </c>
      <c r="R232" s="15">
        <v>3926.9716133057314</v>
      </c>
      <c r="S232" s="15">
        <v>3753.5728667441795</v>
      </c>
      <c r="T232" s="18">
        <v>7737.9190653092473</v>
      </c>
      <c r="U232" s="15">
        <v>3190.4853620955319</v>
      </c>
      <c r="V232" s="15">
        <v>2931.216446354716</v>
      </c>
      <c r="W232" s="18">
        <v>6219.7672532641309</v>
      </c>
      <c r="X232" s="15">
        <v>2306.2518765638029</v>
      </c>
      <c r="Y232" s="15">
        <v>1925.2044885889757</v>
      </c>
      <c r="Z232" s="20">
        <v>4317.9824095837439</v>
      </c>
      <c r="AA232" s="16">
        <v>1666.1526674233826</v>
      </c>
      <c r="AB232" s="15">
        <v>1150.8864926220206</v>
      </c>
      <c r="AC232" s="20">
        <v>2877.2162315550513</v>
      </c>
    </row>
    <row r="233" spans="1:29" x14ac:dyDescent="0.2">
      <c r="A233" s="14" t="s">
        <v>233</v>
      </c>
      <c r="B233" s="14" t="s">
        <v>433</v>
      </c>
      <c r="C233" s="15">
        <v>31751.358111703616</v>
      </c>
      <c r="D233" s="15">
        <v>14362.22802525965</v>
      </c>
      <c r="E233" s="15">
        <v>17100.218729649576</v>
      </c>
      <c r="F233" s="15">
        <v>2172.2409958907419</v>
      </c>
      <c r="G233" s="15">
        <v>2236.1931351220692</v>
      </c>
      <c r="H233" s="18">
        <v>4440.4102006284747</v>
      </c>
      <c r="I233" s="15">
        <v>1815.2258994636079</v>
      </c>
      <c r="J233" s="15">
        <v>2322.0802679839717</v>
      </c>
      <c r="K233" s="18">
        <v>4158.7830474696293</v>
      </c>
      <c r="L233" s="15">
        <v>2174.8370140674633</v>
      </c>
      <c r="M233" s="15">
        <v>2800.2193314173346</v>
      </c>
      <c r="N233" s="18">
        <v>5027.3271063379216</v>
      </c>
      <c r="O233" s="15">
        <v>2408.0430217017756</v>
      </c>
      <c r="P233" s="15">
        <v>3031.0193258236282</v>
      </c>
      <c r="Q233" s="18">
        <v>5485.8944822758231</v>
      </c>
      <c r="R233" s="15">
        <v>2264.3836315684998</v>
      </c>
      <c r="S233" s="15">
        <v>2710.6304058077872</v>
      </c>
      <c r="T233" s="18">
        <v>5015.8137424495935</v>
      </c>
      <c r="U233" s="15">
        <v>1715.4736031141028</v>
      </c>
      <c r="V233" s="15">
        <v>1880.7071608142082</v>
      </c>
      <c r="W233" s="18">
        <v>3631.1081826291461</v>
      </c>
      <c r="X233" s="15">
        <v>1193.0610357115777</v>
      </c>
      <c r="Y233" s="15">
        <v>1419.3599211464098</v>
      </c>
      <c r="Z233" s="20">
        <v>2657.3479414663734</v>
      </c>
      <c r="AA233" s="16">
        <v>870.68700340522139</v>
      </c>
      <c r="AB233" s="15">
        <v>801.10726447219076</v>
      </c>
      <c r="AC233" s="20">
        <v>1711.2854710556187</v>
      </c>
    </row>
    <row r="234" spans="1:29" x14ac:dyDescent="0.2">
      <c r="A234" s="14" t="s">
        <v>234</v>
      </c>
      <c r="B234" s="14" t="s">
        <v>434</v>
      </c>
      <c r="C234" s="15">
        <v>38702.172449032696</v>
      </c>
      <c r="D234" s="15">
        <v>16969.992344850754</v>
      </c>
      <c r="E234" s="15">
        <v>21399.883772313719</v>
      </c>
      <c r="F234" s="15">
        <v>2571.7270841974282</v>
      </c>
      <c r="G234" s="15">
        <v>2634.9495581150495</v>
      </c>
      <c r="H234" s="18">
        <v>5234.2090099862808</v>
      </c>
      <c r="I234" s="15">
        <v>2172.4660348900084</v>
      </c>
      <c r="J234" s="15">
        <v>2954.6234098864511</v>
      </c>
      <c r="K234" s="18">
        <v>5171.4609977517857</v>
      </c>
      <c r="L234" s="15">
        <v>2753.9032486738861</v>
      </c>
      <c r="M234" s="15">
        <v>3607.2379671954827</v>
      </c>
      <c r="N234" s="18">
        <v>6415.6474125498062</v>
      </c>
      <c r="O234" s="15">
        <v>2803.8596236587009</v>
      </c>
      <c r="P234" s="15">
        <v>3697.1066300347316</v>
      </c>
      <c r="Q234" s="18">
        <v>6562.0081903478313</v>
      </c>
      <c r="R234" s="15">
        <v>2396.1155606407324</v>
      </c>
      <c r="S234" s="15">
        <v>3332.588672768879</v>
      </c>
      <c r="T234" s="18">
        <v>5775.7894736842109</v>
      </c>
      <c r="U234" s="15">
        <v>2062.4638575195263</v>
      </c>
      <c r="V234" s="15">
        <v>2564.3213272971493</v>
      </c>
      <c r="W234" s="18">
        <v>4675.267499129397</v>
      </c>
      <c r="X234" s="15">
        <v>1321.5949295241699</v>
      </c>
      <c r="Y234" s="15">
        <v>1579.1365055340082</v>
      </c>
      <c r="Z234" s="20">
        <v>2938.0071894806547</v>
      </c>
      <c r="AA234" s="16">
        <v>879.98870392390018</v>
      </c>
      <c r="AB234" s="15">
        <v>914.65992865636156</v>
      </c>
      <c r="AC234" s="20">
        <v>1812.8097502972653</v>
      </c>
    </row>
    <row r="235" spans="1:29" x14ac:dyDescent="0.2">
      <c r="A235" s="14" t="s">
        <v>235</v>
      </c>
      <c r="B235" s="14" t="s">
        <v>434</v>
      </c>
      <c r="C235" s="15">
        <v>46912.615586603017</v>
      </c>
      <c r="D235" s="15">
        <v>25204.404398162387</v>
      </c>
      <c r="E235" s="15">
        <v>20900.894526426353</v>
      </c>
      <c r="F235" s="15">
        <v>3663.8443352582713</v>
      </c>
      <c r="G235" s="15">
        <v>2795.0451775516062</v>
      </c>
      <c r="H235" s="18">
        <v>6506.8162269087197</v>
      </c>
      <c r="I235" s="15">
        <v>3073.817581604485</v>
      </c>
      <c r="J235" s="15">
        <v>3168.6509007086142</v>
      </c>
      <c r="K235" s="18">
        <v>6298.1504311448816</v>
      </c>
      <c r="L235" s="15">
        <v>3854.7497127771394</v>
      </c>
      <c r="M235" s="15">
        <v>3281.9878755286122</v>
      </c>
      <c r="N235" s="18">
        <v>7250.2177027060061</v>
      </c>
      <c r="O235" s="15">
        <v>4114.2265305064539</v>
      </c>
      <c r="P235" s="15">
        <v>3680.8287802602254</v>
      </c>
      <c r="Q235" s="18">
        <v>7901.8786999118765</v>
      </c>
      <c r="R235" s="15">
        <v>4088.5683638443938</v>
      </c>
      <c r="S235" s="15">
        <v>3356.1312929061787</v>
      </c>
      <c r="T235" s="18">
        <v>7559.7969107551489</v>
      </c>
      <c r="U235" s="15">
        <v>3159.2124272424257</v>
      </c>
      <c r="V235" s="15">
        <v>2211.8417989154768</v>
      </c>
      <c r="W235" s="18">
        <v>5561.0524849509975</v>
      </c>
      <c r="X235" s="15">
        <v>2029.8342635512249</v>
      </c>
      <c r="Y235" s="15">
        <v>1301.2626998391827</v>
      </c>
      <c r="Z235" s="20">
        <v>3495.4491533440546</v>
      </c>
      <c r="AA235" s="16">
        <v>1510.6747919143877</v>
      </c>
      <c r="AB235" s="15">
        <v>805.69322235434015</v>
      </c>
      <c r="AC235" s="20">
        <v>2428.6367419738408</v>
      </c>
    </row>
    <row r="236" spans="1:29" x14ac:dyDescent="0.2">
      <c r="A236" s="14" t="s">
        <v>236</v>
      </c>
      <c r="B236" s="14" t="s">
        <v>434</v>
      </c>
      <c r="C236" s="15">
        <v>40004.12037225411</v>
      </c>
      <c r="D236" s="15">
        <v>21969.690269254974</v>
      </c>
      <c r="E236" s="15">
        <v>16973.260833360931</v>
      </c>
      <c r="F236" s="15">
        <v>2824.616979867913</v>
      </c>
      <c r="G236" s="15">
        <v>2050.6515330376797</v>
      </c>
      <c r="H236" s="18">
        <v>4932.3726828957024</v>
      </c>
      <c r="I236" s="15">
        <v>2498.7274538262332</v>
      </c>
      <c r="J236" s="15">
        <v>2397.8039215686276</v>
      </c>
      <c r="K236" s="18">
        <v>4987.884572697003</v>
      </c>
      <c r="L236" s="15">
        <v>3323.984453298785</v>
      </c>
      <c r="M236" s="15">
        <v>2651.1456647681439</v>
      </c>
      <c r="N236" s="18">
        <v>6115.416558703464</v>
      </c>
      <c r="O236" s="15">
        <v>3313.559794722928</v>
      </c>
      <c r="P236" s="15">
        <v>2912.7177440257115</v>
      </c>
      <c r="Q236" s="18">
        <v>6358.5350681665032</v>
      </c>
      <c r="R236" s="15">
        <v>3630.795194508009</v>
      </c>
      <c r="S236" s="15">
        <v>2827.7302631578946</v>
      </c>
      <c r="T236" s="18">
        <v>6593.2415617848974</v>
      </c>
      <c r="U236" s="15">
        <v>2969.2141684493308</v>
      </c>
      <c r="V236" s="15">
        <v>1952.3959007014578</v>
      </c>
      <c r="W236" s="18">
        <v>5120.7806576787225</v>
      </c>
      <c r="X236" s="15">
        <v>2431.3957998297228</v>
      </c>
      <c r="Y236" s="15">
        <v>1408.0069056853656</v>
      </c>
      <c r="Z236" s="20">
        <v>4095.2499290511778</v>
      </c>
      <c r="AA236" s="16">
        <v>1764.9304399524376</v>
      </c>
      <c r="AB236" s="15">
        <v>823.8543400713437</v>
      </c>
      <c r="AC236" s="20">
        <v>2786.906064209275</v>
      </c>
    </row>
    <row r="237" spans="1:29" x14ac:dyDescent="0.2">
      <c r="A237" s="14" t="s">
        <v>237</v>
      </c>
      <c r="B237" s="14" t="s">
        <v>434</v>
      </c>
      <c r="C237" s="15">
        <v>45060.472097501435</v>
      </c>
      <c r="D237" s="15">
        <v>20946.653365568862</v>
      </c>
      <c r="E237" s="15">
        <v>23624.634951575743</v>
      </c>
      <c r="F237" s="15">
        <v>3310.0024247838433</v>
      </c>
      <c r="G237" s="15">
        <v>3255.9574067574895</v>
      </c>
      <c r="H237" s="18">
        <v>6596.5513511788913</v>
      </c>
      <c r="I237" s="15">
        <v>2777.1371979851447</v>
      </c>
      <c r="J237" s="15">
        <v>3525.3633854122199</v>
      </c>
      <c r="K237" s="18">
        <v>6346.8721363726909</v>
      </c>
      <c r="L237" s="15">
        <v>3225.6945904324234</v>
      </c>
      <c r="M237" s="15">
        <v>3872.6205969346597</v>
      </c>
      <c r="N237" s="18">
        <v>7178.7341660759248</v>
      </c>
      <c r="O237" s="15">
        <v>3442.7652273080712</v>
      </c>
      <c r="P237" s="15">
        <v>4106.087605619201</v>
      </c>
      <c r="Q237" s="18">
        <v>7619.0510600798307</v>
      </c>
      <c r="R237" s="15">
        <v>3166.4824084668194</v>
      </c>
      <c r="S237" s="15">
        <v>3743.2766018306638</v>
      </c>
      <c r="T237" s="18">
        <v>6975.1551773455376</v>
      </c>
      <c r="U237" s="15">
        <v>2327.1510870105967</v>
      </c>
      <c r="V237" s="15">
        <v>2361.2197403114274</v>
      </c>
      <c r="W237" s="18">
        <v>4759.1287995622106</v>
      </c>
      <c r="X237" s="15">
        <v>1643.5218995364676</v>
      </c>
      <c r="Y237" s="15">
        <v>1526.6115788477912</v>
      </c>
      <c r="Z237" s="20">
        <v>3261.6285119667014</v>
      </c>
      <c r="AA237" s="16">
        <v>1035.1837098692033</v>
      </c>
      <c r="AB237" s="15">
        <v>832.10939357907262</v>
      </c>
      <c r="AC237" s="20">
        <v>1930.0315101070155</v>
      </c>
    </row>
    <row r="238" spans="1:29" x14ac:dyDescent="0.2">
      <c r="A238" s="14" t="s">
        <v>238</v>
      </c>
      <c r="B238" s="14" t="s">
        <v>434</v>
      </c>
      <c r="C238" s="15">
        <v>59597.619494608749</v>
      </c>
      <c r="D238" s="15">
        <v>31503.871253447895</v>
      </c>
      <c r="E238" s="15">
        <v>27376.859761261541</v>
      </c>
      <c r="F238" s="15">
        <v>4902.8008805793952</v>
      </c>
      <c r="G238" s="15">
        <v>3730.1259611396481</v>
      </c>
      <c r="H238" s="18">
        <v>8691.0507290304049</v>
      </c>
      <c r="I238" s="15">
        <v>3785.5024901107031</v>
      </c>
      <c r="J238" s="15">
        <v>3923.8373317396627</v>
      </c>
      <c r="K238" s="18">
        <v>7767.6318620336378</v>
      </c>
      <c r="L238" s="15">
        <v>4908.2383338629643</v>
      </c>
      <c r="M238" s="15">
        <v>4585.6688748197221</v>
      </c>
      <c r="N238" s="18">
        <v>9593.9841599648007</v>
      </c>
      <c r="O238" s="15">
        <v>5649.4312373645744</v>
      </c>
      <c r="P238" s="15">
        <v>5023.7513866569907</v>
      </c>
      <c r="Q238" s="18">
        <v>10810.526981493962</v>
      </c>
      <c r="R238" s="15">
        <v>5175.4526601830667</v>
      </c>
      <c r="S238" s="15">
        <v>4373.695652173913</v>
      </c>
      <c r="T238" s="18">
        <v>9676.0168764302052</v>
      </c>
      <c r="U238" s="15">
        <v>3499.898960250734</v>
      </c>
      <c r="V238" s="15">
        <v>2610.1829759713446</v>
      </c>
      <c r="W238" s="18">
        <v>6222.7705586786724</v>
      </c>
      <c r="X238" s="15">
        <v>2216.213035663608</v>
      </c>
      <c r="Y238" s="15">
        <v>1799.4023271213698</v>
      </c>
      <c r="Z238" s="20">
        <v>4120.665216157412</v>
      </c>
      <c r="AA238" s="16">
        <v>1279.5332936979787</v>
      </c>
      <c r="AB238" s="15">
        <v>812.29726516052324</v>
      </c>
      <c r="AC238" s="20">
        <v>2149.6159334126041</v>
      </c>
    </row>
    <row r="239" spans="1:29" x14ac:dyDescent="0.2">
      <c r="A239" s="14" t="s">
        <v>239</v>
      </c>
      <c r="B239" s="14" t="s">
        <v>435</v>
      </c>
      <c r="C239" s="15">
        <v>40924.71435845214</v>
      </c>
      <c r="D239" s="15">
        <v>22087.294806517311</v>
      </c>
      <c r="E239" s="15">
        <v>17880.24236252546</v>
      </c>
      <c r="F239" s="15">
        <v>3267.3651483266581</v>
      </c>
      <c r="G239" s="15">
        <v>2387.357681080714</v>
      </c>
      <c r="H239" s="18">
        <v>5718.4288914533972</v>
      </c>
      <c r="I239" s="15">
        <v>2595.6396117945233</v>
      </c>
      <c r="J239" s="15">
        <v>2592.1390863571737</v>
      </c>
      <c r="K239" s="18">
        <v>5252.5384187426589</v>
      </c>
      <c r="L239" s="15">
        <v>3236.0203198395525</v>
      </c>
      <c r="M239" s="15">
        <v>2731.5588747558982</v>
      </c>
      <c r="N239" s="18">
        <v>6086.5313769989971</v>
      </c>
      <c r="O239" s="15">
        <v>3482.4241208791209</v>
      </c>
      <c r="P239" s="15">
        <v>3032.1693406593404</v>
      </c>
      <c r="Q239" s="18">
        <v>6647.8221978021975</v>
      </c>
      <c r="R239" s="15">
        <v>3572.5550847457625</v>
      </c>
      <c r="S239" s="15">
        <v>2884.5360169491528</v>
      </c>
      <c r="T239" s="18">
        <v>6603.6970338983056</v>
      </c>
      <c r="U239" s="15">
        <v>2826.850544307661</v>
      </c>
      <c r="V239" s="15">
        <v>1949.9397700681657</v>
      </c>
      <c r="W239" s="18">
        <v>4952.9219656119649</v>
      </c>
      <c r="X239" s="15">
        <v>1954.3075335397316</v>
      </c>
      <c r="Y239" s="15">
        <v>1338.0175438596491</v>
      </c>
      <c r="Z239" s="20">
        <v>3500.2301341589264</v>
      </c>
      <c r="AA239" s="16">
        <v>1500.1735384615383</v>
      </c>
      <c r="AB239" s="15">
        <v>802.25107692307688</v>
      </c>
      <c r="AC239" s="20">
        <v>2457.118769230769</v>
      </c>
    </row>
    <row r="240" spans="1:29" x14ac:dyDescent="0.2">
      <c r="A240" s="14" t="s">
        <v>240</v>
      </c>
      <c r="B240" s="14" t="s">
        <v>435</v>
      </c>
      <c r="C240" s="15">
        <v>32086.993890020367</v>
      </c>
      <c r="D240" s="15">
        <v>15928.161405295315</v>
      </c>
      <c r="E240" s="15">
        <v>15573.531568228105</v>
      </c>
      <c r="F240" s="15">
        <v>2492.0947661394339</v>
      </c>
      <c r="G240" s="15">
        <v>2370.0814608648429</v>
      </c>
      <c r="H240" s="18">
        <v>4903.2072500169706</v>
      </c>
      <c r="I240" s="15">
        <v>2053.9333003647153</v>
      </c>
      <c r="J240" s="15">
        <v>2328.7245471966371</v>
      </c>
      <c r="K240" s="18">
        <v>4433.4154664029174</v>
      </c>
      <c r="L240" s="15">
        <v>2446.768248271494</v>
      </c>
      <c r="M240" s="15">
        <v>2497.9958304744814</v>
      </c>
      <c r="N240" s="18">
        <v>5013.3569430516709</v>
      </c>
      <c r="O240" s="15">
        <v>2574.1347802197802</v>
      </c>
      <c r="P240" s="15">
        <v>2763.7669230769229</v>
      </c>
      <c r="Q240" s="18">
        <v>5414.7270329670328</v>
      </c>
      <c r="R240" s="15">
        <v>2476.8686440677966</v>
      </c>
      <c r="S240" s="15">
        <v>2268.5338983050847</v>
      </c>
      <c r="T240" s="18">
        <v>4828.9936440677966</v>
      </c>
      <c r="U240" s="15">
        <v>1790.0472072438702</v>
      </c>
      <c r="V240" s="15">
        <v>1420.295655712687</v>
      </c>
      <c r="W240" s="18">
        <v>3306.5282327805476</v>
      </c>
      <c r="X240" s="15">
        <v>1283.0712074303406</v>
      </c>
      <c r="Y240" s="15">
        <v>1005.3694530443756</v>
      </c>
      <c r="Z240" s="20">
        <v>2416.1537667698658</v>
      </c>
      <c r="AA240" s="16">
        <v>780.66584615384613</v>
      </c>
      <c r="AB240" s="15">
        <v>530.63692307692304</v>
      </c>
      <c r="AC240" s="20">
        <v>1421.0276923076922</v>
      </c>
    </row>
    <row r="241" spans="1:29" x14ac:dyDescent="0.2">
      <c r="A241" s="14" t="s">
        <v>241</v>
      </c>
      <c r="B241" s="14" t="s">
        <v>435</v>
      </c>
      <c r="C241" s="15">
        <v>34955.291751527497</v>
      </c>
      <c r="D241" s="15">
        <v>17744.4266802444</v>
      </c>
      <c r="E241" s="15">
        <v>16793.716904276986</v>
      </c>
      <c r="F241" s="15">
        <v>2795.5083836806734</v>
      </c>
      <c r="G241" s="15">
        <v>2455.3827981807071</v>
      </c>
      <c r="H241" s="18">
        <v>5284.3638585296312</v>
      </c>
      <c r="I241" s="15">
        <v>2102.9406564876058</v>
      </c>
      <c r="J241" s="15">
        <v>2333.1002039933237</v>
      </c>
      <c r="K241" s="18">
        <v>4471.0461148544227</v>
      </c>
      <c r="L241" s="15">
        <v>2642.9959360320895</v>
      </c>
      <c r="M241" s="15">
        <v>2644.7324642423605</v>
      </c>
      <c r="N241" s="18">
        <v>5351.1116799493329</v>
      </c>
      <c r="O241" s="15">
        <v>2803.6382967032964</v>
      </c>
      <c r="P241" s="15">
        <v>2774.4641208791209</v>
      </c>
      <c r="Q241" s="18">
        <v>5636.4507692307689</v>
      </c>
      <c r="R241" s="15">
        <v>2804.8029661016949</v>
      </c>
      <c r="S241" s="15">
        <v>2705.7796610169494</v>
      </c>
      <c r="T241" s="18">
        <v>5563.3093220338988</v>
      </c>
      <c r="U241" s="15">
        <v>2152.3037948926644</v>
      </c>
      <c r="V241" s="15">
        <v>1803.7879743615831</v>
      </c>
      <c r="W241" s="18">
        <v>4018.549801607488</v>
      </c>
      <c r="X241" s="15">
        <v>1461.2755417956655</v>
      </c>
      <c r="Y241" s="15">
        <v>1179.1186790505676</v>
      </c>
      <c r="Z241" s="20">
        <v>2717.6160990712074</v>
      </c>
      <c r="AA241" s="16">
        <v>1178.1938461538462</v>
      </c>
      <c r="AB241" s="15">
        <v>717.70892307692304</v>
      </c>
      <c r="AC241" s="20">
        <v>1967.8535384615384</v>
      </c>
    </row>
    <row r="242" spans="1:29" x14ac:dyDescent="0.2">
      <c r="A242" s="14" t="s">
        <v>242</v>
      </c>
      <c r="B242" s="14" t="s">
        <v>436</v>
      </c>
      <c r="C242" s="15">
        <v>38473.17936804385</v>
      </c>
      <c r="D242" s="15">
        <v>19957.569960066201</v>
      </c>
      <c r="E242" s="15">
        <v>18223.037701756781</v>
      </c>
      <c r="F242" s="15">
        <v>2722.1798071469088</v>
      </c>
      <c r="G242" s="15">
        <v>2039.9600113442993</v>
      </c>
      <c r="H242" s="18">
        <v>4782.237946681792</v>
      </c>
      <c r="I242" s="15">
        <v>2622.4146050433537</v>
      </c>
      <c r="J242" s="15">
        <v>2441.7551507437752</v>
      </c>
      <c r="K242" s="18">
        <v>5086.0390581497095</v>
      </c>
      <c r="L242" s="15">
        <v>3481.5062109279861</v>
      </c>
      <c r="M242" s="15">
        <v>3594.5762766907528</v>
      </c>
      <c r="N242" s="18">
        <v>7112.8959974019654</v>
      </c>
      <c r="O242" s="15">
        <v>3096.8546979865773</v>
      </c>
      <c r="P242" s="15">
        <v>2989.1703020134228</v>
      </c>
      <c r="Q242" s="18">
        <v>6120.6820469798658</v>
      </c>
      <c r="R242" s="15">
        <v>3084.2592259225921</v>
      </c>
      <c r="S242" s="15">
        <v>3017.2661266126611</v>
      </c>
      <c r="T242" s="18">
        <v>6129.8685868586854</v>
      </c>
      <c r="U242" s="15">
        <v>3053.1913776944707</v>
      </c>
      <c r="V242" s="15">
        <v>2632.6088097469542</v>
      </c>
      <c r="W242" s="18">
        <v>5723.4939081537023</v>
      </c>
      <c r="X242" s="15">
        <v>1651.4222873900292</v>
      </c>
      <c r="Y242" s="15">
        <v>1380.2130987292276</v>
      </c>
      <c r="Z242" s="20">
        <v>3098.7663734115345</v>
      </c>
      <c r="AA242" s="16">
        <v>885.95112414467258</v>
      </c>
      <c r="AB242" s="15">
        <v>516.4222873900294</v>
      </c>
      <c r="AC242" s="20">
        <v>1429.9159335288368</v>
      </c>
    </row>
    <row r="243" spans="1:29" x14ac:dyDescent="0.2">
      <c r="A243" s="14" t="s">
        <v>243</v>
      </c>
      <c r="B243" s="14" t="s">
        <v>437</v>
      </c>
      <c r="C243" s="15">
        <v>41818.043199022286</v>
      </c>
      <c r="D243" s="15">
        <v>22991.888959557036</v>
      </c>
      <c r="E243" s="15">
        <v>18517.123473879805</v>
      </c>
      <c r="F243" s="15">
        <v>3671.9232166837819</v>
      </c>
      <c r="G243" s="15">
        <v>2378.2643178766093</v>
      </c>
      <c r="H243" s="18">
        <v>6082.7818943044467</v>
      </c>
      <c r="I243" s="15">
        <v>2934.5429942674309</v>
      </c>
      <c r="J243" s="15">
        <v>2572.6132515664576</v>
      </c>
      <c r="K243" s="18">
        <v>5536.2770297293691</v>
      </c>
      <c r="L243" s="15">
        <v>3928.3100986059158</v>
      </c>
      <c r="M243" s="15">
        <v>3357.7953077184629</v>
      </c>
      <c r="N243" s="18">
        <v>7335.3430805848348</v>
      </c>
      <c r="O243" s="15">
        <v>3492.3820537217302</v>
      </c>
      <c r="P243" s="15">
        <v>3121.1024665154064</v>
      </c>
      <c r="Q243" s="18">
        <v>6658.4232598989975</v>
      </c>
      <c r="R243" s="15">
        <v>3336.6574275362318</v>
      </c>
      <c r="S243" s="15">
        <v>2853.5057065217393</v>
      </c>
      <c r="T243" s="18">
        <v>6228.582427536232</v>
      </c>
      <c r="U243" s="15">
        <v>2943.3576776380846</v>
      </c>
      <c r="V243" s="15">
        <v>2330.3393134623534</v>
      </c>
      <c r="W243" s="18">
        <v>5318.6226868201729</v>
      </c>
      <c r="X243" s="15">
        <v>1847.4541036717064</v>
      </c>
      <c r="Y243" s="15">
        <v>1253.0264578833694</v>
      </c>
      <c r="Z243" s="20">
        <v>3137.632289416847</v>
      </c>
      <c r="AA243" s="16">
        <v>1181.6119791666667</v>
      </c>
      <c r="AB243" s="15">
        <v>661.76649305555554</v>
      </c>
      <c r="AC243" s="20">
        <v>1852.9461805555557</v>
      </c>
    </row>
    <row r="244" spans="1:29" x14ac:dyDescent="0.2">
      <c r="A244" s="14" t="s">
        <v>244</v>
      </c>
      <c r="B244" s="14" t="s">
        <v>437</v>
      </c>
      <c r="C244" s="15">
        <v>48291.956800977714</v>
      </c>
      <c r="D244" s="15">
        <v>22303.031289361119</v>
      </c>
      <c r="E244" s="15">
        <v>25450.650105378678</v>
      </c>
      <c r="F244" s="15">
        <v>3940.5456987123785</v>
      </c>
      <c r="G244" s="15">
        <v>4124.8724227822104</v>
      </c>
      <c r="H244" s="18">
        <v>8145.2181056955524</v>
      </c>
      <c r="I244" s="15">
        <v>2978.6401813091588</v>
      </c>
      <c r="J244" s="15">
        <v>3903.8490867884279</v>
      </c>
      <c r="K244" s="18">
        <v>6945.7229702706309</v>
      </c>
      <c r="L244" s="15">
        <v>3677.8401904114244</v>
      </c>
      <c r="M244" s="15">
        <v>4610.1448486909212</v>
      </c>
      <c r="N244" s="18">
        <v>8404.6569194151634</v>
      </c>
      <c r="O244" s="15">
        <v>3494.5219937056286</v>
      </c>
      <c r="P244" s="15">
        <v>4379.3871770475007</v>
      </c>
      <c r="Q244" s="18">
        <v>7960.5767401010025</v>
      </c>
      <c r="R244" s="15">
        <v>3108.470108695652</v>
      </c>
      <c r="S244" s="15">
        <v>3443.7657608695654</v>
      </c>
      <c r="T244" s="18">
        <v>6624.417572463768</v>
      </c>
      <c r="U244" s="15">
        <v>2414.3938409379857</v>
      </c>
      <c r="V244" s="15">
        <v>2462.2179686396385</v>
      </c>
      <c r="W244" s="18">
        <v>4940.377313179828</v>
      </c>
      <c r="X244" s="15">
        <v>1719.1117710583155</v>
      </c>
      <c r="Y244" s="15">
        <v>1362.7929265658747</v>
      </c>
      <c r="Z244" s="20">
        <v>3117.3677105831534</v>
      </c>
      <c r="AA244" s="16">
        <v>1124.2057291666667</v>
      </c>
      <c r="AB244" s="15">
        <v>672.92881944444446</v>
      </c>
      <c r="AC244" s="20">
        <v>1821.0538194444446</v>
      </c>
    </row>
    <row r="245" spans="1:29" x14ac:dyDescent="0.2">
      <c r="A245" s="14" t="s">
        <v>245</v>
      </c>
      <c r="B245" s="14" t="s">
        <v>438</v>
      </c>
      <c r="C245" s="15">
        <v>35827.486743330541</v>
      </c>
      <c r="D245" s="15">
        <v>17073.011484627346</v>
      </c>
      <c r="E245" s="15">
        <v>18509.325367866968</v>
      </c>
      <c r="F245" s="15">
        <v>2872.282774390244</v>
      </c>
      <c r="G245" s="15">
        <v>2814.0045731707319</v>
      </c>
      <c r="H245" s="18">
        <v>5696.6941692073178</v>
      </c>
      <c r="I245" s="15">
        <v>2196.9186153049436</v>
      </c>
      <c r="J245" s="15">
        <v>2714.2381388678641</v>
      </c>
      <c r="K245" s="18">
        <v>4929.1765924391502</v>
      </c>
      <c r="L245" s="15">
        <v>2733.7053422370618</v>
      </c>
      <c r="M245" s="15">
        <v>3044.6303760235314</v>
      </c>
      <c r="N245" s="18">
        <v>5809.2409174020195</v>
      </c>
      <c r="O245" s="15">
        <v>2820.4018614460592</v>
      </c>
      <c r="P245" s="15">
        <v>3125.6978130301227</v>
      </c>
      <c r="Q245" s="18">
        <v>5978.8831323644035</v>
      </c>
      <c r="R245" s="15">
        <v>2465.9363915416097</v>
      </c>
      <c r="S245" s="15">
        <v>2701.7060595725329</v>
      </c>
      <c r="T245" s="18">
        <v>5209.4379831741699</v>
      </c>
      <c r="U245" s="15">
        <v>1880.9488636363635</v>
      </c>
      <c r="V245" s="15">
        <v>2037.1860177865613</v>
      </c>
      <c r="W245" s="18">
        <v>3951.091156126482</v>
      </c>
      <c r="X245" s="15">
        <v>1347.5742309407044</v>
      </c>
      <c r="Y245" s="15">
        <v>1201.6953484916035</v>
      </c>
      <c r="Z245" s="20">
        <v>2569.4904146232725</v>
      </c>
      <c r="AA245" s="16">
        <v>946.62469966362323</v>
      </c>
      <c r="AB245" s="15">
        <v>804.12205670350784</v>
      </c>
      <c r="AC245" s="20">
        <v>1785.645362806343</v>
      </c>
    </row>
    <row r="246" spans="1:29" x14ac:dyDescent="0.2">
      <c r="A246" s="14" t="s">
        <v>246</v>
      </c>
      <c r="B246" s="14" t="s">
        <v>438</v>
      </c>
      <c r="C246" s="15">
        <v>32905.015223112809</v>
      </c>
      <c r="D246" s="15">
        <v>14949.057243689436</v>
      </c>
      <c r="E246" s="15">
        <v>17787.099548390954</v>
      </c>
      <c r="F246" s="15">
        <v>2712.0177210365855</v>
      </c>
      <c r="G246" s="15">
        <v>2786.946836890244</v>
      </c>
      <c r="H246" s="18">
        <v>5519.778201219513</v>
      </c>
      <c r="I246" s="15">
        <v>2082.7929729514399</v>
      </c>
      <c r="J246" s="15">
        <v>2650.417878341234</v>
      </c>
      <c r="K246" s="18">
        <v>4749.729036370155</v>
      </c>
      <c r="L246" s="15">
        <v>2653.1645202321329</v>
      </c>
      <c r="M246" s="15">
        <v>3145.7746641227441</v>
      </c>
      <c r="N246" s="18">
        <v>5827.9713411240955</v>
      </c>
      <c r="O246" s="15">
        <v>2332.747925358764</v>
      </c>
      <c r="P246" s="15">
        <v>3015.0536426573749</v>
      </c>
      <c r="Q246" s="18">
        <v>5376.4870936683328</v>
      </c>
      <c r="R246" s="15">
        <v>2012.6156207366985</v>
      </c>
      <c r="S246" s="15">
        <v>2441.2877444292858</v>
      </c>
      <c r="T246" s="18">
        <v>4479.6236925875401</v>
      </c>
      <c r="U246" s="15">
        <v>1508.6650197628458</v>
      </c>
      <c r="V246" s="15">
        <v>1871.1840415019763</v>
      </c>
      <c r="W246" s="18">
        <v>3399.378705533597</v>
      </c>
      <c r="X246" s="15">
        <v>1032.7069401099718</v>
      </c>
      <c r="Y246" s="15">
        <v>1115.0346262446128</v>
      </c>
      <c r="Z246" s="20">
        <v>2170.8510922871155</v>
      </c>
      <c r="AA246" s="16">
        <v>548.19894281595384</v>
      </c>
      <c r="AB246" s="15">
        <v>571.46468044209507</v>
      </c>
      <c r="AC246" s="20">
        <v>1132.7506006727535</v>
      </c>
    </row>
    <row r="247" spans="1:29" x14ac:dyDescent="0.2">
      <c r="A247" s="14" t="s">
        <v>247</v>
      </c>
      <c r="B247" s="14" t="s">
        <v>438</v>
      </c>
      <c r="C247" s="15">
        <v>33891.718103242012</v>
      </c>
      <c r="D247" s="15">
        <v>15100.622943832994</v>
      </c>
      <c r="E247" s="15">
        <v>18592.737363919128</v>
      </c>
      <c r="F247" s="15">
        <v>2588.1765434451222</v>
      </c>
      <c r="G247" s="15">
        <v>2377.9587461890246</v>
      </c>
      <c r="H247" s="18">
        <v>4979.6641577743903</v>
      </c>
      <c r="I247" s="15">
        <v>1927.3718679042345</v>
      </c>
      <c r="J247" s="15">
        <v>2537.7938891765921</v>
      </c>
      <c r="K247" s="18">
        <v>4482.4347687527388</v>
      </c>
      <c r="L247" s="15">
        <v>2522.0515541775976</v>
      </c>
      <c r="M247" s="15">
        <v>3277.8241513633834</v>
      </c>
      <c r="N247" s="18">
        <v>5827.9713411240955</v>
      </c>
      <c r="O247" s="15">
        <v>2380.8986291320894</v>
      </c>
      <c r="P247" s="15">
        <v>3058.0819311356654</v>
      </c>
      <c r="Q247" s="18">
        <v>5474.8374673329972</v>
      </c>
      <c r="R247" s="15">
        <v>2039.4076284674852</v>
      </c>
      <c r="S247" s="15">
        <v>2738.1431900864027</v>
      </c>
      <c r="T247" s="18">
        <v>4804.3428262846746</v>
      </c>
      <c r="U247" s="15">
        <v>1766.2122035573123</v>
      </c>
      <c r="V247" s="15">
        <v>2254.45331027668</v>
      </c>
      <c r="W247" s="18">
        <v>4056.062994071146</v>
      </c>
      <c r="X247" s="15">
        <v>1233.4709466488334</v>
      </c>
      <c r="Y247" s="15">
        <v>1535.3391291425173</v>
      </c>
      <c r="Z247" s="20">
        <v>2803.474364690147</v>
      </c>
      <c r="AA247" s="16">
        <v>828.84190293128302</v>
      </c>
      <c r="AB247" s="15">
        <v>964.07400288322913</v>
      </c>
      <c r="AC247" s="20">
        <v>1816.1816434406535</v>
      </c>
    </row>
    <row r="248" spans="1:29" x14ac:dyDescent="0.2">
      <c r="A248" s="14" t="s">
        <v>248</v>
      </c>
      <c r="B248" s="14" t="s">
        <v>438</v>
      </c>
      <c r="C248" s="15">
        <v>33422.779930314631</v>
      </c>
      <c r="D248" s="15">
        <v>13787.392615743509</v>
      </c>
      <c r="E248" s="15">
        <v>19443.132835865534</v>
      </c>
      <c r="F248" s="15">
        <v>2602.74609375</v>
      </c>
      <c r="G248" s="15">
        <v>3019.0189596036589</v>
      </c>
      <c r="H248" s="18">
        <v>5649.8634717987807</v>
      </c>
      <c r="I248" s="15">
        <v>1826.761104250488</v>
      </c>
      <c r="J248" s="15">
        <v>2835.1212205712463</v>
      </c>
      <c r="K248" s="18">
        <v>4686.6596024379551</v>
      </c>
      <c r="L248" s="15">
        <v>2447.1298592892917</v>
      </c>
      <c r="M248" s="15">
        <v>3618.7178631051752</v>
      </c>
      <c r="N248" s="18">
        <v>6095.8164003497895</v>
      </c>
      <c r="O248" s="15">
        <v>2185.2223648617669</v>
      </c>
      <c r="P248" s="15">
        <v>3302.9333822383201</v>
      </c>
      <c r="Q248" s="18">
        <v>5514.7923066342673</v>
      </c>
      <c r="R248" s="15">
        <v>1742.5521828103683</v>
      </c>
      <c r="S248" s="15">
        <v>2598.824749886312</v>
      </c>
      <c r="T248" s="18">
        <v>4359.5954979536154</v>
      </c>
      <c r="U248" s="15">
        <v>1445.193675889328</v>
      </c>
      <c r="V248" s="15">
        <v>1946.8614130434783</v>
      </c>
      <c r="W248" s="18">
        <v>3416.4671442687745</v>
      </c>
      <c r="X248" s="15">
        <v>931.60276415514932</v>
      </c>
      <c r="Y248" s="15">
        <v>1229.1379105364838</v>
      </c>
      <c r="Z248" s="20">
        <v>2175.184128399465</v>
      </c>
      <c r="AA248" s="16">
        <v>609.27150408457464</v>
      </c>
      <c r="AB248" s="15">
        <v>695.06391158097063</v>
      </c>
      <c r="AC248" s="20">
        <v>1317.4223930802498</v>
      </c>
    </row>
    <row r="249" spans="1:29" x14ac:dyDescent="0.2">
      <c r="A249" s="14" t="s">
        <v>249</v>
      </c>
      <c r="B249" s="14" t="s">
        <v>439</v>
      </c>
      <c r="C249" s="15">
        <v>50589.332821211254</v>
      </c>
      <c r="D249" s="15">
        <v>23184.321248146633</v>
      </c>
      <c r="E249" s="15">
        <v>26953.053309896481</v>
      </c>
      <c r="F249" s="15">
        <v>3598.0909697805864</v>
      </c>
      <c r="G249" s="15">
        <v>3340.6146245938849</v>
      </c>
      <c r="H249" s="18">
        <v>6978.1727713738928</v>
      </c>
      <c r="I249" s="15">
        <v>2997.3683064867218</v>
      </c>
      <c r="J249" s="15">
        <v>3863.9954288202002</v>
      </c>
      <c r="K249" s="18">
        <v>6900.5844579886807</v>
      </c>
      <c r="L249" s="15">
        <v>3880.9842562828758</v>
      </c>
      <c r="M249" s="15">
        <v>4684.8671098772647</v>
      </c>
      <c r="N249" s="18">
        <v>8632.1000146113383</v>
      </c>
      <c r="O249" s="15">
        <v>3680.6203046102055</v>
      </c>
      <c r="P249" s="15">
        <v>4435.9949094790427</v>
      </c>
      <c r="Q249" s="18">
        <v>8181.4811773882338</v>
      </c>
      <c r="R249" s="15">
        <v>3199.2205875018703</v>
      </c>
      <c r="S249" s="15">
        <v>3991.3247219590048</v>
      </c>
      <c r="T249" s="18">
        <v>7266.4552890130171</v>
      </c>
      <c r="U249" s="15">
        <v>2647.9973861903723</v>
      </c>
      <c r="V249" s="15">
        <v>3160.4291004138531</v>
      </c>
      <c r="W249" s="18">
        <v>5872.1553038553693</v>
      </c>
      <c r="X249" s="15">
        <v>1899.7217186141811</v>
      </c>
      <c r="Y249" s="15">
        <v>2055.9632435117346</v>
      </c>
      <c r="Z249" s="20">
        <v>4021.3940146529244</v>
      </c>
      <c r="AA249" s="16">
        <v>1364.0007396449703</v>
      </c>
      <c r="AB249" s="15">
        <v>1383.1497781065088</v>
      </c>
      <c r="AC249" s="20">
        <v>2822.2736686390531</v>
      </c>
    </row>
    <row r="250" spans="1:29" x14ac:dyDescent="0.2">
      <c r="A250" s="14" t="s">
        <v>250</v>
      </c>
      <c r="B250" s="14" t="s">
        <v>440</v>
      </c>
      <c r="C250" s="15">
        <v>46879.676838901432</v>
      </c>
      <c r="D250" s="15">
        <v>23880.270517775374</v>
      </c>
      <c r="E250" s="15">
        <v>22495.754304381586</v>
      </c>
      <c r="F250" s="15">
        <v>3418.4645554827125</v>
      </c>
      <c r="G250" s="15">
        <v>2528.1470797822308</v>
      </c>
      <c r="H250" s="18">
        <v>5996.8397229427355</v>
      </c>
      <c r="I250" s="15">
        <v>2732.4040764570514</v>
      </c>
      <c r="J250" s="15">
        <v>2986.4562532287605</v>
      </c>
      <c r="K250" s="18">
        <v>5765.6796130183629</v>
      </c>
      <c r="L250" s="15">
        <v>4061.0452533904354</v>
      </c>
      <c r="M250" s="15">
        <v>3972.523816321675</v>
      </c>
      <c r="N250" s="18">
        <v>8106.1765405662618</v>
      </c>
      <c r="O250" s="15">
        <v>3746.8535241064469</v>
      </c>
      <c r="P250" s="15">
        <v>3801.4883086515974</v>
      </c>
      <c r="Q250" s="18">
        <v>7620.4597483576435</v>
      </c>
      <c r="R250" s="15">
        <v>3387.1065041989132</v>
      </c>
      <c r="S250" s="15">
        <v>3367.7454635270869</v>
      </c>
      <c r="T250" s="18">
        <v>6834.4473571546187</v>
      </c>
      <c r="U250" s="15">
        <v>3046.8206256577059</v>
      </c>
      <c r="V250" s="15">
        <v>2794.6344590069839</v>
      </c>
      <c r="W250" s="18">
        <v>5900.6416339806756</v>
      </c>
      <c r="X250" s="15">
        <v>2405.2854122621561</v>
      </c>
      <c r="Y250" s="15">
        <v>1987.4735729386891</v>
      </c>
      <c r="Z250" s="20">
        <v>4497.6215644820295</v>
      </c>
      <c r="AA250" s="16">
        <v>1880.0393963463066</v>
      </c>
      <c r="AB250" s="15">
        <v>1494.432724384432</v>
      </c>
      <c r="AC250" s="20">
        <v>3442.3256552819698</v>
      </c>
    </row>
    <row r="251" spans="1:29" x14ac:dyDescent="0.2">
      <c r="A251" s="14" t="s">
        <v>251</v>
      </c>
      <c r="B251" s="14" t="s">
        <v>440</v>
      </c>
      <c r="C251" s="15">
        <v>30637.426131545824</v>
      </c>
      <c r="D251" s="15">
        <v>14145.456746431981</v>
      </c>
      <c r="E251" s="15">
        <v>16332.865923757328</v>
      </c>
      <c r="F251" s="15">
        <v>2212.9904512156886</v>
      </c>
      <c r="G251" s="15">
        <v>2151.9288544309211</v>
      </c>
      <c r="H251" s="18">
        <v>4373.7830858250436</v>
      </c>
      <c r="I251" s="15">
        <v>1875.8414502418634</v>
      </c>
      <c r="J251" s="15">
        <v>2371.6653360259238</v>
      </c>
      <c r="K251" s="18">
        <v>4265.9274879068234</v>
      </c>
      <c r="L251" s="15">
        <v>2460.6970259338568</v>
      </c>
      <c r="M251" s="15">
        <v>2930.1590292648107</v>
      </c>
      <c r="N251" s="18">
        <v>5418.7054960742325</v>
      </c>
      <c r="O251" s="15">
        <v>2247.675036187507</v>
      </c>
      <c r="P251" s="15">
        <v>2736.1100100211556</v>
      </c>
      <c r="Q251" s="18">
        <v>5006.7316557176255</v>
      </c>
      <c r="R251" s="15">
        <v>1967.2968549316647</v>
      </c>
      <c r="S251" s="15">
        <v>2279.2247324221967</v>
      </c>
      <c r="T251" s="18">
        <v>4273.4119216202862</v>
      </c>
      <c r="U251" s="15">
        <v>1648.2167320386493</v>
      </c>
      <c r="V251" s="15">
        <v>1918.4161963072804</v>
      </c>
      <c r="W251" s="18">
        <v>3592.3662106572278</v>
      </c>
      <c r="X251" s="15">
        <v>1125.6342494714588</v>
      </c>
      <c r="Y251" s="15">
        <v>1220.6659619450315</v>
      </c>
      <c r="Z251" s="20">
        <v>2370.877378435518</v>
      </c>
      <c r="AA251" s="16">
        <v>671.91548848292291</v>
      </c>
      <c r="AB251" s="15">
        <v>696.7399523431294</v>
      </c>
      <c r="AC251" s="20">
        <v>1383.5501191421763</v>
      </c>
    </row>
    <row r="252" spans="1:29" x14ac:dyDescent="0.2">
      <c r="A252" s="14" t="s">
        <v>252</v>
      </c>
      <c r="B252" s="14" t="s">
        <v>440</v>
      </c>
      <c r="C252" s="15">
        <v>47564.559288449345</v>
      </c>
      <c r="D252" s="15">
        <v>20358.921061792083</v>
      </c>
      <c r="E252" s="15">
        <v>26894.806961093207</v>
      </c>
      <c r="F252" s="15">
        <v>3343.6148561981586</v>
      </c>
      <c r="G252" s="15">
        <v>3665.6655360145942</v>
      </c>
      <c r="H252" s="18">
        <v>7041.7809195336777</v>
      </c>
      <c r="I252" s="15">
        <v>2680.2120884797819</v>
      </c>
      <c r="J252" s="15">
        <v>3837.6461747992298</v>
      </c>
      <c r="K252" s="18">
        <v>6550.8620203822848</v>
      </c>
      <c r="L252" s="15">
        <v>3603.5187247204376</v>
      </c>
      <c r="M252" s="15">
        <v>4783.1414703783012</v>
      </c>
      <c r="N252" s="18">
        <v>8439.3752081846287</v>
      </c>
      <c r="O252" s="15">
        <v>3315.2387261997551</v>
      </c>
      <c r="P252" s="15">
        <v>4667.9959915376903</v>
      </c>
      <c r="Q252" s="18">
        <v>8035.6841109007901</v>
      </c>
      <c r="R252" s="15">
        <v>2669.6723859706899</v>
      </c>
      <c r="S252" s="15">
        <v>3764.6467972995224</v>
      </c>
      <c r="T252" s="18">
        <v>6485.9486250617483</v>
      </c>
      <c r="U252" s="15">
        <v>2204.0556299626901</v>
      </c>
      <c r="V252" s="15">
        <v>2982.4874198794605</v>
      </c>
      <c r="W252" s="18">
        <v>5223.856309193533</v>
      </c>
      <c r="X252" s="15">
        <v>1630.2854122621563</v>
      </c>
      <c r="Y252" s="15">
        <v>2005.4968287526426</v>
      </c>
      <c r="Z252" s="20">
        <v>3675.105708245243</v>
      </c>
      <c r="AA252" s="16">
        <v>973.11898332009525</v>
      </c>
      <c r="AB252" s="15">
        <v>1125.3756949960286</v>
      </c>
      <c r="AC252" s="20">
        <v>2126.6290706910245</v>
      </c>
    </row>
    <row r="253" spans="1:29" x14ac:dyDescent="0.2">
      <c r="A253" s="14" t="s">
        <v>253</v>
      </c>
      <c r="B253" s="14" t="s">
        <v>439</v>
      </c>
      <c r="C253" s="15">
        <v>51476.701676584846</v>
      </c>
      <c r="D253" s="15">
        <v>22157.33141902545</v>
      </c>
      <c r="E253" s="15">
        <v>29071.15519311923</v>
      </c>
      <c r="F253" s="15">
        <v>3670.4474609461922</v>
      </c>
      <c r="G253" s="15">
        <v>3777.5726556589075</v>
      </c>
      <c r="H253" s="18">
        <v>7473.391873247585</v>
      </c>
      <c r="I253" s="15">
        <v>2946.0796691336527</v>
      </c>
      <c r="J253" s="15">
        <v>4434.9586417065739</v>
      </c>
      <c r="K253" s="18">
        <v>7405.9283848498044</v>
      </c>
      <c r="L253" s="15">
        <v>3934.3786893629458</v>
      </c>
      <c r="M253" s="15">
        <v>5404.703170660433</v>
      </c>
      <c r="N253" s="18">
        <v>9397.4202220923435</v>
      </c>
      <c r="O253" s="15">
        <v>3640.8637464592139</v>
      </c>
      <c r="P253" s="15">
        <v>4818.9133379859595</v>
      </c>
      <c r="Q253" s="18">
        <v>8494.3025165236668</v>
      </c>
      <c r="R253" s="15">
        <v>2992.3933968380629</v>
      </c>
      <c r="S253" s="15">
        <v>4142.0445364320985</v>
      </c>
      <c r="T253" s="18">
        <v>7166.342127574685</v>
      </c>
      <c r="U253" s="15">
        <v>2295.5380091483335</v>
      </c>
      <c r="V253" s="15">
        <v>3212.452624700501</v>
      </c>
      <c r="W253" s="18">
        <v>5541.8059246351559</v>
      </c>
      <c r="X253" s="15">
        <v>1562.4152489755372</v>
      </c>
      <c r="Y253" s="15">
        <v>1810.6494474109029</v>
      </c>
      <c r="Z253" s="20">
        <v>3396.4279150627099</v>
      </c>
      <c r="AA253" s="16">
        <v>880.85576923076917</v>
      </c>
      <c r="AB253" s="15">
        <v>975.12795857988158</v>
      </c>
      <c r="AC253" s="20">
        <v>1881.0247781065088</v>
      </c>
    </row>
    <row r="254" spans="1:29" x14ac:dyDescent="0.2">
      <c r="A254" s="14" t="s">
        <v>254</v>
      </c>
      <c r="B254" s="14" t="s">
        <v>439</v>
      </c>
      <c r="C254" s="15">
        <v>52088.965502203915</v>
      </c>
      <c r="D254" s="15">
        <v>28506.465921517851</v>
      </c>
      <c r="E254" s="15">
        <v>22917.490053873455</v>
      </c>
      <c r="F254" s="15">
        <v>3979.6070141083269</v>
      </c>
      <c r="G254" s="15">
        <v>2647.1199430326224</v>
      </c>
      <c r="H254" s="18">
        <v>6662.4353553785213</v>
      </c>
      <c r="I254" s="15">
        <v>3390.3297779712666</v>
      </c>
      <c r="J254" s="15">
        <v>3049.4111885067477</v>
      </c>
      <c r="K254" s="18">
        <v>6483.4871571615149</v>
      </c>
      <c r="L254" s="15">
        <v>4825.274693161894</v>
      </c>
      <c r="M254" s="15">
        <v>4112.3601329631792</v>
      </c>
      <c r="N254" s="18">
        <v>9039.4797632963182</v>
      </c>
      <c r="O254" s="15">
        <v>4709.0596904634831</v>
      </c>
      <c r="P254" s="15">
        <v>4014.3661480356332</v>
      </c>
      <c r="Q254" s="18">
        <v>8809.2163060880976</v>
      </c>
      <c r="R254" s="15">
        <v>4118.9414991770982</v>
      </c>
      <c r="S254" s="15">
        <v>3403.8474889032968</v>
      </c>
      <c r="T254" s="18">
        <v>7626.2025834122987</v>
      </c>
      <c r="U254" s="15">
        <v>3518.0908298845566</v>
      </c>
      <c r="V254" s="15">
        <v>2853.4903071226313</v>
      </c>
      <c r="W254" s="18">
        <v>6499.0387715094748</v>
      </c>
      <c r="X254" s="15">
        <v>2434.1553458338508</v>
      </c>
      <c r="Y254" s="15">
        <v>1778.525021731032</v>
      </c>
      <c r="Z254" s="20">
        <v>4341.1780702843662</v>
      </c>
      <c r="AA254" s="16">
        <v>1967.9319526627219</v>
      </c>
      <c r="AB254" s="15">
        <v>1173.9833579881656</v>
      </c>
      <c r="AC254" s="20">
        <v>3262.7015532544378</v>
      </c>
    </row>
    <row r="255" spans="1:29" x14ac:dyDescent="0.2">
      <c r="A255" s="14" t="s">
        <v>255</v>
      </c>
      <c r="B255" s="14" t="s">
        <v>440</v>
      </c>
      <c r="C255" s="15">
        <v>44885.088412756493</v>
      </c>
      <c r="D255" s="15">
        <v>18761.564456384942</v>
      </c>
      <c r="E255" s="15">
        <v>25804.263368351523</v>
      </c>
      <c r="F255" s="15">
        <v>3312.0991933415044</v>
      </c>
      <c r="G255" s="15">
        <v>3553.3909870877633</v>
      </c>
      <c r="H255" s="18">
        <v>6899.9604366787335</v>
      </c>
      <c r="I255" s="15">
        <v>2560.4775278260458</v>
      </c>
      <c r="J255" s="15">
        <v>3853.7642887333864</v>
      </c>
      <c r="K255" s="18">
        <v>6449.5481613675856</v>
      </c>
      <c r="L255" s="15">
        <v>3347.9006423982869</v>
      </c>
      <c r="M255" s="15">
        <v>4715.5071139662141</v>
      </c>
      <c r="N255" s="18">
        <v>8125.0743754461091</v>
      </c>
      <c r="O255" s="15">
        <v>3007.0985413651042</v>
      </c>
      <c r="P255" s="15">
        <v>4443.9933749025722</v>
      </c>
      <c r="Q255" s="18">
        <v>7522.1171361763718</v>
      </c>
      <c r="R255" s="15">
        <v>2497.5742466655688</v>
      </c>
      <c r="S255" s="15">
        <v>3626.9682858554256</v>
      </c>
      <c r="T255" s="18">
        <v>6168.6426807179314</v>
      </c>
      <c r="U255" s="15">
        <v>2057.3759207882904</v>
      </c>
      <c r="V255" s="15">
        <v>2902.7142447144361</v>
      </c>
      <c r="W255" s="18">
        <v>5002.550081316369</v>
      </c>
      <c r="X255" s="15">
        <v>1173.1501057082451</v>
      </c>
      <c r="Y255" s="15">
        <v>1608.9852008456658</v>
      </c>
      <c r="Z255" s="20">
        <v>2796.8816067653274</v>
      </c>
      <c r="AA255" s="16">
        <v>582.54741858617945</v>
      </c>
      <c r="AB255" s="15">
        <v>733.14916600476568</v>
      </c>
      <c r="AC255" s="20">
        <v>1335.5561556791104</v>
      </c>
    </row>
    <row r="256" spans="1:29" x14ac:dyDescent="0.2">
      <c r="A256" s="14" t="s">
        <v>256</v>
      </c>
      <c r="B256" s="14" t="s">
        <v>440</v>
      </c>
      <c r="C256" s="15">
        <v>32361.222573792584</v>
      </c>
      <c r="D256" s="15">
        <v>13701.86365218633</v>
      </c>
      <c r="E256" s="15">
        <v>18452.840521434882</v>
      </c>
      <c r="F256" s="15">
        <v>2408.9784796055069</v>
      </c>
      <c r="G256" s="15">
        <v>2631.5578485306273</v>
      </c>
      <c r="H256" s="18">
        <v>5073.0368554570587</v>
      </c>
      <c r="I256" s="15">
        <v>1943.3840229183299</v>
      </c>
      <c r="J256" s="15">
        <v>2833.7179354717514</v>
      </c>
      <c r="K256" s="18">
        <v>4803.1979523787159</v>
      </c>
      <c r="L256" s="15">
        <v>2411.960504401618</v>
      </c>
      <c r="M256" s="15">
        <v>3426.4758505829168</v>
      </c>
      <c r="N256" s="18">
        <v>5865.2911729716861</v>
      </c>
      <c r="O256" s="15">
        <v>2092.5122480792784</v>
      </c>
      <c r="P256" s="15">
        <v>2999.4496715287828</v>
      </c>
      <c r="Q256" s="18">
        <v>5129.1135730987635</v>
      </c>
      <c r="R256" s="15">
        <v>1831.7695702288818</v>
      </c>
      <c r="S256" s="15">
        <v>2520.1621274493659</v>
      </c>
      <c r="T256" s="18">
        <v>4382.0488720566436</v>
      </c>
      <c r="U256" s="15">
        <v>1554.290251602411</v>
      </c>
      <c r="V256" s="15">
        <v>2144.8690806467043</v>
      </c>
      <c r="W256" s="18">
        <v>3727.4659427915435</v>
      </c>
      <c r="X256" s="15">
        <v>829.06976744186045</v>
      </c>
      <c r="Y256" s="15">
        <v>1092.8646934460887</v>
      </c>
      <c r="Z256" s="20">
        <v>1941.5961945031711</v>
      </c>
      <c r="AA256" s="16">
        <v>445.1853852263701</v>
      </c>
      <c r="AB256" s="15">
        <v>466.69992057188244</v>
      </c>
      <c r="AC256" s="20">
        <v>915.19523431294681</v>
      </c>
    </row>
    <row r="257" spans="1:29" x14ac:dyDescent="0.2">
      <c r="A257" s="14" t="s">
        <v>257</v>
      </c>
      <c r="B257" s="14" t="s">
        <v>440</v>
      </c>
      <c r="C257" s="15">
        <v>33771.026754554296</v>
      </c>
      <c r="D257" s="15">
        <v>14266.628256736612</v>
      </c>
      <c r="E257" s="15">
        <v>19344.24137115417</v>
      </c>
      <c r="F257" s="15">
        <v>2484.8130433543311</v>
      </c>
      <c r="G257" s="15">
        <v>2667.0129692443634</v>
      </c>
      <c r="H257" s="18">
        <v>5166.5989795627511</v>
      </c>
      <c r="I257" s="15">
        <v>1941.0814352134503</v>
      </c>
      <c r="J257" s="15">
        <v>2887.4449819189404</v>
      </c>
      <c r="K257" s="18">
        <v>4850.7847649462265</v>
      </c>
      <c r="L257" s="15">
        <v>2417.928241732096</v>
      </c>
      <c r="M257" s="15">
        <v>3404.5941470378298</v>
      </c>
      <c r="N257" s="18">
        <v>5849.3772067570781</v>
      </c>
      <c r="O257" s="15">
        <v>2441.0821734773408</v>
      </c>
      <c r="P257" s="15">
        <v>3462.7526444716623</v>
      </c>
      <c r="Q257" s="18">
        <v>5939.8937757488029</v>
      </c>
      <c r="R257" s="15">
        <v>1825.3158900049398</v>
      </c>
      <c r="S257" s="15">
        <v>2671.823612712004</v>
      </c>
      <c r="T257" s="18">
        <v>4516.50054338877</v>
      </c>
      <c r="U257" s="15">
        <v>1462.9370993973023</v>
      </c>
      <c r="V257" s="15">
        <v>1968.5960968143117</v>
      </c>
      <c r="W257" s="18">
        <v>3452.1198220606525</v>
      </c>
      <c r="X257" s="15">
        <v>1086.3107822410147</v>
      </c>
      <c r="Y257" s="15">
        <v>1441.8604651162789</v>
      </c>
      <c r="Z257" s="20">
        <v>2542.9175475687102</v>
      </c>
      <c r="AA257" s="16">
        <v>539.51834789515488</v>
      </c>
      <c r="AB257" s="15">
        <v>666.95059571088166</v>
      </c>
      <c r="AC257" s="20">
        <v>1214.7437648927721</v>
      </c>
    </row>
    <row r="258" spans="1:29" x14ac:dyDescent="0.2">
      <c r="A258" s="14" t="s">
        <v>258</v>
      </c>
      <c r="B258" s="14" t="s">
        <v>441</v>
      </c>
      <c r="C258" s="15">
        <v>31482.275141023147</v>
      </c>
      <c r="D258" s="15">
        <v>14516.073623808597</v>
      </c>
      <c r="E258" s="15">
        <v>16782.57537444077</v>
      </c>
      <c r="F258" s="15">
        <v>2444.8066461861231</v>
      </c>
      <c r="G258" s="15">
        <v>2266.613741945152</v>
      </c>
      <c r="H258" s="18">
        <v>4727.7123108047354</v>
      </c>
      <c r="I258" s="15">
        <v>1895.7773943054358</v>
      </c>
      <c r="J258" s="15">
        <v>2458.5142364106991</v>
      </c>
      <c r="K258" s="18">
        <v>4372.7420189818813</v>
      </c>
      <c r="L258" s="15">
        <v>2573.0714285714284</v>
      </c>
      <c r="M258" s="15">
        <v>3072.8547459252159</v>
      </c>
      <c r="N258" s="18">
        <v>5679.4482262703741</v>
      </c>
      <c r="O258" s="15">
        <v>2361.5536145697824</v>
      </c>
      <c r="P258" s="15">
        <v>2970.9868054265007</v>
      </c>
      <c r="Q258" s="18">
        <v>5369.5417208697272</v>
      </c>
      <c r="R258" s="15">
        <v>1906.0107496463932</v>
      </c>
      <c r="S258" s="15">
        <v>2301.6628005657708</v>
      </c>
      <c r="T258" s="18">
        <v>4243.2248939179626</v>
      </c>
      <c r="U258" s="15">
        <v>1680.5055659268478</v>
      </c>
      <c r="V258" s="15">
        <v>1798.3898223051924</v>
      </c>
      <c r="W258" s="18">
        <v>3491.9936389407453</v>
      </c>
      <c r="X258" s="15">
        <v>1179.986760446835</v>
      </c>
      <c r="Y258" s="15">
        <v>1276.3467107985107</v>
      </c>
      <c r="Z258" s="20">
        <v>2485.0724038063718</v>
      </c>
      <c r="AA258" s="16">
        <v>629.290353164257</v>
      </c>
      <c r="AB258" s="15">
        <v>665.34344631429258</v>
      </c>
      <c r="AC258" s="20">
        <v>1306.1052382081064</v>
      </c>
    </row>
    <row r="259" spans="1:29" x14ac:dyDescent="0.2">
      <c r="A259" s="14" t="s">
        <v>259</v>
      </c>
      <c r="B259" s="14" t="s">
        <v>441</v>
      </c>
      <c r="C259" s="15">
        <v>32291.511281851777</v>
      </c>
      <c r="D259" s="15">
        <v>13868.044154833689</v>
      </c>
      <c r="E259" s="15">
        <v>18227.02985800428</v>
      </c>
      <c r="F259" s="15">
        <v>2581.2514985763523</v>
      </c>
      <c r="G259" s="15">
        <v>2753.3349318147762</v>
      </c>
      <c r="H259" s="18">
        <v>5356.987824067136</v>
      </c>
      <c r="I259" s="15">
        <v>1971.8852459016393</v>
      </c>
      <c r="J259" s="15">
        <v>2735.2700603968938</v>
      </c>
      <c r="K259" s="18">
        <v>4730.2182916307165</v>
      </c>
      <c r="L259" s="15">
        <v>2321.1481303930968</v>
      </c>
      <c r="M259" s="15">
        <v>3280.0819750719079</v>
      </c>
      <c r="N259" s="18">
        <v>5626.6255992329816</v>
      </c>
      <c r="O259" s="15">
        <v>2385.4956327820109</v>
      </c>
      <c r="P259" s="15">
        <v>3118.9920089202751</v>
      </c>
      <c r="Q259" s="18">
        <v>5538.2241219104253</v>
      </c>
      <c r="R259" s="15">
        <v>1821.1462517680338</v>
      </c>
      <c r="S259" s="15">
        <v>2596.3949080622347</v>
      </c>
      <c r="T259" s="18">
        <v>4446.211598302687</v>
      </c>
      <c r="U259" s="15">
        <v>1381.8654497683744</v>
      </c>
      <c r="V259" s="15">
        <v>1814.1077231556385</v>
      </c>
      <c r="W259" s="18">
        <v>3210.3812487035884</v>
      </c>
      <c r="X259" s="15">
        <v>784.40380637153498</v>
      </c>
      <c r="Y259" s="15">
        <v>1227.3214729002898</v>
      </c>
      <c r="Z259" s="20">
        <v>2020.1779064956559</v>
      </c>
      <c r="AA259" s="16">
        <v>501.46575017776729</v>
      </c>
      <c r="AB259" s="15">
        <v>558.82294382555108</v>
      </c>
      <c r="AC259" s="20">
        <v>1068.4825788101446</v>
      </c>
    </row>
    <row r="260" spans="1:29" x14ac:dyDescent="0.2">
      <c r="A260" s="14" t="s">
        <v>260</v>
      </c>
      <c r="B260" s="14" t="s">
        <v>441</v>
      </c>
      <c r="C260" s="15">
        <v>61264.940867535493</v>
      </c>
      <c r="D260" s="15">
        <v>25253.932600661348</v>
      </c>
      <c r="E260" s="15">
        <v>35730.231083446801</v>
      </c>
      <c r="F260" s="15">
        <v>4441.5854188520907</v>
      </c>
      <c r="G260" s="15">
        <v>5127.8826614716018</v>
      </c>
      <c r="H260" s="18">
        <v>9607.1431515060704</v>
      </c>
      <c r="I260" s="15">
        <v>3407.1716997411563</v>
      </c>
      <c r="J260" s="15">
        <v>5302.9490940465921</v>
      </c>
      <c r="K260" s="18">
        <v>8744.7152717860226</v>
      </c>
      <c r="L260" s="15">
        <v>4495.0023969319273</v>
      </c>
      <c r="M260" s="15">
        <v>6654.6351869606906</v>
      </c>
      <c r="N260" s="18">
        <v>11192.302013422819</v>
      </c>
      <c r="O260" s="15">
        <v>4081.0258316298086</v>
      </c>
      <c r="P260" s="15">
        <v>6132.4214829957255</v>
      </c>
      <c r="Q260" s="18">
        <v>10266.772718825498</v>
      </c>
      <c r="R260" s="15">
        <v>3476.0039603960395</v>
      </c>
      <c r="S260" s="15">
        <v>5065.49306930693</v>
      </c>
      <c r="T260" s="18">
        <v>8582.782461103252</v>
      </c>
      <c r="U260" s="15">
        <v>2647.1564682292747</v>
      </c>
      <c r="V260" s="15">
        <v>3798.4927055244416</v>
      </c>
      <c r="W260" s="18">
        <v>6477.084975454608</v>
      </c>
      <c r="X260" s="15">
        <v>1648.2623086470833</v>
      </c>
      <c r="Y260" s="15">
        <v>2253.4704178733969</v>
      </c>
      <c r="Z260" s="20">
        <v>3932.1621845262725</v>
      </c>
      <c r="AA260" s="16">
        <v>1079.9540175397015</v>
      </c>
      <c r="AB260" s="15">
        <v>1143.8663190329462</v>
      </c>
      <c r="AC260" s="20">
        <v>2243.4856601090305</v>
      </c>
    </row>
    <row r="261" spans="1:29" x14ac:dyDescent="0.2">
      <c r="A261" s="14" t="s">
        <v>261</v>
      </c>
      <c r="B261" s="14" t="s">
        <v>441</v>
      </c>
      <c r="C261" s="15">
        <v>50593.272709589575</v>
      </c>
      <c r="D261" s="15">
        <v>22353.280101147637</v>
      </c>
      <c r="E261" s="15">
        <v>27878.078292161059</v>
      </c>
      <c r="F261" s="15">
        <v>3704.375917878016</v>
      </c>
      <c r="G261" s="15">
        <v>3736.9597632249365</v>
      </c>
      <c r="H261" s="18">
        <v>7487.1567136220592</v>
      </c>
      <c r="I261" s="15">
        <v>2955.9059534081107</v>
      </c>
      <c r="J261" s="15">
        <v>4099.8300258843828</v>
      </c>
      <c r="K261" s="18">
        <v>7100.3244176013804</v>
      </c>
      <c r="L261" s="15">
        <v>4054.1366251198465</v>
      </c>
      <c r="M261" s="15">
        <v>5146.1428571428569</v>
      </c>
      <c r="N261" s="18">
        <v>9286.6241610738252</v>
      </c>
      <c r="O261" s="15">
        <v>3459.6216316669766</v>
      </c>
      <c r="P261" s="15">
        <v>4601.2205909682216</v>
      </c>
      <c r="Q261" s="18">
        <v>8105.4614383943508</v>
      </c>
      <c r="R261" s="15">
        <v>3120.4905233380478</v>
      </c>
      <c r="S261" s="15">
        <v>3883.1241867043846</v>
      </c>
      <c r="T261" s="18">
        <v>7051.7810466760957</v>
      </c>
      <c r="U261" s="15">
        <v>2493.9069349374263</v>
      </c>
      <c r="V261" s="15">
        <v>3239.1974002627394</v>
      </c>
      <c r="W261" s="18">
        <v>5764.5401369010578</v>
      </c>
      <c r="X261" s="15">
        <v>1692.2159702110055</v>
      </c>
      <c r="Y261" s="15">
        <v>2091.1799751758381</v>
      </c>
      <c r="Z261" s="20">
        <v>3820.5875051717007</v>
      </c>
      <c r="AA261" s="16">
        <v>1079.9540175397015</v>
      </c>
      <c r="AB261" s="15">
        <v>1179.9194121829819</v>
      </c>
      <c r="AC261" s="20">
        <v>2295.9265228727186</v>
      </c>
    </row>
    <row r="262" spans="1:29" x14ac:dyDescent="0.2">
      <c r="A262" s="14" t="s">
        <v>262</v>
      </c>
      <c r="B262" s="14" t="s">
        <v>442</v>
      </c>
      <c r="C262" s="15">
        <v>40600.155949017593</v>
      </c>
      <c r="D262" s="15">
        <v>22339.73540837293</v>
      </c>
      <c r="E262" s="15">
        <v>17920.753338898165</v>
      </c>
      <c r="F262" s="15">
        <v>2722.7957244655581</v>
      </c>
      <c r="G262" s="15">
        <v>1786.7486604430205</v>
      </c>
      <c r="H262" s="18">
        <v>4526.0628625089767</v>
      </c>
      <c r="I262" s="15">
        <v>2621.7609938868077</v>
      </c>
      <c r="J262" s="15">
        <v>2249.1569710116351</v>
      </c>
      <c r="K262" s="18">
        <v>4893.4726878327747</v>
      </c>
      <c r="L262" s="15">
        <v>3518.8221948645796</v>
      </c>
      <c r="M262" s="15">
        <v>2878.9491294407317</v>
      </c>
      <c r="N262" s="18">
        <v>6443.8191610974318</v>
      </c>
      <c r="O262" s="15">
        <v>3577.1899557402216</v>
      </c>
      <c r="P262" s="15">
        <v>3060.3721434378103</v>
      </c>
      <c r="Q262" s="18">
        <v>6683.1636708517744</v>
      </c>
      <c r="R262" s="15">
        <v>3351.0165216294617</v>
      </c>
      <c r="S262" s="15">
        <v>2939.8060915626183</v>
      </c>
      <c r="T262" s="18">
        <v>6354.9435616092824</v>
      </c>
      <c r="U262" s="15">
        <v>2822.2878404524486</v>
      </c>
      <c r="V262" s="15">
        <v>2219.175174877214</v>
      </c>
      <c r="W262" s="18">
        <v>5102.0071439202266</v>
      </c>
      <c r="X262" s="15">
        <v>2360.6052124791372</v>
      </c>
      <c r="Y262" s="15">
        <v>1821.3965849274618</v>
      </c>
      <c r="Z262" s="20">
        <v>4260.3751444344589</v>
      </c>
      <c r="AA262" s="16">
        <v>1699.89001447178</v>
      </c>
      <c r="AB262" s="15">
        <v>1221.0477568740955</v>
      </c>
      <c r="AC262" s="20">
        <v>2968.8219971056437</v>
      </c>
    </row>
    <row r="263" spans="1:29" x14ac:dyDescent="0.2">
      <c r="A263" s="14" t="s">
        <v>263</v>
      </c>
      <c r="B263" s="14" t="s">
        <v>442</v>
      </c>
      <c r="C263" s="15">
        <v>30208.324643636828</v>
      </c>
      <c r="D263" s="15">
        <v>15120.704555669705</v>
      </c>
      <c r="E263" s="15">
        <v>14893.524544111981</v>
      </c>
      <c r="F263" s="15">
        <v>1842.7279456443682</v>
      </c>
      <c r="G263" s="15">
        <v>1633.4938960393304</v>
      </c>
      <c r="H263" s="18">
        <v>3486.3164668839418</v>
      </c>
      <c r="I263" s="15">
        <v>1796.2581344902387</v>
      </c>
      <c r="J263" s="15">
        <v>2091.2739104713078</v>
      </c>
      <c r="K263" s="18">
        <v>3911.8911457306253</v>
      </c>
      <c r="L263" s="15">
        <v>2460.6812785789657</v>
      </c>
      <c r="M263" s="15">
        <v>2446.2913295814278</v>
      </c>
      <c r="N263" s="18">
        <v>4936.7118360886388</v>
      </c>
      <c r="O263" s="15">
        <v>2388.5089874446749</v>
      </c>
      <c r="P263" s="15">
        <v>2416.883298708337</v>
      </c>
      <c r="Q263" s="18">
        <v>4835.7933339355068</v>
      </c>
      <c r="R263" s="15">
        <v>2286.0512044394</v>
      </c>
      <c r="S263" s="15">
        <v>2405.929499306344</v>
      </c>
      <c r="T263" s="18">
        <v>4717.0715096481272</v>
      </c>
      <c r="U263" s="15">
        <v>1833.7885101949696</v>
      </c>
      <c r="V263" s="15">
        <v>1685.9211192141688</v>
      </c>
      <c r="W263" s="18">
        <v>3540.6672123827952</v>
      </c>
      <c r="X263" s="15">
        <v>1518.8754653999231</v>
      </c>
      <c r="Y263" s="15">
        <v>1315.1047631274876</v>
      </c>
      <c r="Z263" s="20">
        <v>2870.0319681602264</v>
      </c>
      <c r="AA263" s="16">
        <v>1209.0767004341533</v>
      </c>
      <c r="AB263" s="15">
        <v>915.78581765557158</v>
      </c>
      <c r="AC263" s="20">
        <v>2160.7756874095512</v>
      </c>
    </row>
    <row r="264" spans="1:29" x14ac:dyDescent="0.2">
      <c r="A264" s="14" t="s">
        <v>264</v>
      </c>
      <c r="B264" s="14" t="s">
        <v>442</v>
      </c>
      <c r="C264" s="15">
        <v>28483.521060742263</v>
      </c>
      <c r="D264" s="15">
        <v>16447.391710543212</v>
      </c>
      <c r="E264" s="15">
        <v>11751.60292795685</v>
      </c>
      <c r="F264" s="15">
        <v>1843.6456388443903</v>
      </c>
      <c r="G264" s="15">
        <v>1104.9026128266032</v>
      </c>
      <c r="H264" s="18">
        <v>2956.8074904711925</v>
      </c>
      <c r="I264" s="15">
        <v>1797.1603234076119</v>
      </c>
      <c r="J264" s="15">
        <v>1360.5008873989352</v>
      </c>
      <c r="K264" s="18">
        <v>3169.3896667324002</v>
      </c>
      <c r="L264" s="15">
        <v>2634.319996482589</v>
      </c>
      <c r="M264" s="15">
        <v>1836.1574920858247</v>
      </c>
      <c r="N264" s="18">
        <v>4497.3387266971513</v>
      </c>
      <c r="O264" s="15">
        <v>2743.1878782404478</v>
      </c>
      <c r="P264" s="15">
        <v>2020.6563092764879</v>
      </c>
      <c r="Q264" s="18">
        <v>4792.2184987805977</v>
      </c>
      <c r="R264" s="15">
        <v>2620.5952831378486</v>
      </c>
      <c r="S264" s="15">
        <v>1821.8712952453022</v>
      </c>
      <c r="T264" s="18">
        <v>4474.5270525917522</v>
      </c>
      <c r="U264" s="15">
        <v>2086.4438160440545</v>
      </c>
      <c r="V264" s="15">
        <v>1704.5500818574194</v>
      </c>
      <c r="W264" s="18">
        <v>3822.4302723619589</v>
      </c>
      <c r="X264" s="15">
        <v>1848.0435229169343</v>
      </c>
      <c r="Y264" s="15">
        <v>1355.8589035819746</v>
      </c>
      <c r="Z264" s="20">
        <v>3239.9541661317244</v>
      </c>
      <c r="AA264" s="16">
        <v>1215.0622286541245</v>
      </c>
      <c r="AB264" s="15">
        <v>798.07042932947411</v>
      </c>
      <c r="AC264" s="20">
        <v>2065.0072358900143</v>
      </c>
    </row>
    <row r="265" spans="1:29" x14ac:dyDescent="0.2">
      <c r="A265" s="14" t="s">
        <v>265</v>
      </c>
      <c r="B265" s="14" t="s">
        <v>443</v>
      </c>
      <c r="C265" s="15">
        <v>33114.879466517945</v>
      </c>
      <c r="D265" s="15">
        <v>16542.052271241202</v>
      </c>
      <c r="E265" s="15">
        <v>16366.95356552175</v>
      </c>
      <c r="F265" s="15">
        <v>2671.3421630859375</v>
      </c>
      <c r="G265" s="15">
        <v>2209.133056640625</v>
      </c>
      <c r="H265" s="18">
        <v>4903.1224365234375</v>
      </c>
      <c r="I265" s="15">
        <v>2123.3835897435897</v>
      </c>
      <c r="J265" s="15">
        <v>2407.0266666666666</v>
      </c>
      <c r="K265" s="18">
        <v>4555.6229743589747</v>
      </c>
      <c r="L265" s="15">
        <v>2830.4017426960531</v>
      </c>
      <c r="M265" s="15">
        <v>2782.1953869810354</v>
      </c>
      <c r="N265" s="18">
        <v>5641.1274218349563</v>
      </c>
      <c r="O265" s="15">
        <v>2548.8358427558733</v>
      </c>
      <c r="P265" s="15">
        <v>2801.6923076923081</v>
      </c>
      <c r="Q265" s="18">
        <v>5381.4683929931462</v>
      </c>
      <c r="R265" s="15">
        <v>2406.5859564164648</v>
      </c>
      <c r="S265" s="15">
        <v>2392.9121725731893</v>
      </c>
      <c r="T265" s="18">
        <v>4826.8456966762051</v>
      </c>
      <c r="U265" s="15">
        <v>1840.9682051282052</v>
      </c>
      <c r="V265" s="15">
        <v>1738.9686153846155</v>
      </c>
      <c r="W265" s="18">
        <v>3598.5952820512821</v>
      </c>
      <c r="X265" s="15">
        <v>1381.1029847796005</v>
      </c>
      <c r="Y265" s="15">
        <v>1260.8657837517296</v>
      </c>
      <c r="Z265" s="20">
        <v>2677.7149634315078</v>
      </c>
      <c r="AA265" s="16">
        <v>924.17447495961233</v>
      </c>
      <c r="AB265" s="15">
        <v>773.80032310177705</v>
      </c>
      <c r="AC265" s="20">
        <v>1730.8691437802909</v>
      </c>
    </row>
    <row r="266" spans="1:29" x14ac:dyDescent="0.2">
      <c r="A266" s="14" t="s">
        <v>266</v>
      </c>
      <c r="B266" s="14" t="s">
        <v>443</v>
      </c>
      <c r="C266" s="15">
        <v>29814.534164775567</v>
      </c>
      <c r="D266" s="15">
        <v>14714.658506096388</v>
      </c>
      <c r="E266" s="15">
        <v>14972.531145428669</v>
      </c>
      <c r="F266" s="15">
        <v>2304.8690185546875</v>
      </c>
      <c r="G266" s="15">
        <v>2127.8089599609375</v>
      </c>
      <c r="H266" s="18">
        <v>4445.031005859375</v>
      </c>
      <c r="I266" s="15">
        <v>1913.8028717948719</v>
      </c>
      <c r="J266" s="15">
        <v>2200.5975384615385</v>
      </c>
      <c r="K266" s="18">
        <v>4122.2793846153845</v>
      </c>
      <c r="L266" s="15">
        <v>2516.5685289595081</v>
      </c>
      <c r="M266" s="15">
        <v>2689.7178882624294</v>
      </c>
      <c r="N266" s="18">
        <v>5225.9624807790879</v>
      </c>
      <c r="O266" s="15">
        <v>2288.5110434120338</v>
      </c>
      <c r="P266" s="15">
        <v>2501.8920264807548</v>
      </c>
      <c r="Q266" s="18">
        <v>4817.0756927763787</v>
      </c>
      <c r="R266" s="15">
        <v>2113.7390857729838</v>
      </c>
      <c r="S266" s="15">
        <v>2088.6704820603127</v>
      </c>
      <c r="T266" s="18">
        <v>4217.2228336635117</v>
      </c>
      <c r="U266" s="15">
        <v>1748.9197948717949</v>
      </c>
      <c r="V266" s="15">
        <v>1604.6276923076923</v>
      </c>
      <c r="W266" s="18">
        <v>3373.4498461538465</v>
      </c>
      <c r="X266" s="15">
        <v>1119.5058311919352</v>
      </c>
      <c r="Y266" s="15">
        <v>1111.3816959873493</v>
      </c>
      <c r="Z266" s="20">
        <v>2245.5109705475388</v>
      </c>
      <c r="AA266" s="16">
        <v>853.6865912762521</v>
      </c>
      <c r="AB266" s="15">
        <v>568.60226171243949</v>
      </c>
      <c r="AC266" s="20">
        <v>1445.7848142164783</v>
      </c>
    </row>
    <row r="267" spans="1:29" x14ac:dyDescent="0.2">
      <c r="A267" s="14" t="s">
        <v>267</v>
      </c>
      <c r="B267" s="14" t="s">
        <v>443</v>
      </c>
      <c r="C267" s="15">
        <v>47431.586368706485</v>
      </c>
      <c r="D267" s="15">
        <v>21704.81107927228</v>
      </c>
      <c r="E267" s="15">
        <v>25490.126735643677</v>
      </c>
      <c r="F267" s="15">
        <v>3762.5262451171875</v>
      </c>
      <c r="G267" s="15">
        <v>3731.6436767578125</v>
      </c>
      <c r="H267" s="18">
        <v>7517.8465576171875</v>
      </c>
      <c r="I267" s="15">
        <v>2896.3109743589744</v>
      </c>
      <c r="J267" s="15">
        <v>3767.7255384615382</v>
      </c>
      <c r="K267" s="18">
        <v>6686.0976410256408</v>
      </c>
      <c r="L267" s="15">
        <v>3691.2295233213736</v>
      </c>
      <c r="M267" s="15">
        <v>4587.4742183495637</v>
      </c>
      <c r="N267" s="18">
        <v>8326.9100973859549</v>
      </c>
      <c r="O267" s="15">
        <v>3636.0119514910075</v>
      </c>
      <c r="P267" s="15">
        <v>4341.2361005331304</v>
      </c>
      <c r="Q267" s="18">
        <v>8012.455914230477</v>
      </c>
      <c r="R267" s="15">
        <v>2964.9321300168758</v>
      </c>
      <c r="S267" s="15">
        <v>3491.3728079829775</v>
      </c>
      <c r="T267" s="18">
        <v>6485.9314696602833</v>
      </c>
      <c r="U267" s="15">
        <v>2327.3321025641026</v>
      </c>
      <c r="V267" s="15">
        <v>2797.5253333333335</v>
      </c>
      <c r="W267" s="18">
        <v>5155.9548717948719</v>
      </c>
      <c r="X267" s="15">
        <v>1553.3346511168215</v>
      </c>
      <c r="Y267" s="15">
        <v>1704.443565922119</v>
      </c>
      <c r="Z267" s="20">
        <v>3296.7740660209524</v>
      </c>
      <c r="AA267" s="16">
        <v>834.88982229402268</v>
      </c>
      <c r="AB267" s="15">
        <v>812.96025848142165</v>
      </c>
      <c r="AC267" s="20">
        <v>1671.3460420032311</v>
      </c>
    </row>
    <row r="268" spans="1:29" x14ac:dyDescent="0.2">
      <c r="A268" s="14" t="s">
        <v>268</v>
      </c>
      <c r="B268" s="14" t="s">
        <v>442</v>
      </c>
      <c r="C268" s="15">
        <v>38109.998346603315</v>
      </c>
      <c r="D268" s="15">
        <v>16888.517946577627</v>
      </c>
      <c r="E268" s="15">
        <v>20901.66387890073</v>
      </c>
      <c r="F268" s="15">
        <v>2744.8203612660882</v>
      </c>
      <c r="G268" s="15">
        <v>2873.297409269182</v>
      </c>
      <c r="H268" s="18">
        <v>5643.8131801358886</v>
      </c>
      <c r="I268" s="15">
        <v>2668.6748175902189</v>
      </c>
      <c r="J268" s="15">
        <v>3622.2885032537961</v>
      </c>
      <c r="K268" s="18">
        <v>6325.2464997042007</v>
      </c>
      <c r="L268" s="15">
        <v>2631.4420066830812</v>
      </c>
      <c r="M268" s="15">
        <v>3268.4370823074219</v>
      </c>
      <c r="N268" s="18">
        <v>5941.1302761167781</v>
      </c>
      <c r="O268" s="15">
        <v>2669.2119953030438</v>
      </c>
      <c r="P268" s="15">
        <v>3422.1446120494984</v>
      </c>
      <c r="Q268" s="18">
        <v>6126.8244964321193</v>
      </c>
      <c r="R268" s="15">
        <v>2793.4430571320472</v>
      </c>
      <c r="S268" s="15">
        <v>3713.4392735527813</v>
      </c>
      <c r="T268" s="18">
        <v>6558.4578761508392</v>
      </c>
      <c r="U268" s="15">
        <v>1399.5008185741926</v>
      </c>
      <c r="V268" s="15">
        <v>1740.6436969787171</v>
      </c>
      <c r="W268" s="18">
        <v>3180.8953713350202</v>
      </c>
      <c r="X268" s="15">
        <v>863.67428424701507</v>
      </c>
      <c r="Y268" s="15">
        <v>924.8054949287457</v>
      </c>
      <c r="Z268" s="20">
        <v>1838.638721273591</v>
      </c>
      <c r="AA268" s="16">
        <v>460.88567293777135</v>
      </c>
      <c r="AB268" s="15">
        <v>546.67824409068976</v>
      </c>
      <c r="AC268" s="20">
        <v>1077.3950795947901</v>
      </c>
    </row>
    <row r="269" spans="1:29" x14ac:dyDescent="0.2">
      <c r="A269" s="14" t="s">
        <v>269</v>
      </c>
      <c r="B269" s="14" t="s">
        <v>444</v>
      </c>
      <c r="C269" s="15">
        <v>46868.296482102887</v>
      </c>
      <c r="D269" s="15">
        <v>20673.116867258901</v>
      </c>
      <c r="E269" s="15">
        <v>25997.038321556527</v>
      </c>
      <c r="F269" s="15">
        <v>3364.3364496200315</v>
      </c>
      <c r="G269" s="15">
        <v>3596.2924389043792</v>
      </c>
      <c r="H269" s="18">
        <v>6983.044803455251</v>
      </c>
      <c r="I269" s="15">
        <v>3032.1208333333334</v>
      </c>
      <c r="J269" s="15">
        <v>4064.0789750957856</v>
      </c>
      <c r="K269" s="18">
        <v>7115.7509099616864</v>
      </c>
      <c r="L269" s="15">
        <v>3820.8271386136144</v>
      </c>
      <c r="M269" s="15">
        <v>4967.4057062978964</v>
      </c>
      <c r="N269" s="18">
        <v>8823.4782955992123</v>
      </c>
      <c r="O269" s="15">
        <v>3223.630868612297</v>
      </c>
      <c r="P269" s="15">
        <v>4426.1873341792598</v>
      </c>
      <c r="Q269" s="18">
        <v>7685.3560964355756</v>
      </c>
      <c r="R269" s="15">
        <v>3003.2761151462141</v>
      </c>
      <c r="S269" s="15">
        <v>3801.9661558352664</v>
      </c>
      <c r="T269" s="18">
        <v>6840.5156481727954</v>
      </c>
      <c r="U269" s="15">
        <v>2111.1012441679627</v>
      </c>
      <c r="V269" s="15">
        <v>2598.6681181959566</v>
      </c>
      <c r="W269" s="18">
        <v>4740.1631415241063</v>
      </c>
      <c r="X269" s="15">
        <v>1339.9365262550491</v>
      </c>
      <c r="Y269" s="15">
        <v>1630.9723023658396</v>
      </c>
      <c r="Z269" s="20">
        <v>2988.4881708020771</v>
      </c>
      <c r="AA269" s="16">
        <v>691.96395939086301</v>
      </c>
      <c r="AB269" s="15">
        <v>732.29314720812181</v>
      </c>
      <c r="AC269" s="20">
        <v>1436.9926395939087</v>
      </c>
    </row>
    <row r="270" spans="1:29" x14ac:dyDescent="0.2">
      <c r="A270" s="14" t="s">
        <v>270</v>
      </c>
      <c r="B270" s="14" t="s">
        <v>444</v>
      </c>
      <c r="C270" s="15">
        <v>34675.852128107683</v>
      </c>
      <c r="D270" s="15">
        <v>16217.189373896665</v>
      </c>
      <c r="E270" s="15">
        <v>18304.427770231578</v>
      </c>
      <c r="F270" s="15">
        <v>2537.8714121699195</v>
      </c>
      <c r="G270" s="15">
        <v>2568.0841670767045</v>
      </c>
      <c r="H270" s="18">
        <v>5117.6508392105407</v>
      </c>
      <c r="I270" s="15">
        <v>2301.0796455938698</v>
      </c>
      <c r="J270" s="15">
        <v>2783.0568007662837</v>
      </c>
      <c r="K270" s="18">
        <v>5098.5872605363984</v>
      </c>
      <c r="L270" s="15">
        <v>2854.8815057038018</v>
      </c>
      <c r="M270" s="15">
        <v>3352.7234966675819</v>
      </c>
      <c r="N270" s="18">
        <v>6252.7632360650014</v>
      </c>
      <c r="O270" s="15">
        <v>2653.8781866420582</v>
      </c>
      <c r="P270" s="15">
        <v>3248.8513092628909</v>
      </c>
      <c r="Q270" s="18">
        <v>5925.6571692236712</v>
      </c>
      <c r="R270" s="15">
        <v>2272.6133018975547</v>
      </c>
      <c r="S270" s="15">
        <v>2428.8239723162337</v>
      </c>
      <c r="T270" s="18">
        <v>4722.853253222801</v>
      </c>
      <c r="U270" s="15">
        <v>1623.534370139969</v>
      </c>
      <c r="V270" s="15">
        <v>1848.9548989113532</v>
      </c>
      <c r="W270" s="18">
        <v>3490.2189735614311</v>
      </c>
      <c r="X270" s="15">
        <v>1412.207155222158</v>
      </c>
      <c r="Y270" s="15">
        <v>1404.3941142527408</v>
      </c>
      <c r="Z270" s="20">
        <v>2840.0403923831504</v>
      </c>
      <c r="AA270" s="16">
        <v>802.338578680203</v>
      </c>
      <c r="AB270" s="15">
        <v>774.744923857868</v>
      </c>
      <c r="AC270" s="20">
        <v>1585.5738578680202</v>
      </c>
    </row>
    <row r="271" spans="1:29" x14ac:dyDescent="0.2">
      <c r="A271" s="14" t="s">
        <v>271</v>
      </c>
      <c r="B271" s="14" t="s">
        <v>444</v>
      </c>
      <c r="C271" s="15">
        <v>43146.392416146453</v>
      </c>
      <c r="D271" s="15">
        <v>17205.64423472841</v>
      </c>
      <c r="E271" s="15">
        <v>25673.932917161641</v>
      </c>
      <c r="F271" s="15">
        <v>3022.2500956754689</v>
      </c>
      <c r="G271" s="15">
        <v>3667.4386036848723</v>
      </c>
      <c r="H271" s="18">
        <v>6719.9014542671257</v>
      </c>
      <c r="I271" s="15">
        <v>2604.5467432950195</v>
      </c>
      <c r="J271" s="15">
        <v>4285.9414750957858</v>
      </c>
      <c r="K271" s="18">
        <v>6924.4901340996175</v>
      </c>
      <c r="L271" s="15">
        <v>3101.5996605177106</v>
      </c>
      <c r="M271" s="15">
        <v>4786.7727715234269</v>
      </c>
      <c r="N271" s="18">
        <v>7937.9363470707176</v>
      </c>
      <c r="O271" s="15">
        <v>2762.7846349059869</v>
      </c>
      <c r="P271" s="15">
        <v>4392.9422078671132</v>
      </c>
      <c r="Q271" s="18">
        <v>7209.606875072096</v>
      </c>
      <c r="R271" s="15">
        <v>2457.7985321519564</v>
      </c>
      <c r="S271" s="15">
        <v>3793.1478115374375</v>
      </c>
      <c r="T271" s="18">
        <v>6297.5575921207737</v>
      </c>
      <c r="U271" s="15">
        <v>1494.3608087091759</v>
      </c>
      <c r="V271" s="15">
        <v>2259.2709175738728</v>
      </c>
      <c r="W271" s="18">
        <v>3778.9598755832039</v>
      </c>
      <c r="X271" s="15">
        <v>921.93883439122908</v>
      </c>
      <c r="Y271" s="15">
        <v>1414.1604154645124</v>
      </c>
      <c r="Z271" s="20">
        <v>2353.6785920369302</v>
      </c>
      <c r="AA271" s="16">
        <v>613.42817258883247</v>
      </c>
      <c r="AB271" s="15">
        <v>643.14441624365486</v>
      </c>
      <c r="AC271" s="20">
        <v>1265.0629441624365</v>
      </c>
    </row>
    <row r="272" spans="1:29" x14ac:dyDescent="0.2">
      <c r="A272" s="14" t="s">
        <v>272</v>
      </c>
      <c r="B272" s="14" t="s">
        <v>444</v>
      </c>
      <c r="C272" s="15">
        <v>34728.764859837858</v>
      </c>
      <c r="D272" s="15">
        <v>14194.121737319621</v>
      </c>
      <c r="E272" s="15">
        <v>20354.514674075093</v>
      </c>
      <c r="F272" s="15">
        <v>2474.5220873653711</v>
      </c>
      <c r="G272" s="15">
        <v>2948.1801159039965</v>
      </c>
      <c r="H272" s="18">
        <v>5443.1689082062212</v>
      </c>
      <c r="I272" s="15">
        <v>2017.1636494252875</v>
      </c>
      <c r="J272" s="15">
        <v>3320.2870689655174</v>
      </c>
      <c r="K272" s="18">
        <v>5356.151772030652</v>
      </c>
      <c r="L272" s="15">
        <v>2612.5690322258556</v>
      </c>
      <c r="M272" s="15">
        <v>3793.2916302638478</v>
      </c>
      <c r="N272" s="18">
        <v>6436.700431841442</v>
      </c>
      <c r="O272" s="15">
        <v>2198.7638712654289</v>
      </c>
      <c r="P272" s="15">
        <v>3443.7365324720272</v>
      </c>
      <c r="Q272" s="18">
        <v>5674.5991463836663</v>
      </c>
      <c r="R272" s="15">
        <v>1897.2037875042781</v>
      </c>
      <c r="S272" s="15">
        <v>2722.3488610868158</v>
      </c>
      <c r="T272" s="18">
        <v>4654.8260257824086</v>
      </c>
      <c r="U272" s="15">
        <v>1439.9052877138415</v>
      </c>
      <c r="V272" s="15">
        <v>1936.3370139968897</v>
      </c>
      <c r="W272" s="18">
        <v>3405.3696734059099</v>
      </c>
      <c r="X272" s="15">
        <v>1056.7137911136756</v>
      </c>
      <c r="Y272" s="15">
        <v>1349.7028274668205</v>
      </c>
      <c r="Z272" s="20">
        <v>2423.9959607616847</v>
      </c>
      <c r="AA272" s="16">
        <v>471.21472081218275</v>
      </c>
      <c r="AB272" s="15">
        <v>679.2284263959391</v>
      </c>
      <c r="AC272" s="20">
        <v>1152.5657360406092</v>
      </c>
    </row>
    <row r="273" spans="1:29" x14ac:dyDescent="0.2">
      <c r="A273" s="14" t="s">
        <v>273</v>
      </c>
      <c r="B273" s="14" t="s">
        <v>444</v>
      </c>
      <c r="C273" s="15">
        <v>43538.171791510293</v>
      </c>
      <c r="D273" s="15">
        <v>18868.454974419168</v>
      </c>
      <c r="E273" s="15">
        <v>24442.304650931655</v>
      </c>
      <c r="F273" s="15">
        <v>3044.6660106063091</v>
      </c>
      <c r="G273" s="15">
        <v>3303.910939806462</v>
      </c>
      <c r="H273" s="18">
        <v>6368.0690503526321</v>
      </c>
      <c r="I273" s="15">
        <v>2472.7893199233717</v>
      </c>
      <c r="J273" s="15">
        <v>3528.5488026819926</v>
      </c>
      <c r="K273" s="18">
        <v>6028.5396551724143</v>
      </c>
      <c r="L273" s="15">
        <v>3493.7052994183873</v>
      </c>
      <c r="M273" s="15">
        <v>4757.0344225056788</v>
      </c>
      <c r="N273" s="18">
        <v>8295.8979556176837</v>
      </c>
      <c r="O273" s="15">
        <v>3098.6750490252625</v>
      </c>
      <c r="P273" s="15">
        <v>4023.8066674356905</v>
      </c>
      <c r="Q273" s="18">
        <v>7161.45876110278</v>
      </c>
      <c r="R273" s="15">
        <v>2372.1346161159067</v>
      </c>
      <c r="S273" s="15">
        <v>3030.9909115108185</v>
      </c>
      <c r="T273" s="18">
        <v>5427.0610335779747</v>
      </c>
      <c r="U273" s="15">
        <v>2189.6185069984449</v>
      </c>
      <c r="V273" s="15">
        <v>3030.5130637636084</v>
      </c>
      <c r="W273" s="18">
        <v>5241.6604976671852</v>
      </c>
      <c r="X273" s="15">
        <v>1648.5516445470282</v>
      </c>
      <c r="Y273" s="15">
        <v>2170.0721292556259</v>
      </c>
      <c r="Z273" s="20">
        <v>3853.7824581650316</v>
      </c>
      <c r="AA273" s="16">
        <v>840.54517766497463</v>
      </c>
      <c r="AB273" s="15">
        <v>914.8357868020305</v>
      </c>
      <c r="AC273" s="20">
        <v>1765.9939086294416</v>
      </c>
    </row>
    <row r="274" spans="1:29" x14ac:dyDescent="0.2">
      <c r="A274" s="14" t="s">
        <v>274</v>
      </c>
      <c r="B274" s="14" t="s">
        <v>444</v>
      </c>
      <c r="C274" s="15">
        <v>34914.522322294848</v>
      </c>
      <c r="D274" s="15">
        <v>16120.370332858476</v>
      </c>
      <c r="E274" s="15">
        <v>18562.236612065826</v>
      </c>
      <c r="F274" s="15">
        <v>2679.1891367339131</v>
      </c>
      <c r="G274" s="15">
        <v>2321.5091028374609</v>
      </c>
      <c r="H274" s="18">
        <v>5021.1649445082285</v>
      </c>
      <c r="I274" s="15">
        <v>2200.7739942528738</v>
      </c>
      <c r="J274" s="15">
        <v>2744.8046455938697</v>
      </c>
      <c r="K274" s="18">
        <v>4974.4802681992342</v>
      </c>
      <c r="L274" s="15">
        <v>2892.3297970594845</v>
      </c>
      <c r="M274" s="15">
        <v>3445.2428047227982</v>
      </c>
      <c r="N274" s="18">
        <v>6377.2237338059467</v>
      </c>
      <c r="O274" s="15">
        <v>2731.8322759257126</v>
      </c>
      <c r="P274" s="15">
        <v>3324.5126312146731</v>
      </c>
      <c r="Q274" s="18">
        <v>6095.3219517822126</v>
      </c>
      <c r="R274" s="15">
        <v>2304.1073886755144</v>
      </c>
      <c r="S274" s="15">
        <v>2829.4287561318779</v>
      </c>
      <c r="T274" s="18">
        <v>5185.1864471232457</v>
      </c>
      <c r="U274" s="15">
        <v>1657.727371695179</v>
      </c>
      <c r="V274" s="15">
        <v>2084.5066874027993</v>
      </c>
      <c r="W274" s="18">
        <v>3772.627838258165</v>
      </c>
      <c r="X274" s="15">
        <v>1101.6387766878245</v>
      </c>
      <c r="Y274" s="15">
        <v>1349.7028274668205</v>
      </c>
      <c r="Z274" s="20">
        <v>2465.014425851125</v>
      </c>
      <c r="AA274" s="16">
        <v>573.09898477157367</v>
      </c>
      <c r="AB274" s="15">
        <v>564.60862944162432</v>
      </c>
      <c r="AC274" s="20">
        <v>1156.8109137055837</v>
      </c>
    </row>
    <row r="275" spans="1:29" x14ac:dyDescent="0.2">
      <c r="A275" s="14" t="s">
        <v>275</v>
      </c>
      <c r="B275" s="14" t="s">
        <v>445</v>
      </c>
      <c r="C275" s="15">
        <v>34573.866085304784</v>
      </c>
      <c r="D275" s="15">
        <v>18045.471075807287</v>
      </c>
      <c r="E275" s="15">
        <v>16280.903384562253</v>
      </c>
      <c r="F275" s="15">
        <v>2721.2985138815884</v>
      </c>
      <c r="G275" s="15">
        <v>2158.3888756152337</v>
      </c>
      <c r="H275" s="18">
        <v>4914.9403163377456</v>
      </c>
      <c r="I275" s="15">
        <v>2245.9565904029155</v>
      </c>
      <c r="J275" s="15">
        <v>2221.2174934197205</v>
      </c>
      <c r="K275" s="18">
        <v>4495.4473375177158</v>
      </c>
      <c r="L275" s="15">
        <v>3269.8105978936892</v>
      </c>
      <c r="M275" s="15">
        <v>3039.8931918069488</v>
      </c>
      <c r="N275" s="18">
        <v>6353.8751140227214</v>
      </c>
      <c r="O275" s="15">
        <v>2939.4143689320385</v>
      </c>
      <c r="P275" s="15">
        <v>2714.6071844660191</v>
      </c>
      <c r="Q275" s="18">
        <v>5686.6548543689314</v>
      </c>
      <c r="R275" s="15">
        <v>2316.1871070979541</v>
      </c>
      <c r="S275" s="15">
        <v>2242.845125157161</v>
      </c>
      <c r="T275" s="18">
        <v>4590.9714824551374</v>
      </c>
      <c r="U275" s="15">
        <v>2283.3398652786282</v>
      </c>
      <c r="V275" s="15">
        <v>1922.8909106814801</v>
      </c>
      <c r="W275" s="18">
        <v>4237.5094042515966</v>
      </c>
      <c r="X275" s="15">
        <v>1807.373414230557</v>
      </c>
      <c r="Y275" s="15">
        <v>1523.0237175951461</v>
      </c>
      <c r="Z275" s="20">
        <v>3375.1919470490898</v>
      </c>
      <c r="AA275" s="16">
        <v>995.88195991091322</v>
      </c>
      <c r="AB275" s="15">
        <v>751.456570155902</v>
      </c>
      <c r="AC275" s="20">
        <v>1763.498886414254</v>
      </c>
    </row>
    <row r="276" spans="1:29" x14ac:dyDescent="0.2">
      <c r="A276" s="14" t="s">
        <v>276</v>
      </c>
      <c r="B276" s="14" t="s">
        <v>445</v>
      </c>
      <c r="C276" s="15">
        <v>40713.562165429117</v>
      </c>
      <c r="D276" s="15">
        <v>20846.409946468659</v>
      </c>
      <c r="E276" s="15">
        <v>19595.863322396825</v>
      </c>
      <c r="F276" s="15">
        <v>3472.9818894251443</v>
      </c>
      <c r="G276" s="15">
        <v>2772.472117360348</v>
      </c>
      <c r="H276" s="18">
        <v>6268.1978305538296</v>
      </c>
      <c r="I276" s="15">
        <v>2768.1282445839238</v>
      </c>
      <c r="J276" s="15">
        <v>2824.6747519740838</v>
      </c>
      <c r="K276" s="18">
        <v>5621.9597894310591</v>
      </c>
      <c r="L276" s="15">
        <v>3643.5679575420845</v>
      </c>
      <c r="M276" s="15">
        <v>3512.186582635376</v>
      </c>
      <c r="N276" s="18">
        <v>7198.7932664400032</v>
      </c>
      <c r="O276" s="15">
        <v>3384.1941747572814</v>
      </c>
      <c r="P276" s="15">
        <v>3447.0434951456309</v>
      </c>
      <c r="Q276" s="18">
        <v>6890.4610679611642</v>
      </c>
      <c r="R276" s="15">
        <v>2717.2021373871298</v>
      </c>
      <c r="S276" s="15">
        <v>2646.2260258315237</v>
      </c>
      <c r="T276" s="18">
        <v>5409.5626357297979</v>
      </c>
      <c r="U276" s="15">
        <v>2581.2315632928003</v>
      </c>
      <c r="V276" s="15">
        <v>2345.8971218616043</v>
      </c>
      <c r="W276" s="18">
        <v>4953.9389379756794</v>
      </c>
      <c r="X276" s="15">
        <v>1628.1941533370104</v>
      </c>
      <c r="Y276" s="15">
        <v>1413.9580805295091</v>
      </c>
      <c r="Z276" s="20">
        <v>3079.1566464423609</v>
      </c>
      <c r="AA276" s="16">
        <v>909.02004454342989</v>
      </c>
      <c r="AB276" s="15">
        <v>692.87527839643656</v>
      </c>
      <c r="AC276" s="20">
        <v>1626.1358574610247</v>
      </c>
    </row>
    <row r="277" spans="1:29" x14ac:dyDescent="0.2">
      <c r="A277" s="14" t="s">
        <v>277</v>
      </c>
      <c r="B277" s="14" t="s">
        <v>445</v>
      </c>
      <c r="C277" s="15">
        <v>40212.629597651532</v>
      </c>
      <c r="D277" s="15">
        <v>18321.519426696599</v>
      </c>
      <c r="E277" s="15">
        <v>21647.188136763947</v>
      </c>
      <c r="F277" s="15">
        <v>3579.8778611363309</v>
      </c>
      <c r="G277" s="15">
        <v>3449.10087446839</v>
      </c>
      <c r="H277" s="18">
        <v>7057.4085153151427</v>
      </c>
      <c r="I277" s="15">
        <v>2673.5895525410001</v>
      </c>
      <c r="J277" s="15">
        <v>3474.9595869609234</v>
      </c>
      <c r="K277" s="18">
        <v>6187.4248633326588</v>
      </c>
      <c r="L277" s="15">
        <v>3138.4292229869802</v>
      </c>
      <c r="M277" s="15">
        <v>3779.4797246869557</v>
      </c>
      <c r="N277" s="18">
        <v>6955.2846836387753</v>
      </c>
      <c r="O277" s="15">
        <v>3074.7821359223299</v>
      </c>
      <c r="P277" s="15">
        <v>3856.7727184466016</v>
      </c>
      <c r="Q277" s="18">
        <v>6989.5696116504851</v>
      </c>
      <c r="R277" s="15">
        <v>2435.6635615498913</v>
      </c>
      <c r="S277" s="15">
        <v>2980.9966853354667</v>
      </c>
      <c r="T277" s="18">
        <v>5449.7824322779743</v>
      </c>
      <c r="U277" s="15">
        <v>1680.1091767999299</v>
      </c>
      <c r="V277" s="15">
        <v>1980.9797917942435</v>
      </c>
      <c r="W277" s="18">
        <v>3686.4097629253779</v>
      </c>
      <c r="X277" s="15">
        <v>981.59073359073363</v>
      </c>
      <c r="Y277" s="15">
        <v>1162.7175951461666</v>
      </c>
      <c r="Z277" s="20">
        <v>2155.9939327082184</v>
      </c>
      <c r="AA277" s="16">
        <v>440.36971046770606</v>
      </c>
      <c r="AB277" s="15">
        <v>509.05122494432072</v>
      </c>
      <c r="AC277" s="20">
        <v>957.50111358574611</v>
      </c>
    </row>
    <row r="278" spans="1:29" x14ac:dyDescent="0.2">
      <c r="A278" s="14" t="s">
        <v>278</v>
      </c>
      <c r="B278" s="14" t="s">
        <v>427</v>
      </c>
      <c r="C278" s="15">
        <v>40232.528022390128</v>
      </c>
      <c r="D278" s="15">
        <v>17380.228436302015</v>
      </c>
      <c r="E278" s="15">
        <v>22643.168724651368</v>
      </c>
      <c r="F278" s="15">
        <v>2773.9400244798039</v>
      </c>
      <c r="G278" s="15">
        <v>3320.9271936858986</v>
      </c>
      <c r="H278" s="18">
        <v>6106.0112691512259</v>
      </c>
      <c r="I278" s="15">
        <v>2648.2752815211375</v>
      </c>
      <c r="J278" s="15">
        <v>3865.9934280967327</v>
      </c>
      <c r="K278" s="18">
        <v>6537.8205648883149</v>
      </c>
      <c r="L278" s="15">
        <v>3109.5026108167854</v>
      </c>
      <c r="M278" s="15">
        <v>4150.6643290010288</v>
      </c>
      <c r="N278" s="18">
        <v>7296.7366695887486</v>
      </c>
      <c r="O278" s="15">
        <v>2594.4439192799314</v>
      </c>
      <c r="P278" s="15">
        <v>3593.1198882084586</v>
      </c>
      <c r="Q278" s="18">
        <v>6224.5518063375948</v>
      </c>
      <c r="R278" s="15">
        <v>2452.2374993563008</v>
      </c>
      <c r="S278" s="15">
        <v>3146.2207116741338</v>
      </c>
      <c r="T278" s="18">
        <v>5637.6940110201349</v>
      </c>
      <c r="U278" s="15">
        <v>1944.6450880181715</v>
      </c>
      <c r="V278" s="15">
        <v>2254.6832157053623</v>
      </c>
      <c r="W278" s="18">
        <v>4230.0251480489978</v>
      </c>
      <c r="X278" s="15">
        <v>983.32427017744715</v>
      </c>
      <c r="Y278" s="15">
        <v>1060.7384087006296</v>
      </c>
      <c r="Z278" s="20">
        <v>2067.1222095020034</v>
      </c>
      <c r="AA278" s="16">
        <v>570.18637992831543</v>
      </c>
      <c r="AB278" s="15">
        <v>557.22759856630819</v>
      </c>
      <c r="AC278" s="20">
        <v>1140.3727598566309</v>
      </c>
    </row>
    <row r="279" spans="1:29" x14ac:dyDescent="0.2">
      <c r="A279" s="14" t="s">
        <v>279</v>
      </c>
      <c r="B279" s="14" t="s">
        <v>427</v>
      </c>
      <c r="C279" s="15">
        <v>34933.800634757485</v>
      </c>
      <c r="D279" s="15">
        <v>16367.006187843768</v>
      </c>
      <c r="E279" s="15">
        <v>18365.49201344519</v>
      </c>
      <c r="F279" s="15">
        <v>2597.4925505423544</v>
      </c>
      <c r="G279" s="15">
        <v>2513.9121681509305</v>
      </c>
      <c r="H279" s="18">
        <v>5138.3361752416322</v>
      </c>
      <c r="I279" s="15">
        <v>2435.436293151191</v>
      </c>
      <c r="J279" s="15">
        <v>3113.2063503784384</v>
      </c>
      <c r="K279" s="18">
        <v>5581.7896990954405</v>
      </c>
      <c r="L279" s="15">
        <v>2748.1076342569654</v>
      </c>
      <c r="M279" s="15">
        <v>3105.2002896672639</v>
      </c>
      <c r="N279" s="18">
        <v>5884.4997522582617</v>
      </c>
      <c r="O279" s="15">
        <v>2521.524721548642</v>
      </c>
      <c r="P279" s="15">
        <v>3124.9575027742389</v>
      </c>
      <c r="Q279" s="18">
        <v>5691.9246229090468</v>
      </c>
      <c r="R279" s="15">
        <v>2430.1673618620939</v>
      </c>
      <c r="S279" s="15">
        <v>2795.5507492661827</v>
      </c>
      <c r="T279" s="18">
        <v>5250.2404861218392</v>
      </c>
      <c r="U279" s="15">
        <v>1719.023282226008</v>
      </c>
      <c r="V279" s="15">
        <v>1863.2984505556908</v>
      </c>
      <c r="W279" s="18">
        <v>3597.670154944431</v>
      </c>
      <c r="X279" s="15">
        <v>1059.0912993703491</v>
      </c>
      <c r="Y279" s="15">
        <v>917.43989696622782</v>
      </c>
      <c r="Z279" s="20">
        <v>1986.4138523182601</v>
      </c>
      <c r="AA279" s="16">
        <v>666.45161290322585</v>
      </c>
      <c r="AB279" s="15">
        <v>464.66487455197131</v>
      </c>
      <c r="AC279" s="20">
        <v>1140.3727598566309</v>
      </c>
    </row>
    <row r="280" spans="1:29" x14ac:dyDescent="0.2">
      <c r="A280" s="14" t="s">
        <v>280</v>
      </c>
      <c r="B280" s="14" t="s">
        <v>446</v>
      </c>
      <c r="C280" s="15">
        <v>34929.331134436659</v>
      </c>
      <c r="D280" s="15">
        <v>14438.501875067561</v>
      </c>
      <c r="E280" s="15">
        <v>20156.644995523675</v>
      </c>
      <c r="F280" s="15">
        <v>2489.0526244058669</v>
      </c>
      <c r="G280" s="15">
        <v>2805.4839094362765</v>
      </c>
      <c r="H280" s="18">
        <v>5325.5592088451249</v>
      </c>
      <c r="I280" s="15">
        <v>1964.2795396974743</v>
      </c>
      <c r="J280" s="15">
        <v>2911.7460664398932</v>
      </c>
      <c r="K280" s="18">
        <v>4921.1814576246652</v>
      </c>
      <c r="L280" s="15">
        <v>2666.7839469871915</v>
      </c>
      <c r="M280" s="15">
        <v>3814.941206844619</v>
      </c>
      <c r="N280" s="18">
        <v>6552.2434630445068</v>
      </c>
      <c r="O280" s="15">
        <v>2218.697573912189</v>
      </c>
      <c r="P280" s="15">
        <v>3294.136135939495</v>
      </c>
      <c r="Q280" s="18">
        <v>5566.6594637069047</v>
      </c>
      <c r="R280" s="15">
        <v>2103.8672909200141</v>
      </c>
      <c r="S280" s="15">
        <v>3061.867870978434</v>
      </c>
      <c r="T280" s="18">
        <v>5220.5780696484426</v>
      </c>
      <c r="U280" s="15">
        <v>1692.816189838293</v>
      </c>
      <c r="V280" s="15">
        <v>2519.7025165055975</v>
      </c>
      <c r="W280" s="18">
        <v>4251.5622428475745</v>
      </c>
      <c r="X280" s="15">
        <v>835.51488908134036</v>
      </c>
      <c r="Y280" s="15">
        <v>1086.8927453200986</v>
      </c>
      <c r="Z280" s="20">
        <v>1953.1516887615749</v>
      </c>
      <c r="AA280" s="16">
        <v>382.65634931601488</v>
      </c>
      <c r="AB280" s="15">
        <v>507.6053613375708</v>
      </c>
      <c r="AC280" s="20">
        <v>905.88033715628023</v>
      </c>
    </row>
    <row r="281" spans="1:29" x14ac:dyDescent="0.2">
      <c r="A281" s="14" t="s">
        <v>281</v>
      </c>
      <c r="B281" s="14" t="s">
        <v>446</v>
      </c>
      <c r="C281" s="15">
        <v>60219.568925709631</v>
      </c>
      <c r="D281" s="15">
        <v>28251.088597981634</v>
      </c>
      <c r="E281" s="15">
        <v>31562.451889896256</v>
      </c>
      <c r="F281" s="15">
        <v>4756.810167123801</v>
      </c>
      <c r="G281" s="15">
        <v>4410.3902962571765</v>
      </c>
      <c r="H281" s="18">
        <v>9197.1890492171933</v>
      </c>
      <c r="I281" s="15">
        <v>3584.2457118042994</v>
      </c>
      <c r="J281" s="15">
        <v>4426.8861547369188</v>
      </c>
      <c r="K281" s="18">
        <v>8057.900427010205</v>
      </c>
      <c r="L281" s="15">
        <v>4977.9967010427572</v>
      </c>
      <c r="M281" s="15">
        <v>5550.0888997260427</v>
      </c>
      <c r="N281" s="18">
        <v>10583.705675640786</v>
      </c>
      <c r="O281" s="15">
        <v>4560.1178666142814</v>
      </c>
      <c r="P281" s="15">
        <v>5497.762498772222</v>
      </c>
      <c r="Q281" s="18">
        <v>10110.62960416462</v>
      </c>
      <c r="R281" s="15">
        <v>3889.1789687389942</v>
      </c>
      <c r="S281" s="15">
        <v>4303.417952808104</v>
      </c>
      <c r="T281" s="18">
        <v>8240.4386070311357</v>
      </c>
      <c r="U281" s="15">
        <v>3235.0358817338051</v>
      </c>
      <c r="V281" s="15">
        <v>3749.5739163716389</v>
      </c>
      <c r="W281" s="18">
        <v>7040.3862788249926</v>
      </c>
      <c r="X281" s="15">
        <v>2374.5260808740254</v>
      </c>
      <c r="Y281" s="15">
        <v>2705.4767836919591</v>
      </c>
      <c r="Z281" s="20">
        <v>5114.3638664979017</v>
      </c>
      <c r="AA281" s="16">
        <v>1354.9158491087467</v>
      </c>
      <c r="AB281" s="15">
        <v>1311.9646262263368</v>
      </c>
      <c r="AC281" s="20">
        <v>2702.0223849661461</v>
      </c>
    </row>
    <row r="282" spans="1:29" x14ac:dyDescent="0.2">
      <c r="A282" s="14" t="s">
        <v>282</v>
      </c>
      <c r="B282" s="14" t="s">
        <v>446</v>
      </c>
      <c r="C282" s="15">
        <v>31654.978477605902</v>
      </c>
      <c r="D282" s="15">
        <v>11352.468037928196</v>
      </c>
      <c r="E282" s="15">
        <v>20064.118407814029</v>
      </c>
      <c r="F282" s="15">
        <v>2271.8938993849979</v>
      </c>
      <c r="G282" s="15">
        <v>3341.1420978210872</v>
      </c>
      <c r="H282" s="18">
        <v>5638.8882263752357</v>
      </c>
      <c r="I282" s="15">
        <v>1666.7347325758126</v>
      </c>
      <c r="J282" s="15">
        <v>3285.8945501917929</v>
      </c>
      <c r="K282" s="18">
        <v>4972.7881450387204</v>
      </c>
      <c r="L282" s="15">
        <v>1811.6252958304049</v>
      </c>
      <c r="M282" s="15">
        <v>3452.4175045539951</v>
      </c>
      <c r="N282" s="18">
        <v>5301.7849940475335</v>
      </c>
      <c r="O282" s="15">
        <v>2006.6241037226205</v>
      </c>
      <c r="P282" s="15">
        <v>3676.2989883115606</v>
      </c>
      <c r="Q282" s="18">
        <v>5723.8306649641481</v>
      </c>
      <c r="R282" s="15">
        <v>1583.443102483893</v>
      </c>
      <c r="S282" s="15">
        <v>2888.0041847071739</v>
      </c>
      <c r="T282" s="18">
        <v>4502.9527873878724</v>
      </c>
      <c r="U282" s="15">
        <v>988.63812075399483</v>
      </c>
      <c r="V282" s="15">
        <v>1529.6699837336139</v>
      </c>
      <c r="W282" s="18">
        <v>2536.4354607214618</v>
      </c>
      <c r="X282" s="15">
        <v>464.77776297381916</v>
      </c>
      <c r="Y282" s="15">
        <v>824.66404636599827</v>
      </c>
      <c r="Z282" s="20">
        <v>1298.4841782692693</v>
      </c>
      <c r="AA282" s="16">
        <v>300.65856017686883</v>
      </c>
      <c r="AB282" s="15">
        <v>404.13196075721982</v>
      </c>
      <c r="AC282" s="20">
        <v>704.7905209340887</v>
      </c>
    </row>
    <row r="283" spans="1:29" x14ac:dyDescent="0.2">
      <c r="A283" s="14" t="s">
        <v>283</v>
      </c>
      <c r="B283" s="14" t="s">
        <v>446</v>
      </c>
      <c r="C283" s="15">
        <v>40615.90636026243</v>
      </c>
      <c r="D283" s="15">
        <v>17422.212191680963</v>
      </c>
      <c r="E283" s="15">
        <v>22802.905404019548</v>
      </c>
      <c r="F283" s="15">
        <v>3126.0515511337499</v>
      </c>
      <c r="G283" s="15">
        <v>3359.7557028228757</v>
      </c>
      <c r="H283" s="18">
        <v>6533.3753556278643</v>
      </c>
      <c r="I283" s="15">
        <v>2347.2979228486647</v>
      </c>
      <c r="J283" s="15">
        <v>3396.3651154375048</v>
      </c>
      <c r="K283" s="18">
        <v>5803.3332706086703</v>
      </c>
      <c r="L283" s="15">
        <v>3028.3144336551009</v>
      </c>
      <c r="M283" s="15">
        <v>3940.0863753065878</v>
      </c>
      <c r="N283" s="18">
        <v>7048.8512744015261</v>
      </c>
      <c r="O283" s="15">
        <v>2904.4376780276984</v>
      </c>
      <c r="P283" s="15">
        <v>4216.7095570179745</v>
      </c>
      <c r="Q283" s="18">
        <v>7183.5851095177286</v>
      </c>
      <c r="R283" s="15">
        <v>2387.4167926912637</v>
      </c>
      <c r="S283" s="15">
        <v>3163.3855938348074</v>
      </c>
      <c r="T283" s="18">
        <v>5599.8109423877686</v>
      </c>
      <c r="U283" s="15">
        <v>1772.2976748636493</v>
      </c>
      <c r="V283" s="15">
        <v>2349.5842503109748</v>
      </c>
      <c r="W283" s="18">
        <v>4152.5589895703761</v>
      </c>
      <c r="X283" s="15">
        <v>1146.5723802544801</v>
      </c>
      <c r="Y283" s="15">
        <v>1533.5857704350142</v>
      </c>
      <c r="Z283" s="20">
        <v>2712.7106788355204</v>
      </c>
      <c r="AA283" s="16">
        <v>728.21846068813045</v>
      </c>
      <c r="AB283" s="15">
        <v>700.88586430841508</v>
      </c>
      <c r="AC283" s="20">
        <v>1436.9136382478928</v>
      </c>
    </row>
    <row r="284" spans="1:29" x14ac:dyDescent="0.2">
      <c r="A284" s="14" t="s">
        <v>284</v>
      </c>
      <c r="B284" s="14" t="s">
        <v>446</v>
      </c>
      <c r="C284" s="15">
        <v>58173.098515190402</v>
      </c>
      <c r="D284" s="15">
        <v>27431.411885683243</v>
      </c>
      <c r="E284" s="15">
        <v>30218.094997879634</v>
      </c>
      <c r="F284" s="15">
        <v>4184.9588579021784</v>
      </c>
      <c r="G284" s="15">
        <v>3828.1980953678935</v>
      </c>
      <c r="H284" s="18">
        <v>8061.7591441080767</v>
      </c>
      <c r="I284" s="15">
        <v>3330.2440471882464</v>
      </c>
      <c r="J284" s="15">
        <v>3923.7209524498808</v>
      </c>
      <c r="K284" s="18">
        <v>7309.6034595064057</v>
      </c>
      <c r="L284" s="15">
        <v>4938.2680761341953</v>
      </c>
      <c r="M284" s="15">
        <v>5479.5705905133464</v>
      </c>
      <c r="N284" s="18">
        <v>10501.26877895552</v>
      </c>
      <c r="O284" s="15">
        <v>4471.8436302917198</v>
      </c>
      <c r="P284" s="15">
        <v>5255.5466064237298</v>
      </c>
      <c r="Q284" s="18">
        <v>9823.2000785777418</v>
      </c>
      <c r="R284" s="15">
        <v>3600.9619854571065</v>
      </c>
      <c r="S284" s="15">
        <v>4267.2449711006602</v>
      </c>
      <c r="T284" s="18">
        <v>7940.5529199726543</v>
      </c>
      <c r="U284" s="15">
        <v>3559.9338819251743</v>
      </c>
      <c r="V284" s="15">
        <v>3967.1021911778776</v>
      </c>
      <c r="W284" s="18">
        <v>7621.8560903262842</v>
      </c>
      <c r="X284" s="15">
        <v>2691.0089934048365</v>
      </c>
      <c r="Y284" s="15">
        <v>2826.6445273466124</v>
      </c>
      <c r="Z284" s="20">
        <v>5586.3755246152823</v>
      </c>
      <c r="AA284" s="16">
        <v>1503.2928008843442</v>
      </c>
      <c r="AB284" s="15">
        <v>1421.2950117451983</v>
      </c>
      <c r="AC284" s="20">
        <v>2971.4436921376259</v>
      </c>
    </row>
    <row r="285" spans="1:29" x14ac:dyDescent="0.2">
      <c r="A285" s="14" t="s">
        <v>285</v>
      </c>
      <c r="B285" s="14" t="s">
        <v>446</v>
      </c>
      <c r="C285" s="15">
        <v>49519.141194111762</v>
      </c>
      <c r="D285" s="15">
        <v>21583.731542433623</v>
      </c>
      <c r="E285" s="15">
        <v>27550.063627569729</v>
      </c>
      <c r="F285" s="15">
        <v>3403.1874478270497</v>
      </c>
      <c r="G285" s="15">
        <v>3610.0052811802584</v>
      </c>
      <c r="H285" s="18">
        <v>7051.4540281776517</v>
      </c>
      <c r="I285" s="15">
        <v>2818.2089455019182</v>
      </c>
      <c r="J285" s="15">
        <v>3985.8102482449158</v>
      </c>
      <c r="K285" s="18">
        <v>6845.9496272707538</v>
      </c>
      <c r="L285" s="15">
        <v>3740.4500351410661</v>
      </c>
      <c r="M285" s="15">
        <v>4819.0822014085115</v>
      </c>
      <c r="N285" s="18">
        <v>8629.0573301395598</v>
      </c>
      <c r="O285" s="15">
        <v>3553.5762695216577</v>
      </c>
      <c r="P285" s="15">
        <v>4790.4920931146253</v>
      </c>
      <c r="Q285" s="18">
        <v>8406.5062371083386</v>
      </c>
      <c r="R285" s="15">
        <v>3231.0640757390565</v>
      </c>
      <c r="S285" s="15">
        <v>4106.2168589836547</v>
      </c>
      <c r="T285" s="18">
        <v>7390.9569720950467</v>
      </c>
      <c r="U285" s="15">
        <v>2490.4198641278344</v>
      </c>
      <c r="V285" s="15">
        <v>3223.8805855898954</v>
      </c>
      <c r="W285" s="18">
        <v>5777.0489905272225</v>
      </c>
      <c r="X285" s="15">
        <v>1750.6026247418558</v>
      </c>
      <c r="Y285" s="15">
        <v>2101.4465392045831</v>
      </c>
      <c r="Z285" s="20">
        <v>3904.4949037372594</v>
      </c>
      <c r="AA285" s="16">
        <v>882.45239740223849</v>
      </c>
      <c r="AB285" s="15">
        <v>1132.3504214453503</v>
      </c>
      <c r="AC285" s="20">
        <v>2047.9924001658144</v>
      </c>
    </row>
    <row r="286" spans="1:29" x14ac:dyDescent="0.2">
      <c r="A286" s="14" t="s">
        <v>286</v>
      </c>
      <c r="B286" s="14" t="s">
        <v>446</v>
      </c>
      <c r="C286" s="15">
        <v>48510.057114031268</v>
      </c>
      <c r="D286" s="15">
        <v>19978.123108648593</v>
      </c>
      <c r="E286" s="15">
        <v>27955.003517310768</v>
      </c>
      <c r="F286" s="15">
        <v>3487.9827595018655</v>
      </c>
      <c r="G286" s="15">
        <v>3816.8231145334671</v>
      </c>
      <c r="H286" s="18">
        <v>7376.1580265421899</v>
      </c>
      <c r="I286" s="15">
        <v>2775.4721574871537</v>
      </c>
      <c r="J286" s="15">
        <v>4186.5925164652244</v>
      </c>
      <c r="K286" s="18">
        <v>7037.8619960917713</v>
      </c>
      <c r="L286" s="15">
        <v>3513.9968731622657</v>
      </c>
      <c r="M286" s="15">
        <v>5031.6303446693155</v>
      </c>
      <c r="N286" s="18">
        <v>8665.8063081799792</v>
      </c>
      <c r="O286" s="15">
        <v>3093.9043315980744</v>
      </c>
      <c r="P286" s="15">
        <v>4694.6822512523322</v>
      </c>
      <c r="Q286" s="18">
        <v>7867.1721834790287</v>
      </c>
      <c r="R286" s="15">
        <v>2956.8495369890825</v>
      </c>
      <c r="S286" s="15">
        <v>4266.0781007230016</v>
      </c>
      <c r="T286" s="18">
        <v>7318.61100868016</v>
      </c>
      <c r="U286" s="15">
        <v>2179.4659841163525</v>
      </c>
      <c r="V286" s="15">
        <v>3226.669409625873</v>
      </c>
      <c r="W286" s="18">
        <v>5485.6168787675815</v>
      </c>
      <c r="X286" s="15">
        <v>1191.7842249017388</v>
      </c>
      <c r="Y286" s="15">
        <v>1768.6873626007593</v>
      </c>
      <c r="Z286" s="20">
        <v>2996.6410632203051</v>
      </c>
      <c r="AA286" s="16">
        <v>722.36147574962001</v>
      </c>
      <c r="AB286" s="15">
        <v>825.83487632997094</v>
      </c>
      <c r="AC286" s="20">
        <v>1575.5289484593063</v>
      </c>
    </row>
    <row r="287" spans="1:29" x14ac:dyDescent="0.2">
      <c r="A287" s="14" t="s">
        <v>287</v>
      </c>
      <c r="B287" s="14" t="s">
        <v>429</v>
      </c>
      <c r="C287" s="15">
        <v>34608.97574353229</v>
      </c>
      <c r="D287" s="15">
        <v>15887.312222448565</v>
      </c>
      <c r="E287" s="15">
        <v>18462.20258199226</v>
      </c>
      <c r="F287" s="15">
        <v>2534.9452672009456</v>
      </c>
      <c r="G287" s="15">
        <v>2559.1934483140672</v>
      </c>
      <c r="H287" s="18">
        <v>5105.2524651918602</v>
      </c>
      <c r="I287" s="15">
        <v>1958.922557880401</v>
      </c>
      <c r="J287" s="15">
        <v>2594.2487928686392</v>
      </c>
      <c r="K287" s="18">
        <v>4571.3461062275592</v>
      </c>
      <c r="L287" s="15">
        <v>2526.2503224390111</v>
      </c>
      <c r="M287" s="15">
        <v>3048.7408139183885</v>
      </c>
      <c r="N287" s="18">
        <v>5612.8145221042232</v>
      </c>
      <c r="O287" s="15">
        <v>2544.0262499623282</v>
      </c>
      <c r="P287" s="15">
        <v>3143.5803321177787</v>
      </c>
      <c r="Q287" s="18">
        <v>5724.3139748651338</v>
      </c>
      <c r="R287" s="15">
        <v>2179.6006844778099</v>
      </c>
      <c r="S287" s="15">
        <v>2648.5008831971741</v>
      </c>
      <c r="T287" s="18">
        <v>4859.5111503643193</v>
      </c>
      <c r="U287" s="15">
        <v>1727.7894838678469</v>
      </c>
      <c r="V287" s="15">
        <v>1935.4564891404245</v>
      </c>
      <c r="W287" s="18">
        <v>3696.4726938518838</v>
      </c>
      <c r="X287" s="15">
        <v>1414.7866178428762</v>
      </c>
      <c r="Y287" s="15">
        <v>1373.1314913448734</v>
      </c>
      <c r="Z287" s="20">
        <v>2853.3761651131827</v>
      </c>
      <c r="AA287" s="16">
        <v>976.88416833667338</v>
      </c>
      <c r="AB287" s="15">
        <v>824.60040080160331</v>
      </c>
      <c r="AC287" s="20">
        <v>1861.4260521042086</v>
      </c>
    </row>
    <row r="288" spans="1:29" x14ac:dyDescent="0.2">
      <c r="A288" s="14" t="s">
        <v>288</v>
      </c>
      <c r="B288" s="14" t="s">
        <v>429</v>
      </c>
      <c r="C288" s="15">
        <v>50695.553967203101</v>
      </c>
      <c r="D288" s="15">
        <v>26901.948008759424</v>
      </c>
      <c r="E288" s="15">
        <v>23087.872204114894</v>
      </c>
      <c r="F288" s="15">
        <v>3807.9747756398419</v>
      </c>
      <c r="G288" s="15">
        <v>3002.7330945082545</v>
      </c>
      <c r="H288" s="18">
        <v>6852.1318462163463</v>
      </c>
      <c r="I288" s="15">
        <v>3186.9038628203539</v>
      </c>
      <c r="J288" s="15">
        <v>3094.4496719078866</v>
      </c>
      <c r="K288" s="18">
        <v>6331.9267673641198</v>
      </c>
      <c r="L288" s="15">
        <v>4128.90634175791</v>
      </c>
      <c r="M288" s="15">
        <v>3777.0608929502487</v>
      </c>
      <c r="N288" s="18">
        <v>8000.9655058862272</v>
      </c>
      <c r="O288" s="15">
        <v>4125.5030891172664</v>
      </c>
      <c r="P288" s="15">
        <v>3966.4377203821468</v>
      </c>
      <c r="Q288" s="18">
        <v>8193.9057894578236</v>
      </c>
      <c r="R288" s="15">
        <v>3991.2605431662619</v>
      </c>
      <c r="S288" s="15">
        <v>3495.4378449988963</v>
      </c>
      <c r="T288" s="18">
        <v>7577.5618238021643</v>
      </c>
      <c r="U288" s="15">
        <v>3373.6988342282202</v>
      </c>
      <c r="V288" s="15">
        <v>2591.6842258017705</v>
      </c>
      <c r="W288" s="18">
        <v>6073.3699027717312</v>
      </c>
      <c r="X288" s="15">
        <v>2508.2336884154461</v>
      </c>
      <c r="Y288" s="15">
        <v>1786.7073901464714</v>
      </c>
      <c r="Z288" s="20">
        <v>4451.1478029294276</v>
      </c>
      <c r="AA288" s="16">
        <v>2093.0917835671344</v>
      </c>
      <c r="AB288" s="15">
        <v>1090.2869739478958</v>
      </c>
      <c r="AC288" s="20">
        <v>3321.0821643286577</v>
      </c>
    </row>
    <row r="289" spans="1:29" x14ac:dyDescent="0.2">
      <c r="A289" s="14" t="s">
        <v>289</v>
      </c>
      <c r="B289" s="14" t="s">
        <v>432</v>
      </c>
      <c r="C289" s="15">
        <v>35291.62133336041</v>
      </c>
      <c r="D289" s="15">
        <v>13122.831292268324</v>
      </c>
      <c r="E289" s="15">
        <v>21852.870028500442</v>
      </c>
      <c r="F289" s="15">
        <v>2452.1156972364302</v>
      </c>
      <c r="G289" s="15">
        <v>3347.8992902739783</v>
      </c>
      <c r="H289" s="18">
        <v>5835.7203124380485</v>
      </c>
      <c r="I289" s="15">
        <v>1998.5832979926492</v>
      </c>
      <c r="J289" s="15">
        <v>3659.2375070681369</v>
      </c>
      <c r="K289" s="18">
        <v>5694.9658255583827</v>
      </c>
      <c r="L289" s="15">
        <v>2082.1307588777308</v>
      </c>
      <c r="M289" s="15">
        <v>3648.0729889222489</v>
      </c>
      <c r="N289" s="18">
        <v>5800.7324774821409</v>
      </c>
      <c r="O289" s="15">
        <v>2008.2016080828337</v>
      </c>
      <c r="P289" s="15">
        <v>3717.3558027881149</v>
      </c>
      <c r="Q289" s="18">
        <v>5773.5796232381472</v>
      </c>
      <c r="R289" s="15">
        <v>2099.1780997700907</v>
      </c>
      <c r="S289" s="15">
        <v>3554.6629150403683</v>
      </c>
      <c r="T289" s="18">
        <v>5722.1736352456828</v>
      </c>
      <c r="U289" s="15">
        <v>1295.8211040053855</v>
      </c>
      <c r="V289" s="15">
        <v>2123.5345843150453</v>
      </c>
      <c r="W289" s="18">
        <v>3451.9062184449681</v>
      </c>
      <c r="X289" s="15">
        <v>664.98201720093823</v>
      </c>
      <c r="Y289" s="15">
        <v>942.05785770132911</v>
      </c>
      <c r="Z289" s="20">
        <v>1629.9702892885066</v>
      </c>
      <c r="AA289" s="16">
        <v>406.33406966864914</v>
      </c>
      <c r="AB289" s="15">
        <v>438.51894647408665</v>
      </c>
      <c r="AC289" s="20">
        <v>848.87612574341551</v>
      </c>
    </row>
    <row r="290" spans="1:29" x14ac:dyDescent="0.2">
      <c r="A290" s="14" t="s">
        <v>290</v>
      </c>
      <c r="B290" s="14" t="s">
        <v>432</v>
      </c>
      <c r="C290" s="15">
        <v>34890.067324681651</v>
      </c>
      <c r="D290" s="15">
        <v>12404.200054834582</v>
      </c>
      <c r="E290" s="15">
        <v>22223.179200769038</v>
      </c>
      <c r="F290" s="15">
        <v>2206.379049205028</v>
      </c>
      <c r="G290" s="15">
        <v>3730.1562983228264</v>
      </c>
      <c r="H290" s="18">
        <v>5970.140359224456</v>
      </c>
      <c r="I290" s="15">
        <v>1838.2255265761946</v>
      </c>
      <c r="J290" s="15">
        <v>3545.9904933559515</v>
      </c>
      <c r="K290" s="18">
        <v>5418.6431121006508</v>
      </c>
      <c r="L290" s="15">
        <v>2136.3050005176519</v>
      </c>
      <c r="M290" s="15">
        <v>3741.0891396624911</v>
      </c>
      <c r="N290" s="18">
        <v>5930.546226317424</v>
      </c>
      <c r="O290" s="15">
        <v>1937.2597034494727</v>
      </c>
      <c r="P290" s="15">
        <v>3715.1729749532424</v>
      </c>
      <c r="Q290" s="18">
        <v>5690.6321655129859</v>
      </c>
      <c r="R290" s="15">
        <v>1786.2146981767632</v>
      </c>
      <c r="S290" s="15">
        <v>3226.6663369512917</v>
      </c>
      <c r="T290" s="18">
        <v>5045.6806929369623</v>
      </c>
      <c r="U290" s="15">
        <v>1286.520952541232</v>
      </c>
      <c r="V290" s="15">
        <v>2190.1856698081456</v>
      </c>
      <c r="W290" s="18">
        <v>3510.8071777179402</v>
      </c>
      <c r="X290" s="15">
        <v>745.23846755277555</v>
      </c>
      <c r="Y290" s="15">
        <v>1171.3620015637216</v>
      </c>
      <c r="Z290" s="20">
        <v>1931.8874120406567</v>
      </c>
      <c r="AA290" s="16">
        <v>396.27629566694986</v>
      </c>
      <c r="AB290" s="15">
        <v>577.31622769753608</v>
      </c>
      <c r="AC290" s="20">
        <v>991.69651656754468</v>
      </c>
    </row>
    <row r="291" spans="1:29" x14ac:dyDescent="0.2">
      <c r="A291" s="14" t="s">
        <v>291</v>
      </c>
      <c r="B291" s="14" t="s">
        <v>432</v>
      </c>
      <c r="C291" s="15">
        <v>38148.788040645282</v>
      </c>
      <c r="D291" s="15">
        <v>12546.537642925323</v>
      </c>
      <c r="E291" s="15">
        <v>25354.606138765339</v>
      </c>
      <c r="F291" s="15">
        <v>2494.1219618571827</v>
      </c>
      <c r="G291" s="15">
        <v>4343.4477617858138</v>
      </c>
      <c r="H291" s="18">
        <v>6866.9741088775236</v>
      </c>
      <c r="I291" s="15">
        <v>1987.7115846762795</v>
      </c>
      <c r="J291" s="15">
        <v>4409.3857258976532</v>
      </c>
      <c r="K291" s="18">
        <v>6440.5841638394122</v>
      </c>
      <c r="L291" s="15">
        <v>1980.9373641163681</v>
      </c>
      <c r="M291" s="15">
        <v>4112.1315871208199</v>
      </c>
      <c r="N291" s="18">
        <v>6141.1102598612697</v>
      </c>
      <c r="O291" s="15">
        <v>1991.830399321289</v>
      </c>
      <c r="P291" s="15">
        <v>4397.306673350944</v>
      </c>
      <c r="Q291" s="18">
        <v>6425.1537319476311</v>
      </c>
      <c r="R291" s="15">
        <v>1831.3142276640112</v>
      </c>
      <c r="S291" s="15">
        <v>3607.962358979843</v>
      </c>
      <c r="T291" s="18">
        <v>5477.5428540875801</v>
      </c>
      <c r="U291" s="15">
        <v>1157.8688572871088</v>
      </c>
      <c r="V291" s="15">
        <v>2261.4868310333222</v>
      </c>
      <c r="W291" s="18">
        <v>3445.7061174688656</v>
      </c>
      <c r="X291" s="15">
        <v>519.75605942142295</v>
      </c>
      <c r="Y291" s="15">
        <v>1003.2056293979671</v>
      </c>
      <c r="Z291" s="20">
        <v>1542.0703674745894</v>
      </c>
      <c r="AA291" s="16">
        <v>303.74477485131689</v>
      </c>
      <c r="AB291" s="15">
        <v>464.66915887850467</v>
      </c>
      <c r="AC291" s="20">
        <v>774.44859813084111</v>
      </c>
    </row>
    <row r="292" spans="1:29" x14ac:dyDescent="0.2">
      <c r="A292" s="14" t="s">
        <v>292</v>
      </c>
      <c r="B292" s="14" t="s">
        <v>432</v>
      </c>
      <c r="C292" s="15">
        <v>47789.555897425482</v>
      </c>
      <c r="D292" s="15">
        <v>19165.814097226452</v>
      </c>
      <c r="E292" s="15">
        <v>28266.162005727165</v>
      </c>
      <c r="F292" s="15">
        <v>3236.5826890289841</v>
      </c>
      <c r="G292" s="15">
        <v>3891.880417112724</v>
      </c>
      <c r="H292" s="18">
        <v>7166.2687443003852</v>
      </c>
      <c r="I292" s="15">
        <v>2675.3474519366696</v>
      </c>
      <c r="J292" s="15">
        <v>4297.9506644048633</v>
      </c>
      <c r="K292" s="18">
        <v>7014.9730173876169</v>
      </c>
      <c r="L292" s="15">
        <v>3408.888601304483</v>
      </c>
      <c r="M292" s="15">
        <v>5101.5781136763644</v>
      </c>
      <c r="N292" s="18">
        <v>8592.2391551920482</v>
      </c>
      <c r="O292" s="15">
        <v>3010.1195842893781</v>
      </c>
      <c r="P292" s="15">
        <v>4745.4677130131313</v>
      </c>
      <c r="Q292" s="18">
        <v>7810.1579931743245</v>
      </c>
      <c r="R292" s="15">
        <v>2686.8386355130197</v>
      </c>
      <c r="S292" s="15">
        <v>4239.3557718013153</v>
      </c>
      <c r="T292" s="18">
        <v>6967.1939795754697</v>
      </c>
      <c r="U292" s="15">
        <v>2207.2359474924269</v>
      </c>
      <c r="V292" s="15">
        <v>3131.0509929316727</v>
      </c>
      <c r="W292" s="18">
        <v>5383.2376725008417</v>
      </c>
      <c r="X292" s="15">
        <v>1318.4988272087569</v>
      </c>
      <c r="Y292" s="15">
        <v>1956.7286942924159</v>
      </c>
      <c r="Z292" s="20">
        <v>3309.6231430805315</v>
      </c>
      <c r="AA292" s="16">
        <v>712.09039932030589</v>
      </c>
      <c r="AB292" s="15">
        <v>987.67340696686495</v>
      </c>
      <c r="AC292" s="20">
        <v>1727.9255734919286</v>
      </c>
    </row>
    <row r="293" spans="1:29" x14ac:dyDescent="0.2">
      <c r="A293" s="14" t="s">
        <v>293</v>
      </c>
      <c r="B293" s="14" t="s">
        <v>432</v>
      </c>
      <c r="C293" s="15">
        <v>50202.351597988039</v>
      </c>
      <c r="D293" s="15">
        <v>19934.205629683787</v>
      </c>
      <c r="E293" s="15">
        <v>29948.754307222593</v>
      </c>
      <c r="F293" s="15">
        <v>3300.6422425756318</v>
      </c>
      <c r="G293" s="15">
        <v>4256.2847626977518</v>
      </c>
      <c r="H293" s="18">
        <v>7601.0335831251741</v>
      </c>
      <c r="I293" s="15">
        <v>2727.8940662991236</v>
      </c>
      <c r="J293" s="15">
        <v>4660.3411082838566</v>
      </c>
      <c r="K293" s="18">
        <v>7433.5339800678539</v>
      </c>
      <c r="L293" s="15">
        <v>3479.4173309866446</v>
      </c>
      <c r="M293" s="15">
        <v>5425.6014080132518</v>
      </c>
      <c r="N293" s="18">
        <v>8960.2151361424585</v>
      </c>
      <c r="O293" s="15">
        <v>3208.7569172627886</v>
      </c>
      <c r="P293" s="15">
        <v>4928.8252511424334</v>
      </c>
      <c r="Q293" s="18">
        <v>8200.8841756165293</v>
      </c>
      <c r="R293" s="15">
        <v>2947.8692455755763</v>
      </c>
      <c r="S293" s="15">
        <v>4524.9861252205528</v>
      </c>
      <c r="T293" s="18">
        <v>7519.3215526920822</v>
      </c>
      <c r="U293" s="15">
        <v>2108.0343318747896</v>
      </c>
      <c r="V293" s="15">
        <v>3163.6015230562102</v>
      </c>
      <c r="W293" s="18">
        <v>5308.8364607876138</v>
      </c>
      <c r="X293" s="15">
        <v>1543.9812353401094</v>
      </c>
      <c r="Y293" s="15">
        <v>1941.4417513682563</v>
      </c>
      <c r="Z293" s="20">
        <v>3496.8881939014855</v>
      </c>
      <c r="AA293" s="16">
        <v>810.65658453695835</v>
      </c>
      <c r="AB293" s="15">
        <v>987.67340696686495</v>
      </c>
      <c r="AC293" s="20">
        <v>1814.4224299065422</v>
      </c>
    </row>
    <row r="294" spans="1:29" x14ac:dyDescent="0.2">
      <c r="A294" s="14" t="s">
        <v>294</v>
      </c>
      <c r="B294" s="14" t="s">
        <v>432</v>
      </c>
      <c r="C294" s="15">
        <v>45449.664815153294</v>
      </c>
      <c r="D294" s="15">
        <v>17708.878947582201</v>
      </c>
      <c r="E294" s="15">
        <v>27342.703507382357</v>
      </c>
      <c r="F294" s="15">
        <v>3002.3977637682888</v>
      </c>
      <c r="G294" s="15">
        <v>4123.9650291423814</v>
      </c>
      <c r="H294" s="18">
        <v>7173.619840609017</v>
      </c>
      <c r="I294" s="15">
        <v>2559.3825098953916</v>
      </c>
      <c r="J294" s="15">
        <v>4253.5578350296864</v>
      </c>
      <c r="K294" s="18">
        <v>6866.3929353972298</v>
      </c>
      <c r="L294" s="15">
        <v>3058.2892638989542</v>
      </c>
      <c r="M294" s="15">
        <v>4795.9536183869968</v>
      </c>
      <c r="N294" s="18">
        <v>7933.9710114918726</v>
      </c>
      <c r="O294" s="15">
        <v>2847.498910591366</v>
      </c>
      <c r="P294" s="15">
        <v>4768.3874052792935</v>
      </c>
      <c r="Q294" s="18">
        <v>7680.2797369994023</v>
      </c>
      <c r="R294" s="15">
        <v>2584.3397048601832</v>
      </c>
      <c r="S294" s="15">
        <v>4116.357055017912</v>
      </c>
      <c r="T294" s="18">
        <v>6766.2960754959104</v>
      </c>
      <c r="U294" s="15">
        <v>1942.1816307640524</v>
      </c>
      <c r="V294" s="15">
        <v>2740.4446314372267</v>
      </c>
      <c r="W294" s="18">
        <v>4724.4769437899695</v>
      </c>
      <c r="X294" s="15">
        <v>1077.7294761532446</v>
      </c>
      <c r="Y294" s="15">
        <v>1608.9507427677872</v>
      </c>
      <c r="Z294" s="20">
        <v>2722.9867083659105</v>
      </c>
      <c r="AA294" s="16">
        <v>623.58198810535259</v>
      </c>
      <c r="AB294" s="15">
        <v>649.73220050977068</v>
      </c>
      <c r="AC294" s="20">
        <v>1291.4181818181819</v>
      </c>
    </row>
    <row r="295" spans="1:29" x14ac:dyDescent="0.2">
      <c r="A295" s="14" t="s">
        <v>295</v>
      </c>
      <c r="B295" s="14" t="s">
        <v>433</v>
      </c>
      <c r="C295" s="15">
        <v>35282.743849751983</v>
      </c>
      <c r="D295" s="15">
        <v>14467.791790242216</v>
      </c>
      <c r="E295" s="15">
        <v>20572.710998812934</v>
      </c>
      <c r="F295" s="15">
        <v>2415.2591249697848</v>
      </c>
      <c r="G295" s="15">
        <v>2842.6725888324872</v>
      </c>
      <c r="H295" s="18">
        <v>5287.7760454435575</v>
      </c>
      <c r="I295" s="15">
        <v>1862.4750355121164</v>
      </c>
      <c r="J295" s="15">
        <v>2956.9368414357496</v>
      </c>
      <c r="K295" s="18">
        <v>4840.0296817690332</v>
      </c>
      <c r="L295" s="15">
        <v>2347.5172061715321</v>
      </c>
      <c r="M295" s="15">
        <v>3504.0077900468914</v>
      </c>
      <c r="N295" s="18">
        <v>5905.6625699591586</v>
      </c>
      <c r="O295" s="15">
        <v>2363.3891257769578</v>
      </c>
      <c r="P295" s="15">
        <v>3567.955196334246</v>
      </c>
      <c r="Q295" s="18">
        <v>5965.1070239080173</v>
      </c>
      <c r="R295" s="15">
        <v>2149.6344610498259</v>
      </c>
      <c r="S295" s="15">
        <v>3093.1276408700337</v>
      </c>
      <c r="T295" s="18">
        <v>5286.1117885602471</v>
      </c>
      <c r="U295" s="15">
        <v>1582.4807395993837</v>
      </c>
      <c r="V295" s="15">
        <v>2169.5300462249616</v>
      </c>
      <c r="W295" s="18">
        <v>3781.564755494283</v>
      </c>
      <c r="X295" s="15">
        <v>1119.846690423838</v>
      </c>
      <c r="Y295" s="15">
        <v>1559.1327621502767</v>
      </c>
      <c r="Z295" s="20">
        <v>2700.610963681856</v>
      </c>
      <c r="AA295" s="16">
        <v>684.51418842224746</v>
      </c>
      <c r="AB295" s="15">
        <v>746.57179341657206</v>
      </c>
      <c r="AC295" s="20">
        <v>1446.1302497162317</v>
      </c>
    </row>
    <row r="296" spans="1:29" x14ac:dyDescent="0.2">
      <c r="A296" s="14" t="s">
        <v>296</v>
      </c>
      <c r="B296" s="14" t="s">
        <v>433</v>
      </c>
      <c r="C296" s="15">
        <v>35947.239970379087</v>
      </c>
      <c r="D296" s="15">
        <v>15627.882007524311</v>
      </c>
      <c r="E296" s="15">
        <v>20157.123124039463</v>
      </c>
      <c r="F296" s="15">
        <v>2742.4809040367413</v>
      </c>
      <c r="G296" s="15">
        <v>2834.1456369349771</v>
      </c>
      <c r="H296" s="18">
        <v>5591.5487067923614</v>
      </c>
      <c r="I296" s="15">
        <v>2066.0758581211439</v>
      </c>
      <c r="J296" s="15">
        <v>3007.6222782877858</v>
      </c>
      <c r="K296" s="18">
        <v>5094.3159412300975</v>
      </c>
      <c r="L296" s="15">
        <v>2522.9976176070186</v>
      </c>
      <c r="M296" s="15">
        <v>3353.7293525941609</v>
      </c>
      <c r="N296" s="18">
        <v>5905.6625699591586</v>
      </c>
      <c r="O296" s="15">
        <v>2762.0068308619193</v>
      </c>
      <c r="P296" s="15">
        <v>3480.8256433102106</v>
      </c>
      <c r="Q296" s="18">
        <v>6267.88222066654</v>
      </c>
      <c r="R296" s="15">
        <v>2325.5831891784592</v>
      </c>
      <c r="S296" s="15">
        <v>3255.051470379718</v>
      </c>
      <c r="T296" s="18">
        <v>5602.3095028783709</v>
      </c>
      <c r="U296" s="15">
        <v>1640.2453166815344</v>
      </c>
      <c r="V296" s="15">
        <v>2223.264536533939</v>
      </c>
      <c r="W296" s="18">
        <v>3885.0036493390644</v>
      </c>
      <c r="X296" s="15">
        <v>916.8432784896504</v>
      </c>
      <c r="Y296" s="15">
        <v>1169.7655622109332</v>
      </c>
      <c r="Z296" s="20">
        <v>2109.9043142012283</v>
      </c>
      <c r="AA296" s="16">
        <v>472.01390465380251</v>
      </c>
      <c r="AB296" s="15">
        <v>526.54937570942116</v>
      </c>
      <c r="AC296" s="20">
        <v>1006.0854143019296</v>
      </c>
    </row>
    <row r="297" spans="1:29" x14ac:dyDescent="0.2">
      <c r="A297" s="14" t="s">
        <v>297</v>
      </c>
      <c r="B297" s="14" t="s">
        <v>433</v>
      </c>
      <c r="C297" s="15">
        <v>58054.514752780691</v>
      </c>
      <c r="D297" s="15">
        <v>24721.922561390846</v>
      </c>
      <c r="E297" s="15">
        <v>32818.107736790596</v>
      </c>
      <c r="F297" s="15">
        <v>4237.8950930626052</v>
      </c>
      <c r="G297" s="15">
        <v>4704.7457094512929</v>
      </c>
      <c r="H297" s="18">
        <v>8986.3414309886393</v>
      </c>
      <c r="I297" s="15">
        <v>3270.4992897576694</v>
      </c>
      <c r="J297" s="15">
        <v>4682.8189200076322</v>
      </c>
      <c r="K297" s="18">
        <v>8009.1580978226302</v>
      </c>
      <c r="L297" s="15">
        <v>4167.6597715928001</v>
      </c>
      <c r="M297" s="15">
        <v>5706.8469974285281</v>
      </c>
      <c r="N297" s="18">
        <v>9979.9816971713808</v>
      </c>
      <c r="O297" s="15">
        <v>4173.505589851291</v>
      </c>
      <c r="P297" s="15">
        <v>6004.3153227688326</v>
      </c>
      <c r="Q297" s="18">
        <v>10271.485182120961</v>
      </c>
      <c r="R297" s="15">
        <v>3557.2242860788929</v>
      </c>
      <c r="S297" s="15">
        <v>4711.0909451833368</v>
      </c>
      <c r="T297" s="18">
        <v>8349.9146414088427</v>
      </c>
      <c r="U297" s="15">
        <v>2544.3281161300788</v>
      </c>
      <c r="V297" s="15">
        <v>3367.8091801151572</v>
      </c>
      <c r="W297" s="18">
        <v>5979.305409131458</v>
      </c>
      <c r="X297" s="15">
        <v>1667.2903176889831</v>
      </c>
      <c r="Y297" s="15">
        <v>2226.3816817044508</v>
      </c>
      <c r="Z297" s="20">
        <v>3946.9187959663354</v>
      </c>
      <c r="AA297" s="16">
        <v>906.41713961407493</v>
      </c>
      <c r="AB297" s="15">
        <v>944.02780930760503</v>
      </c>
      <c r="AC297" s="20">
        <v>1873.011350737798</v>
      </c>
    </row>
    <row r="298" spans="1:29" x14ac:dyDescent="0.2">
      <c r="A298" s="14" t="s">
        <v>298</v>
      </c>
      <c r="B298" s="14" t="s">
        <v>433</v>
      </c>
      <c r="C298" s="15">
        <v>32495.860454212238</v>
      </c>
      <c r="D298" s="15">
        <v>13918.860212332873</v>
      </c>
      <c r="E298" s="15">
        <v>18291.422477663371</v>
      </c>
      <c r="F298" s="15">
        <v>2412.0615180082182</v>
      </c>
      <c r="G298" s="15">
        <v>2558.0855692530818</v>
      </c>
      <c r="H298" s="18">
        <v>5003.1890258641524</v>
      </c>
      <c r="I298" s="15">
        <v>1882.2337651324019</v>
      </c>
      <c r="J298" s="15">
        <v>2724.1274619967348</v>
      </c>
      <c r="K298" s="18">
        <v>4644.1605359679434</v>
      </c>
      <c r="L298" s="15">
        <v>2204.7060202692483</v>
      </c>
      <c r="M298" s="15">
        <v>2983.1669944032669</v>
      </c>
      <c r="N298" s="18">
        <v>5235.4767433066099</v>
      </c>
      <c r="O298" s="15">
        <v>2284.9725280553257</v>
      </c>
      <c r="P298" s="15">
        <v>3237.9520142557121</v>
      </c>
      <c r="Q298" s="18">
        <v>5573.024035299858</v>
      </c>
      <c r="R298" s="15">
        <v>1960.935825085784</v>
      </c>
      <c r="S298" s="15">
        <v>2793.5048067379407</v>
      </c>
      <c r="T298" s="18">
        <v>4801.6152908147351</v>
      </c>
      <c r="U298" s="15">
        <v>1468.2949476928068</v>
      </c>
      <c r="V298" s="15">
        <v>1954.592084989052</v>
      </c>
      <c r="W298" s="18">
        <v>3453.7843646095207</v>
      </c>
      <c r="X298" s="15">
        <v>1063.27196906513</v>
      </c>
      <c r="Y298" s="15">
        <v>1228.0042459625445</v>
      </c>
      <c r="Z298" s="20">
        <v>2319.5635757070286</v>
      </c>
      <c r="AA298" s="16">
        <v>643.14245175936435</v>
      </c>
      <c r="AB298" s="15">
        <v>633.73978433598188</v>
      </c>
      <c r="AC298" s="20">
        <v>1291.9265039727584</v>
      </c>
    </row>
    <row r="299" spans="1:29" x14ac:dyDescent="0.2">
      <c r="A299" s="14" t="s">
        <v>299</v>
      </c>
      <c r="B299" s="14" t="s">
        <v>447</v>
      </c>
      <c r="C299" s="15">
        <v>8463</v>
      </c>
      <c r="D299" s="15">
        <v>4145.4147493339797</v>
      </c>
      <c r="E299" s="15">
        <v>4095.1983531121341</v>
      </c>
      <c r="F299" s="15">
        <v>532.09280742459396</v>
      </c>
      <c r="G299" s="15">
        <v>502.21809744779586</v>
      </c>
      <c r="H299" s="18">
        <v>1044</v>
      </c>
      <c r="I299" s="15">
        <v>557.62762762762759</v>
      </c>
      <c r="J299" s="15">
        <v>625.26246246246251</v>
      </c>
      <c r="K299" s="18">
        <v>1198</v>
      </c>
      <c r="L299" s="15">
        <v>791.57174721189597</v>
      </c>
      <c r="M299" s="15">
        <v>848.82379182156137</v>
      </c>
      <c r="N299" s="18">
        <v>1674.0000000000002</v>
      </c>
      <c r="O299" s="15">
        <v>631.96319569120283</v>
      </c>
      <c r="P299" s="15">
        <v>661.38420107719924</v>
      </c>
      <c r="Q299" s="18">
        <v>1311</v>
      </c>
      <c r="R299" s="15">
        <v>519.83739837398377</v>
      </c>
      <c r="S299" s="15">
        <v>494.59349593495932</v>
      </c>
      <c r="T299" s="18">
        <v>1035</v>
      </c>
      <c r="U299" s="15">
        <v>494.62068965517244</v>
      </c>
      <c r="V299" s="15">
        <v>467.64137931034486</v>
      </c>
      <c r="W299" s="18">
        <v>978</v>
      </c>
      <c r="X299" s="15">
        <v>402.74841437632136</v>
      </c>
      <c r="Y299" s="15">
        <v>325.05285412262157</v>
      </c>
      <c r="Z299" s="20">
        <v>750</v>
      </c>
      <c r="AA299" s="16">
        <v>288.71428571428572</v>
      </c>
      <c r="AB299" s="15">
        <v>170.46428571428572</v>
      </c>
      <c r="AC299" s="20">
        <v>473.00000000000006</v>
      </c>
    </row>
    <row r="300" spans="1:29" x14ac:dyDescent="0.2">
      <c r="A300" s="14" t="s">
        <v>300</v>
      </c>
      <c r="B300" s="14" t="s">
        <v>448</v>
      </c>
      <c r="C300" s="15">
        <v>34412.41865180702</v>
      </c>
      <c r="D300" s="15">
        <v>16233.815845040897</v>
      </c>
      <c r="E300" s="15">
        <v>17727.070916201032</v>
      </c>
      <c r="F300" s="15">
        <v>2534.1107147694947</v>
      </c>
      <c r="G300" s="15">
        <v>2409.1251636790535</v>
      </c>
      <c r="H300" s="18">
        <v>4990.2487921614666</v>
      </c>
      <c r="I300" s="15">
        <v>1959.8746596066567</v>
      </c>
      <c r="J300" s="15">
        <v>2511.4406202723148</v>
      </c>
      <c r="K300" s="18">
        <v>4523.1866868381239</v>
      </c>
      <c r="L300" s="15">
        <v>3070.8186337998745</v>
      </c>
      <c r="M300" s="15">
        <v>3430.1951535408398</v>
      </c>
      <c r="N300" s="18">
        <v>6571.4563609776478</v>
      </c>
      <c r="O300" s="15">
        <v>2617.0670074858499</v>
      </c>
      <c r="P300" s="15">
        <v>2986.4829286105532</v>
      </c>
      <c r="Q300" s="18">
        <v>5665.861055322257</v>
      </c>
      <c r="R300" s="15">
        <v>2416.0168754349338</v>
      </c>
      <c r="S300" s="15">
        <v>2606.9864880538162</v>
      </c>
      <c r="T300" s="18">
        <v>5083.3095569473444</v>
      </c>
      <c r="U300" s="15">
        <v>1970.1383603058866</v>
      </c>
      <c r="V300" s="15">
        <v>1991.097279032545</v>
      </c>
      <c r="W300" s="18">
        <v>4021.1182642717413</v>
      </c>
      <c r="X300" s="15">
        <v>1265.4196709188388</v>
      </c>
      <c r="Y300" s="15">
        <v>1320.9373266777593</v>
      </c>
      <c r="Z300" s="20">
        <v>2641.8746533555186</v>
      </c>
      <c r="AA300" s="16">
        <v>789.76260581523741</v>
      </c>
      <c r="AB300" s="15">
        <v>596.79793890320207</v>
      </c>
      <c r="AC300" s="20">
        <v>1452.2083179977917</v>
      </c>
    </row>
    <row r="301" spans="1:29" x14ac:dyDescent="0.2">
      <c r="A301" s="14" t="s">
        <v>301</v>
      </c>
      <c r="B301" s="14" t="s">
        <v>448</v>
      </c>
      <c r="C301" s="15">
        <v>42678.652081443477</v>
      </c>
      <c r="D301" s="15">
        <v>17256.577056478356</v>
      </c>
      <c r="E301" s="15">
        <v>25001.356334281118</v>
      </c>
      <c r="F301" s="15">
        <v>3005.3865083306991</v>
      </c>
      <c r="G301" s="15">
        <v>3937.6181875649072</v>
      </c>
      <c r="H301" s="18">
        <v>6984.2843274484121</v>
      </c>
      <c r="I301" s="15">
        <v>2373.1168683812407</v>
      </c>
      <c r="J301" s="15">
        <v>3981.1304841149772</v>
      </c>
      <c r="K301" s="18">
        <v>6401.7961422087747</v>
      </c>
      <c r="L301" s="15">
        <v>3069.6246918738248</v>
      </c>
      <c r="M301" s="15">
        <v>4687.416001671193</v>
      </c>
      <c r="N301" s="18">
        <v>7826.2893252559015</v>
      </c>
      <c r="O301" s="15">
        <v>2607.0527204674095</v>
      </c>
      <c r="P301" s="15">
        <v>4049.1100511228778</v>
      </c>
      <c r="Q301" s="18">
        <v>6710.6850009129084</v>
      </c>
      <c r="R301" s="15">
        <v>2532.8601252609606</v>
      </c>
      <c r="S301" s="15">
        <v>3436.1966481094873</v>
      </c>
      <c r="T301" s="18">
        <v>6034.3884829505914</v>
      </c>
      <c r="U301" s="15">
        <v>1934.2087853459009</v>
      </c>
      <c r="V301" s="15">
        <v>2591.4205939889739</v>
      </c>
      <c r="W301" s="18">
        <v>4590.0032011381827</v>
      </c>
      <c r="X301" s="15">
        <v>1186.929192087262</v>
      </c>
      <c r="Y301" s="15">
        <v>1357.3109632094656</v>
      </c>
      <c r="Z301" s="20">
        <v>2592.1002033647624</v>
      </c>
      <c r="AA301" s="16">
        <v>702.23224144276776</v>
      </c>
      <c r="AB301" s="15">
        <v>630.61648877438347</v>
      </c>
      <c r="AC301" s="20">
        <v>1376.6139124033862</v>
      </c>
    </row>
    <row r="302" spans="1:29" x14ac:dyDescent="0.2">
      <c r="A302" s="14" t="s">
        <v>302</v>
      </c>
      <c r="B302" s="14" t="s">
        <v>448</v>
      </c>
      <c r="C302" s="15">
        <v>38088.670422234587</v>
      </c>
      <c r="D302" s="15">
        <v>16217.224122028007</v>
      </c>
      <c r="E302" s="15">
        <v>21334.585548432344</v>
      </c>
      <c r="F302" s="15">
        <v>2901.0407730166612</v>
      </c>
      <c r="G302" s="15">
        <v>3254.2109540795591</v>
      </c>
      <c r="H302" s="18">
        <v>6202.2646408091387</v>
      </c>
      <c r="I302" s="15">
        <v>2193.2959909228443</v>
      </c>
      <c r="J302" s="15">
        <v>3296.4279122541602</v>
      </c>
      <c r="K302" s="18">
        <v>5565.8019667170956</v>
      </c>
      <c r="L302" s="15">
        <v>2959.782034677251</v>
      </c>
      <c r="M302" s="15">
        <v>3924.4871109254227</v>
      </c>
      <c r="N302" s="18">
        <v>6976.2026739085022</v>
      </c>
      <c r="O302" s="15">
        <v>2566.9955723936464</v>
      </c>
      <c r="P302" s="15">
        <v>3533.9306189519812</v>
      </c>
      <c r="Q302" s="18">
        <v>6179.927788935549</v>
      </c>
      <c r="R302" s="15">
        <v>2150.9209000231967</v>
      </c>
      <c r="S302" s="15">
        <v>2928.6195198329856</v>
      </c>
      <c r="T302" s="18">
        <v>5154.923161679425</v>
      </c>
      <c r="U302" s="15">
        <v>1694.6782856126624</v>
      </c>
      <c r="V302" s="15">
        <v>2277.0368130890984</v>
      </c>
      <c r="W302" s="18">
        <v>4039.0830517517343</v>
      </c>
      <c r="X302" s="15">
        <v>1206.0732113144759</v>
      </c>
      <c r="Y302" s="15">
        <v>1405.1710112775004</v>
      </c>
      <c r="Z302" s="20">
        <v>2666.7618783508965</v>
      </c>
      <c r="AA302" s="16">
        <v>710.1895472948105</v>
      </c>
      <c r="AB302" s="15">
        <v>600.77659182922343</v>
      </c>
      <c r="AC302" s="20">
        <v>1344.7846889952152</v>
      </c>
    </row>
    <row r="303" spans="1:29" x14ac:dyDescent="0.2">
      <c r="A303" s="14" t="s">
        <v>303</v>
      </c>
      <c r="B303" s="14" t="s">
        <v>448</v>
      </c>
      <c r="C303" s="15">
        <v>40288.258844514916</v>
      </c>
      <c r="D303" s="15">
        <v>15085.431587934412</v>
      </c>
      <c r="E303" s="15">
        <v>23884.970400128066</v>
      </c>
      <c r="F303" s="15">
        <v>2893.0141779925043</v>
      </c>
      <c r="G303" s="15">
        <v>3937.6181875649072</v>
      </c>
      <c r="H303" s="18">
        <v>7218.2022395809809</v>
      </c>
      <c r="I303" s="15">
        <v>2191.5669440242059</v>
      </c>
      <c r="J303" s="15">
        <v>3941.3624054462935</v>
      </c>
      <c r="K303" s="18">
        <v>6367.2152042360058</v>
      </c>
      <c r="L303" s="15">
        <v>2633.8358888656776</v>
      </c>
      <c r="M303" s="15">
        <v>4361.4698558596192</v>
      </c>
      <c r="N303" s="18">
        <v>7203.0516398579484</v>
      </c>
      <c r="O303" s="15">
        <v>2222.0590195362424</v>
      </c>
      <c r="P303" s="15">
        <v>3481.6337867445682</v>
      </c>
      <c r="Q303" s="18">
        <v>5820.5261548292865</v>
      </c>
      <c r="R303" s="15">
        <v>1970.0023196474137</v>
      </c>
      <c r="S303" s="15">
        <v>3335.6863256784973</v>
      </c>
      <c r="T303" s="18">
        <v>5392.3787984226401</v>
      </c>
      <c r="U303" s="15">
        <v>1649.7663169126802</v>
      </c>
      <c r="V303" s="15">
        <v>2485.1289347323495</v>
      </c>
      <c r="W303" s="18">
        <v>4185.7954828383427</v>
      </c>
      <c r="X303" s="15">
        <v>991.6601959696801</v>
      </c>
      <c r="Y303" s="15">
        <v>1426.2294324274358</v>
      </c>
      <c r="Z303" s="20">
        <v>2454.2632649288221</v>
      </c>
      <c r="AA303" s="16">
        <v>557.01140964298861</v>
      </c>
      <c r="AB303" s="15">
        <v>634.59514170040484</v>
      </c>
      <c r="AC303" s="20">
        <v>1231.3930806036069</v>
      </c>
    </row>
    <row r="304" spans="1:29" x14ac:dyDescent="0.2">
      <c r="A304" s="14" t="s">
        <v>304</v>
      </c>
      <c r="B304" s="14" t="s">
        <v>446</v>
      </c>
      <c r="C304" s="15">
        <v>32186.189945868337</v>
      </c>
      <c r="D304" s="15">
        <v>12376.791791278511</v>
      </c>
      <c r="E304" s="15">
        <v>19334.79118704388</v>
      </c>
      <c r="F304" s="15">
        <v>2196.4053902110768</v>
      </c>
      <c r="G304" s="15">
        <v>2947.1541252832244</v>
      </c>
      <c r="H304" s="18">
        <v>5169.4117446634527</v>
      </c>
      <c r="I304" s="15">
        <v>1723.1795469349354</v>
      </c>
      <c r="J304" s="15">
        <v>3016.5721502496926</v>
      </c>
      <c r="K304" s="18">
        <v>4766.3613953824997</v>
      </c>
      <c r="L304" s="15">
        <v>2150.3118231758917</v>
      </c>
      <c r="M304" s="15">
        <v>3476.2546794991322</v>
      </c>
      <c r="N304" s="18">
        <v>5670.2679900744415</v>
      </c>
      <c r="O304" s="15">
        <v>1944.1862292505646</v>
      </c>
      <c r="P304" s="15">
        <v>3094.9808466751788</v>
      </c>
      <c r="Q304" s="18">
        <v>5074.6920734701889</v>
      </c>
      <c r="R304" s="15">
        <v>1740.9706034679207</v>
      </c>
      <c r="S304" s="15">
        <v>2733.9772948561244</v>
      </c>
      <c r="T304" s="18">
        <v>4498.2853058772344</v>
      </c>
      <c r="U304" s="15">
        <v>1333.0578891972059</v>
      </c>
      <c r="V304" s="15">
        <v>2130.6615634867476</v>
      </c>
      <c r="W304" s="18">
        <v>3511.1294612955699</v>
      </c>
      <c r="X304" s="15">
        <v>826.4725201518886</v>
      </c>
      <c r="Y304" s="15">
        <v>1170.0825394710546</v>
      </c>
      <c r="Z304" s="20">
        <v>2038.1499566984212</v>
      </c>
      <c r="AA304" s="16">
        <v>454.89249689097693</v>
      </c>
      <c r="AB304" s="15">
        <v>542.74727096863342</v>
      </c>
      <c r="AC304" s="20">
        <v>1042.543319054857</v>
      </c>
    </row>
    <row r="305" spans="1:29" x14ac:dyDescent="0.2">
      <c r="A305" s="14" t="s">
        <v>305</v>
      </c>
      <c r="B305" s="14" t="s">
        <v>446</v>
      </c>
      <c r="C305" s="15">
        <v>36925.728332783612</v>
      </c>
      <c r="D305" s="15">
        <v>13441.39182398479</v>
      </c>
      <c r="E305" s="15">
        <v>23321.054295193564</v>
      </c>
      <c r="F305" s="15">
        <v>2677.2568527572871</v>
      </c>
      <c r="G305" s="15">
        <v>3646.1984020170698</v>
      </c>
      <c r="H305" s="18">
        <v>6346.2052164432098</v>
      </c>
      <c r="I305" s="15">
        <v>2021.5307085474417</v>
      </c>
      <c r="J305" s="15">
        <v>3951.9433596294421</v>
      </c>
      <c r="K305" s="18">
        <v>5992.0202214663095</v>
      </c>
      <c r="L305" s="15">
        <v>2211.8911917841619</v>
      </c>
      <c r="M305" s="15">
        <v>4042.3875844461336</v>
      </c>
      <c r="N305" s="18">
        <v>6293.0141855161428</v>
      </c>
      <c r="O305" s="15">
        <v>2160.565759748551</v>
      </c>
      <c r="P305" s="15">
        <v>3816.2459483351336</v>
      </c>
      <c r="Q305" s="18">
        <v>6003.7245850112949</v>
      </c>
      <c r="R305" s="15">
        <v>1993.0146050423648</v>
      </c>
      <c r="S305" s="15">
        <v>3595.1276335688094</v>
      </c>
      <c r="T305" s="18">
        <v>5613.8133869196827</v>
      </c>
      <c r="U305" s="15">
        <v>1195.0110994163238</v>
      </c>
      <c r="V305" s="15">
        <v>2134.8447995407137</v>
      </c>
      <c r="W305" s="18">
        <v>3342.4056071189357</v>
      </c>
      <c r="X305" s="15">
        <v>546.15908333888478</v>
      </c>
      <c r="Y305" s="15">
        <v>987.42668709612951</v>
      </c>
      <c r="Z305" s="20">
        <v>1542.6281393644661</v>
      </c>
      <c r="AA305" s="16">
        <v>294.8015752383584</v>
      </c>
      <c r="AB305" s="15">
        <v>437.32154207544562</v>
      </c>
      <c r="AC305" s="20">
        <v>741.88475887798813</v>
      </c>
    </row>
    <row r="306" spans="1:29" x14ac:dyDescent="0.2">
      <c r="A306" s="14" t="s">
        <v>306</v>
      </c>
      <c r="B306" s="14" t="s">
        <v>392</v>
      </c>
      <c r="C306" s="15">
        <v>27566.318949691551</v>
      </c>
      <c r="D306" s="15">
        <v>18759.150763967064</v>
      </c>
      <c r="E306" s="15">
        <v>8013.700747626599</v>
      </c>
      <c r="F306" s="15">
        <v>2194.1148280690836</v>
      </c>
      <c r="G306" s="15">
        <v>859.81565271510817</v>
      </c>
      <c r="H306" s="18">
        <v>3099.4967480939786</v>
      </c>
      <c r="I306" s="15">
        <v>2075.5311778290993</v>
      </c>
      <c r="J306" s="15">
        <v>1048.230451996041</v>
      </c>
      <c r="K306" s="18">
        <v>3174.3418013856813</v>
      </c>
      <c r="L306" s="15">
        <v>2503.3412837676824</v>
      </c>
      <c r="M306" s="15">
        <v>1261.2892268365069</v>
      </c>
      <c r="N306" s="18">
        <v>3845.7611836831957</v>
      </c>
      <c r="O306" s="15">
        <v>2940.1211117074654</v>
      </c>
      <c r="P306" s="15">
        <v>1404.3154504935478</v>
      </c>
      <c r="Q306" s="18">
        <v>4458.0441042634129</v>
      </c>
      <c r="R306" s="15">
        <v>3127.8890249807732</v>
      </c>
      <c r="S306" s="15">
        <v>1249.9708035434528</v>
      </c>
      <c r="T306" s="18">
        <v>4483.3076024724414</v>
      </c>
      <c r="U306" s="15">
        <v>2635.2436436734542</v>
      </c>
      <c r="V306" s="15">
        <v>1059.0462718236979</v>
      </c>
      <c r="W306" s="18">
        <v>3852.6519748352753</v>
      </c>
      <c r="X306" s="15">
        <v>1979.349541884817</v>
      </c>
      <c r="Y306" s="15">
        <v>631.3303664921466</v>
      </c>
      <c r="Z306" s="20">
        <v>2803.9443062827227</v>
      </c>
      <c r="AA306" s="16">
        <v>1630.1724770642202</v>
      </c>
      <c r="AB306" s="15">
        <v>396.52844036697246</v>
      </c>
      <c r="AC306" s="20">
        <v>2160.2538990825688</v>
      </c>
    </row>
    <row r="307" spans="1:29" x14ac:dyDescent="0.2">
      <c r="A307" s="14" t="s">
        <v>307</v>
      </c>
      <c r="B307" s="14" t="s">
        <v>445</v>
      </c>
      <c r="C307" s="15">
        <v>36090.942151614574</v>
      </c>
      <c r="D307" s="15">
        <v>16175.005525815923</v>
      </c>
      <c r="E307" s="15">
        <v>19601.81264030392</v>
      </c>
      <c r="F307" s="15">
        <v>2883.916853825202</v>
      </c>
      <c r="G307" s="15">
        <v>2631.460409996655</v>
      </c>
      <c r="H307" s="18">
        <v>5557.4533377932812</v>
      </c>
      <c r="I307" s="15">
        <v>2393.5076331241144</v>
      </c>
      <c r="J307" s="15">
        <v>3087.0858878315448</v>
      </c>
      <c r="K307" s="18">
        <v>5514.1680097185663</v>
      </c>
      <c r="L307" s="15">
        <v>2928.898581971971</v>
      </c>
      <c r="M307" s="15">
        <v>3805.5294800563893</v>
      </c>
      <c r="N307" s="18">
        <v>6808.0469358984983</v>
      </c>
      <c r="O307" s="15">
        <v>2283.1224271844658</v>
      </c>
      <c r="P307" s="15">
        <v>2995.0118446601941</v>
      </c>
      <c r="Q307" s="18">
        <v>5331.3144660194166</v>
      </c>
      <c r="R307" s="15">
        <v>2313.8212367127671</v>
      </c>
      <c r="S307" s="15">
        <v>2892.2765458909589</v>
      </c>
      <c r="T307" s="18">
        <v>5248.6834495370904</v>
      </c>
      <c r="U307" s="15">
        <v>1762.0293937538272</v>
      </c>
      <c r="V307" s="15">
        <v>2331.0025369608957</v>
      </c>
      <c r="W307" s="18">
        <v>4148.1418948473447</v>
      </c>
      <c r="X307" s="15">
        <v>938.74351902923331</v>
      </c>
      <c r="Y307" s="15">
        <v>1040.0187534473248</v>
      </c>
      <c r="Z307" s="20">
        <v>1982.657473800331</v>
      </c>
      <c r="AA307" s="16">
        <v>511.07126948775056</v>
      </c>
      <c r="AB307" s="15">
        <v>573.69265033407578</v>
      </c>
      <c r="AC307" s="20">
        <v>1094.8641425389756</v>
      </c>
    </row>
    <row r="308" spans="1:29" x14ac:dyDescent="0.2">
      <c r="A308" s="14" t="s">
        <v>308</v>
      </c>
      <c r="B308" s="14" t="s">
        <v>436</v>
      </c>
      <c r="C308" s="15">
        <v>47546.820631956143</v>
      </c>
      <c r="D308" s="15">
        <v>22257.65377549006</v>
      </c>
      <c r="E308" s="15">
        <v>24963.94205803307</v>
      </c>
      <c r="F308" s="15">
        <v>3756.1168462847418</v>
      </c>
      <c r="G308" s="15">
        <v>3244.7311401020988</v>
      </c>
      <c r="H308" s="18">
        <v>7028.7620533182071</v>
      </c>
      <c r="I308" s="15">
        <v>3011.3078514040253</v>
      </c>
      <c r="J308" s="15">
        <v>3815.7178426537266</v>
      </c>
      <c r="K308" s="18">
        <v>6866.9609418502905</v>
      </c>
      <c r="L308" s="15">
        <v>4037.6531622960138</v>
      </c>
      <c r="M308" s="15">
        <v>4985.6010392140943</v>
      </c>
      <c r="N308" s="18">
        <v>9081.1040025980365</v>
      </c>
      <c r="O308" s="15">
        <v>4018.9796979865769</v>
      </c>
      <c r="P308" s="15">
        <v>4548.7374161073822</v>
      </c>
      <c r="Q308" s="18">
        <v>8633.3179530201342</v>
      </c>
      <c r="R308" s="15">
        <v>3073.9525952595259</v>
      </c>
      <c r="S308" s="15">
        <v>3633.0873087308728</v>
      </c>
      <c r="T308" s="18">
        <v>6752.1314131413137</v>
      </c>
      <c r="U308" s="15">
        <v>2279.4781630740395</v>
      </c>
      <c r="V308" s="15">
        <v>2543.3342080599814</v>
      </c>
      <c r="W308" s="18">
        <v>4860.5060918462987</v>
      </c>
      <c r="X308" s="15">
        <v>1146.5972629521016</v>
      </c>
      <c r="Y308" s="15">
        <v>1232.524926686217</v>
      </c>
      <c r="Z308" s="20">
        <v>2395.2336265884651</v>
      </c>
      <c r="AA308" s="16">
        <v>527.89833822091896</v>
      </c>
      <c r="AB308" s="15">
        <v>381.0048875855328</v>
      </c>
      <c r="AC308" s="20">
        <v>918.08406647116328</v>
      </c>
    </row>
    <row r="309" spans="1:29" x14ac:dyDescent="0.2">
      <c r="A309" s="14" t="s">
        <v>309</v>
      </c>
      <c r="B309" s="14" t="s">
        <v>393</v>
      </c>
      <c r="C309" s="15">
        <v>29333.129032978817</v>
      </c>
      <c r="D309" s="15">
        <v>19190.367526141745</v>
      </c>
      <c r="E309" s="15">
        <v>7839.547904191616</v>
      </c>
      <c r="F309" s="15">
        <v>2094.7268339412694</v>
      </c>
      <c r="G309" s="15">
        <v>963.51184554732686</v>
      </c>
      <c r="H309" s="18">
        <v>3140.527799270476</v>
      </c>
      <c r="I309" s="15">
        <v>1803.7857394422565</v>
      </c>
      <c r="J309" s="15">
        <v>1003.0397336150866</v>
      </c>
      <c r="K309" s="18">
        <v>2942.5308487817374</v>
      </c>
      <c r="L309" s="15">
        <v>2670.6924872248428</v>
      </c>
      <c r="M309" s="15">
        <v>1191.5637038128932</v>
      </c>
      <c r="N309" s="18">
        <v>4096.8282478380506</v>
      </c>
      <c r="O309" s="15">
        <v>2907.425684569128</v>
      </c>
      <c r="P309" s="15">
        <v>1286.6363073270188</v>
      </c>
      <c r="Q309" s="18">
        <v>4491.9579838439104</v>
      </c>
      <c r="R309" s="15">
        <v>2917.7864331785745</v>
      </c>
      <c r="S309" s="15">
        <v>1221.6101953697066</v>
      </c>
      <c r="T309" s="18">
        <v>4461.8290592964195</v>
      </c>
      <c r="U309" s="15">
        <v>2816.7952630107443</v>
      </c>
      <c r="V309" s="15">
        <v>954.6263929384512</v>
      </c>
      <c r="W309" s="18">
        <v>4178.6975276590647</v>
      </c>
      <c r="X309" s="15">
        <v>2155.8677751912205</v>
      </c>
      <c r="Y309" s="15">
        <v>635.21104090455606</v>
      </c>
      <c r="Z309" s="20">
        <v>3318.200332557366</v>
      </c>
      <c r="AA309" s="16">
        <v>2171.9543900487379</v>
      </c>
      <c r="AB309" s="15">
        <v>457.45144395140755</v>
      </c>
      <c r="AC309" s="20">
        <v>3147.0152760602314</v>
      </c>
    </row>
    <row r="310" spans="1:29" x14ac:dyDescent="0.2">
      <c r="A310" s="14" t="s">
        <v>310</v>
      </c>
      <c r="B310" s="14" t="s">
        <v>422</v>
      </c>
      <c r="C310" s="15">
        <v>39278.968563668037</v>
      </c>
      <c r="D310" s="15">
        <v>18695.194494042786</v>
      </c>
      <c r="E310" s="15">
        <v>20404.794836000823</v>
      </c>
      <c r="F310" s="15">
        <v>3248.9914155509241</v>
      </c>
      <c r="G310" s="15">
        <v>3111.3222877733424</v>
      </c>
      <c r="H310" s="18">
        <v>6376.8339986575766</v>
      </c>
      <c r="I310" s="15">
        <v>2530.2150958154084</v>
      </c>
      <c r="J310" s="15">
        <v>3109.6874341927137</v>
      </c>
      <c r="K310" s="18">
        <v>5658.4810324599139</v>
      </c>
      <c r="L310" s="15">
        <v>3106.0718100545687</v>
      </c>
      <c r="M310" s="15">
        <v>3567.2212933937076</v>
      </c>
      <c r="N310" s="18">
        <v>6698.9719609892027</v>
      </c>
      <c r="O310" s="15">
        <v>2944.6923562855336</v>
      </c>
      <c r="P310" s="15">
        <v>3605.0173089071382</v>
      </c>
      <c r="Q310" s="18">
        <v>6576.479595704358</v>
      </c>
      <c r="R310" s="15">
        <v>2694.642040526689</v>
      </c>
      <c r="S310" s="15">
        <v>2849.6933690767164</v>
      </c>
      <c r="T310" s="18">
        <v>5574.3453441614756</v>
      </c>
      <c r="U310" s="15">
        <v>1897.5527520375124</v>
      </c>
      <c r="V310" s="15">
        <v>1929.3167355141229</v>
      </c>
      <c r="W310" s="18">
        <v>3846.2040861895721</v>
      </c>
      <c r="X310" s="15">
        <v>1365.8462146000227</v>
      </c>
      <c r="Y310" s="15">
        <v>1226.0938734062959</v>
      </c>
      <c r="Z310" s="20">
        <v>2604.9836398510661</v>
      </c>
      <c r="AA310" s="16">
        <v>861.31416464891038</v>
      </c>
      <c r="AB310" s="15">
        <v>579.69552058111378</v>
      </c>
      <c r="AC310" s="20">
        <v>1462.953995157385</v>
      </c>
    </row>
    <row r="311" spans="1:29" x14ac:dyDescent="0.2">
      <c r="A311" s="14" t="s">
        <v>311</v>
      </c>
      <c r="B311" s="14" t="s">
        <v>402</v>
      </c>
      <c r="C311" s="15">
        <v>28758.31711834027</v>
      </c>
      <c r="D311" s="15">
        <v>23002.368109521172</v>
      </c>
      <c r="E311" s="15">
        <v>5219.2304875216605</v>
      </c>
      <c r="F311" s="15">
        <v>2547.8785362556728</v>
      </c>
      <c r="G311" s="15">
        <v>533.32451482089414</v>
      </c>
      <c r="H311" s="18">
        <v>3126.2438930192143</v>
      </c>
      <c r="I311" s="15">
        <v>2084.7703177292074</v>
      </c>
      <c r="J311" s="15">
        <v>575.53493368590671</v>
      </c>
      <c r="K311" s="18">
        <v>2701.473701607239</v>
      </c>
      <c r="L311" s="15">
        <v>3114.4768470603944</v>
      </c>
      <c r="M311" s="15">
        <v>760.50232030180621</v>
      </c>
      <c r="N311" s="18">
        <v>3941.747037024672</v>
      </c>
      <c r="O311" s="15">
        <v>4247.6779568918673</v>
      </c>
      <c r="P311" s="15">
        <v>962.06357543923195</v>
      </c>
      <c r="Q311" s="18">
        <v>5313.1456257924292</v>
      </c>
      <c r="R311" s="15">
        <v>3718.4926005097427</v>
      </c>
      <c r="S311" s="15">
        <v>872.63171092658069</v>
      </c>
      <c r="T311" s="18">
        <v>4682.3106141576918</v>
      </c>
      <c r="U311" s="15">
        <v>3215.4657076284066</v>
      </c>
      <c r="V311" s="15">
        <v>719.13154695572894</v>
      </c>
      <c r="W311" s="18">
        <v>4020.4470671664471</v>
      </c>
      <c r="X311" s="15">
        <v>2486.0828564106941</v>
      </c>
      <c r="Y311" s="15">
        <v>473.89109080037582</v>
      </c>
      <c r="Z311" s="20">
        <v>3035.2650550952421</v>
      </c>
      <c r="AA311" s="16">
        <v>1887.4413800227248</v>
      </c>
      <c r="AB311" s="15">
        <v>293.92418138622043</v>
      </c>
      <c r="AC311" s="20">
        <v>2226.1791137279206</v>
      </c>
    </row>
    <row r="313" spans="1:29" x14ac:dyDescent="0.2">
      <c r="A313" s="14" t="s">
        <v>456</v>
      </c>
      <c r="C313" s="15">
        <f>SUM(C2:C311)</f>
        <v>11914851.000000007</v>
      </c>
      <c r="D313" s="15">
        <f t="shared" ref="D313:AC313" si="0">SUM(D2:D311)</f>
        <v>7173512.5948955361</v>
      </c>
      <c r="E313" s="15">
        <f t="shared" si="0"/>
        <v>4465237.0152796973</v>
      </c>
      <c r="F313" s="15">
        <f t="shared" si="0"/>
        <v>931523.86846806644</v>
      </c>
      <c r="G313" s="15">
        <f t="shared" si="0"/>
        <v>598782.05659674108</v>
      </c>
      <c r="H313" s="18">
        <f t="shared" si="0"/>
        <v>1551674.0000000002</v>
      </c>
      <c r="I313" s="15">
        <f t="shared" si="0"/>
        <v>787838.54707187472</v>
      </c>
      <c r="J313" s="15">
        <f t="shared" si="0"/>
        <v>632852.28987405915</v>
      </c>
      <c r="K313" s="18">
        <f t="shared" si="0"/>
        <v>1442397.0000000002</v>
      </c>
      <c r="L313" s="15">
        <f t="shared" si="0"/>
        <v>993824.73080320109</v>
      </c>
      <c r="M313" s="15">
        <f t="shared" si="0"/>
        <v>738658.72618716722</v>
      </c>
      <c r="N313" s="18">
        <f t="shared" si="0"/>
        <v>1763173.0000000005</v>
      </c>
      <c r="O313" s="15">
        <f t="shared" si="0"/>
        <v>1158374.8163626511</v>
      </c>
      <c r="P313" s="15">
        <f t="shared" si="0"/>
        <v>775114.36892468471</v>
      </c>
      <c r="Q313" s="18">
        <f t="shared" si="0"/>
        <v>1975245.0000000005</v>
      </c>
      <c r="R313" s="15">
        <f t="shared" si="0"/>
        <v>1107438.5977636443</v>
      </c>
      <c r="S313" s="15">
        <f t="shared" si="0"/>
        <v>667284.02322424017</v>
      </c>
      <c r="T313" s="18">
        <f t="shared" si="0"/>
        <v>1817879.9999999991</v>
      </c>
      <c r="U313" s="15">
        <f t="shared" si="0"/>
        <v>917737.43876485724</v>
      </c>
      <c r="V313" s="15">
        <f t="shared" si="0"/>
        <v>493435.80492176558</v>
      </c>
      <c r="W313" s="18">
        <f t="shared" si="0"/>
        <v>1452891.0000000007</v>
      </c>
      <c r="X313" s="15">
        <f t="shared" si="0"/>
        <v>724210.31945492257</v>
      </c>
      <c r="Y313" s="15">
        <f t="shared" si="0"/>
        <v>317364.85427632037</v>
      </c>
      <c r="Z313" s="20">
        <f t="shared" si="0"/>
        <v>1087738.0000000002</v>
      </c>
      <c r="AA313" s="15">
        <f t="shared" si="0"/>
        <v>602550.12907263986</v>
      </c>
      <c r="AB313" s="15">
        <f t="shared" si="0"/>
        <v>184242.91850320087</v>
      </c>
      <c r="AC313" s="20">
        <f t="shared" si="0"/>
        <v>823852.99999999919</v>
      </c>
    </row>
    <row r="320" spans="1:29" x14ac:dyDescent="0.2">
      <c r="W320" s="17" t="s">
        <v>469</v>
      </c>
      <c r="Z320" s="19" t="s">
        <v>470</v>
      </c>
    </row>
    <row r="321" spans="23:26" x14ac:dyDescent="0.2">
      <c r="W321" s="18">
        <f>H313+K313+N313+Q313+T313+W313</f>
        <v>10003260</v>
      </c>
      <c r="Z321" s="20">
        <f>Z313+AC313</f>
        <v>1911590.9999999995</v>
      </c>
    </row>
  </sheetData>
  <autoFilter ref="A1:AC3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3"/>
  <sheetViews>
    <sheetView workbookViewId="0">
      <selection activeCell="R1" activeCellId="1" sqref="J1:J1048576 R1:R1048576"/>
    </sheetView>
  </sheetViews>
  <sheetFormatPr defaultRowHeight="12.75" x14ac:dyDescent="0.2"/>
  <cols>
    <col min="1" max="1" width="13.42578125" style="4" customWidth="1"/>
    <col min="2" max="2" width="8.85546875" style="4" customWidth="1"/>
    <col min="3" max="13" width="9.140625" style="4"/>
    <col min="14" max="14" width="9.140625" style="4" customWidth="1"/>
    <col min="15" max="25" width="9.140625" style="4"/>
    <col min="26" max="26" width="9.5703125" style="4" customWidth="1"/>
    <col min="27" max="28" width="8.85546875" style="4" customWidth="1"/>
    <col min="29" max="29" width="5.5703125" style="4" customWidth="1"/>
    <col min="30" max="16384" width="9.140625" style="4"/>
  </cols>
  <sheetData>
    <row r="1" spans="1:29" x14ac:dyDescent="0.2">
      <c r="A1" s="5" t="s">
        <v>339</v>
      </c>
      <c r="B1" s="4" t="s">
        <v>315</v>
      </c>
      <c r="C1" s="4" t="s">
        <v>316</v>
      </c>
      <c r="D1" s="4" t="s">
        <v>317</v>
      </c>
      <c r="E1" s="4" t="s">
        <v>318</v>
      </c>
      <c r="F1" s="4" t="s">
        <v>319</v>
      </c>
      <c r="G1" s="4" t="s">
        <v>320</v>
      </c>
      <c r="H1" s="4" t="s">
        <v>321</v>
      </c>
      <c r="I1" s="4" t="s">
        <v>322</v>
      </c>
      <c r="J1" s="4" t="s">
        <v>323</v>
      </c>
      <c r="K1" s="4" t="s">
        <v>324</v>
      </c>
      <c r="L1" s="4" t="s">
        <v>325</v>
      </c>
      <c r="M1" s="4" t="s">
        <v>326</v>
      </c>
      <c r="N1" s="4" t="s">
        <v>327</v>
      </c>
      <c r="O1" s="4" t="s">
        <v>328</v>
      </c>
      <c r="P1" s="4" t="s">
        <v>329</v>
      </c>
      <c r="Q1" s="4" t="s">
        <v>330</v>
      </c>
      <c r="R1" s="4" t="s">
        <v>331</v>
      </c>
      <c r="S1" s="4" t="s">
        <v>332</v>
      </c>
      <c r="T1" s="4" t="s">
        <v>333</v>
      </c>
      <c r="U1" s="4" t="s">
        <v>334</v>
      </c>
      <c r="V1" s="4" t="s">
        <v>335</v>
      </c>
      <c r="W1" s="4" t="s">
        <v>336</v>
      </c>
      <c r="X1" s="4" t="s">
        <v>337</v>
      </c>
      <c r="Y1" s="4" t="s">
        <v>338</v>
      </c>
      <c r="Z1" s="4" t="s">
        <v>312</v>
      </c>
      <c r="AA1" s="4" t="s">
        <v>313</v>
      </c>
      <c r="AB1" s="4" t="s">
        <v>314</v>
      </c>
      <c r="AC1" s="4" t="s">
        <v>351</v>
      </c>
    </row>
    <row r="2" spans="1:29" x14ac:dyDescent="0.2">
      <c r="A2" s="5" t="s">
        <v>2</v>
      </c>
      <c r="E2" s="4">
        <v>1</v>
      </c>
      <c r="F2" s="4">
        <v>2</v>
      </c>
      <c r="G2" s="4">
        <v>6</v>
      </c>
      <c r="H2" s="4">
        <v>7</v>
      </c>
      <c r="I2" s="4">
        <v>24</v>
      </c>
      <c r="J2" s="4">
        <v>0</v>
      </c>
      <c r="K2" s="4">
        <v>0</v>
      </c>
      <c r="L2" s="4">
        <v>0</v>
      </c>
      <c r="M2" s="4">
        <v>3</v>
      </c>
      <c r="N2" s="4">
        <v>1</v>
      </c>
      <c r="O2" s="4">
        <v>2</v>
      </c>
      <c r="P2" s="4">
        <v>10</v>
      </c>
      <c r="Q2" s="4">
        <v>7</v>
      </c>
      <c r="R2" s="4">
        <v>0</v>
      </c>
      <c r="S2" s="4">
        <v>0</v>
      </c>
      <c r="T2" s="4">
        <v>0</v>
      </c>
      <c r="U2" s="4">
        <v>4</v>
      </c>
      <c r="V2" s="4">
        <v>3</v>
      </c>
      <c r="W2" s="4">
        <v>8</v>
      </c>
      <c r="X2" s="4">
        <v>17</v>
      </c>
      <c r="Y2" s="4">
        <v>40</v>
      </c>
      <c r="Z2" s="4">
        <v>43</v>
      </c>
      <c r="AA2" s="4">
        <v>26</v>
      </c>
      <c r="AB2" s="4">
        <v>78</v>
      </c>
      <c r="AC2" s="4" t="s">
        <v>352</v>
      </c>
    </row>
    <row r="3" spans="1:29" x14ac:dyDescent="0.2">
      <c r="A3" s="5" t="s">
        <v>3</v>
      </c>
      <c r="E3" s="4">
        <v>2</v>
      </c>
      <c r="F3" s="4">
        <v>1</v>
      </c>
      <c r="G3" s="4">
        <v>11</v>
      </c>
      <c r="H3" s="4">
        <v>15</v>
      </c>
      <c r="I3" s="4">
        <v>29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3</v>
      </c>
      <c r="P3" s="4">
        <v>9</v>
      </c>
      <c r="Q3" s="4">
        <v>5</v>
      </c>
      <c r="R3" s="4">
        <v>0</v>
      </c>
      <c r="S3" s="4">
        <v>0</v>
      </c>
      <c r="T3" s="4">
        <v>0</v>
      </c>
      <c r="U3" s="4">
        <v>2</v>
      </c>
      <c r="V3" s="4">
        <v>1</v>
      </c>
      <c r="W3" s="4">
        <v>14</v>
      </c>
      <c r="X3" s="4">
        <v>25</v>
      </c>
      <c r="Y3" s="4">
        <v>40</v>
      </c>
      <c r="Z3" s="4">
        <v>64</v>
      </c>
      <c r="AA3" s="4">
        <v>18</v>
      </c>
      <c r="AB3" s="4">
        <v>93</v>
      </c>
      <c r="AC3" s="4" t="s">
        <v>353</v>
      </c>
    </row>
    <row r="4" spans="1:29" x14ac:dyDescent="0.2">
      <c r="A4" s="5" t="s">
        <v>4</v>
      </c>
      <c r="E4" s="4">
        <v>2</v>
      </c>
      <c r="F4" s="4">
        <v>3</v>
      </c>
      <c r="G4" s="4">
        <v>13</v>
      </c>
      <c r="H4" s="4">
        <v>19</v>
      </c>
      <c r="I4" s="4">
        <v>36</v>
      </c>
      <c r="J4" s="4">
        <v>0</v>
      </c>
      <c r="K4" s="4">
        <v>0</v>
      </c>
      <c r="L4" s="4">
        <v>0</v>
      </c>
      <c r="M4" s="4">
        <v>0</v>
      </c>
      <c r="N4" s="4">
        <v>4</v>
      </c>
      <c r="O4" s="4">
        <v>4</v>
      </c>
      <c r="P4" s="4">
        <v>10</v>
      </c>
      <c r="Q4" s="4">
        <v>12</v>
      </c>
      <c r="R4" s="4">
        <v>0</v>
      </c>
      <c r="S4" s="4">
        <v>0</v>
      </c>
      <c r="T4" s="4">
        <v>0</v>
      </c>
      <c r="U4" s="4">
        <v>2</v>
      </c>
      <c r="V4" s="4">
        <v>8</v>
      </c>
      <c r="W4" s="4">
        <v>18</v>
      </c>
      <c r="X4" s="4">
        <v>31</v>
      </c>
      <c r="Y4" s="4">
        <v>52</v>
      </c>
      <c r="Z4" s="4">
        <v>80</v>
      </c>
      <c r="AA4" s="4">
        <v>31</v>
      </c>
      <c r="AB4" s="4">
        <v>123</v>
      </c>
      <c r="AC4" s="4" t="s">
        <v>353</v>
      </c>
    </row>
    <row r="5" spans="1:29" x14ac:dyDescent="0.2">
      <c r="A5" s="5" t="s">
        <v>5</v>
      </c>
      <c r="D5" s="4">
        <v>1</v>
      </c>
      <c r="E5" s="4">
        <v>3</v>
      </c>
      <c r="F5" s="4">
        <v>4</v>
      </c>
      <c r="G5" s="4">
        <v>6</v>
      </c>
      <c r="H5" s="4">
        <v>6</v>
      </c>
      <c r="I5" s="4">
        <v>45</v>
      </c>
      <c r="J5" s="4">
        <v>0</v>
      </c>
      <c r="K5" s="4">
        <v>0</v>
      </c>
      <c r="L5" s="4">
        <v>1</v>
      </c>
      <c r="M5" s="4">
        <v>3</v>
      </c>
      <c r="N5" s="4">
        <v>5</v>
      </c>
      <c r="O5" s="4">
        <v>7</v>
      </c>
      <c r="P5" s="4">
        <v>3</v>
      </c>
      <c r="Q5" s="4">
        <v>8</v>
      </c>
      <c r="R5" s="4">
        <v>0</v>
      </c>
      <c r="S5" s="4">
        <v>0</v>
      </c>
      <c r="T5" s="4">
        <v>2</v>
      </c>
      <c r="U5" s="4">
        <v>6</v>
      </c>
      <c r="V5" s="4">
        <v>10</v>
      </c>
      <c r="W5" s="4">
        <v>15</v>
      </c>
      <c r="X5" s="4">
        <v>15</v>
      </c>
      <c r="Y5" s="4">
        <v>70</v>
      </c>
      <c r="Z5" s="4">
        <v>70</v>
      </c>
      <c r="AA5" s="4">
        <v>30</v>
      </c>
      <c r="AB5" s="4">
        <v>126</v>
      </c>
      <c r="AC5" s="4" t="s">
        <v>354</v>
      </c>
    </row>
    <row r="6" spans="1:29" x14ac:dyDescent="0.2">
      <c r="A6" s="5" t="s">
        <v>6</v>
      </c>
      <c r="F6" s="4">
        <v>3</v>
      </c>
      <c r="G6" s="4">
        <v>12</v>
      </c>
      <c r="H6" s="4">
        <v>14</v>
      </c>
      <c r="I6" s="4">
        <v>33</v>
      </c>
      <c r="J6" s="4">
        <v>0</v>
      </c>
      <c r="K6" s="4">
        <v>0</v>
      </c>
      <c r="L6" s="4">
        <v>1</v>
      </c>
      <c r="M6" s="4">
        <v>2</v>
      </c>
      <c r="N6" s="4">
        <v>3</v>
      </c>
      <c r="O6" s="4">
        <v>2</v>
      </c>
      <c r="P6" s="4">
        <v>14</v>
      </c>
      <c r="Q6" s="4">
        <v>10</v>
      </c>
      <c r="R6" s="4">
        <v>0</v>
      </c>
      <c r="S6" s="4">
        <v>0</v>
      </c>
      <c r="T6" s="4">
        <v>1</v>
      </c>
      <c r="U6" s="4">
        <v>4</v>
      </c>
      <c r="V6" s="4">
        <v>6</v>
      </c>
      <c r="W6" s="4">
        <v>14</v>
      </c>
      <c r="X6" s="4">
        <v>29</v>
      </c>
      <c r="Y6" s="4">
        <v>45</v>
      </c>
      <c r="Z6" s="4">
        <v>67</v>
      </c>
      <c r="AA6" s="4">
        <v>32</v>
      </c>
      <c r="AB6" s="4">
        <v>105</v>
      </c>
      <c r="AC6" s="4" t="s">
        <v>355</v>
      </c>
    </row>
    <row r="7" spans="1:29" x14ac:dyDescent="0.2">
      <c r="A7" s="5" t="s">
        <v>7</v>
      </c>
      <c r="E7" s="4">
        <v>5</v>
      </c>
      <c r="F7" s="4">
        <v>4</v>
      </c>
      <c r="G7" s="4">
        <v>11</v>
      </c>
      <c r="H7" s="4">
        <v>20</v>
      </c>
      <c r="I7" s="4">
        <v>63</v>
      </c>
      <c r="J7" s="4">
        <v>0</v>
      </c>
      <c r="K7" s="4">
        <v>0</v>
      </c>
      <c r="L7" s="4">
        <v>0</v>
      </c>
      <c r="M7" s="4">
        <v>0</v>
      </c>
      <c r="N7" s="4">
        <v>3</v>
      </c>
      <c r="O7" s="4">
        <v>2</v>
      </c>
      <c r="P7" s="4">
        <v>7</v>
      </c>
      <c r="Q7" s="4">
        <v>4</v>
      </c>
      <c r="R7" s="4">
        <v>0</v>
      </c>
      <c r="S7" s="4">
        <v>0</v>
      </c>
      <c r="T7" s="4">
        <v>0</v>
      </c>
      <c r="U7" s="4">
        <v>5</v>
      </c>
      <c r="V7" s="4">
        <v>7</v>
      </c>
      <c r="W7" s="4">
        <v>14</v>
      </c>
      <c r="X7" s="4">
        <v>29</v>
      </c>
      <c r="Y7" s="4">
        <v>74</v>
      </c>
      <c r="Z7" s="4">
        <v>108</v>
      </c>
      <c r="AA7" s="4">
        <v>19</v>
      </c>
      <c r="AB7" s="4">
        <v>137</v>
      </c>
      <c r="AC7" s="4" t="s">
        <v>356</v>
      </c>
    </row>
    <row r="8" spans="1:29" x14ac:dyDescent="0.2">
      <c r="A8" s="5" t="s">
        <v>8</v>
      </c>
      <c r="D8" s="4">
        <v>1</v>
      </c>
      <c r="E8" s="4">
        <v>1</v>
      </c>
      <c r="F8" s="4">
        <v>6</v>
      </c>
      <c r="G8" s="4">
        <v>9</v>
      </c>
      <c r="H8" s="4">
        <v>23</v>
      </c>
      <c r="I8" s="4">
        <v>64</v>
      </c>
      <c r="J8" s="4">
        <v>0</v>
      </c>
      <c r="K8" s="4">
        <v>0</v>
      </c>
      <c r="L8" s="4">
        <v>1</v>
      </c>
      <c r="M8" s="4">
        <v>1</v>
      </c>
      <c r="N8" s="4">
        <v>4</v>
      </c>
      <c r="O8" s="4">
        <v>1</v>
      </c>
      <c r="P8" s="4">
        <v>2</v>
      </c>
      <c r="Q8" s="4">
        <v>2</v>
      </c>
      <c r="R8" s="4">
        <v>0</v>
      </c>
      <c r="S8" s="4">
        <v>0</v>
      </c>
      <c r="T8" s="4">
        <v>2</v>
      </c>
      <c r="U8" s="4">
        <v>2</v>
      </c>
      <c r="V8" s="4">
        <v>10</v>
      </c>
      <c r="W8" s="4">
        <v>10</v>
      </c>
      <c r="X8" s="4">
        <v>25</v>
      </c>
      <c r="Y8" s="4">
        <v>75</v>
      </c>
      <c r="Z8" s="4">
        <v>107</v>
      </c>
      <c r="AA8" s="4">
        <v>11</v>
      </c>
      <c r="AB8" s="4">
        <v>129</v>
      </c>
      <c r="AC8" s="4" t="s">
        <v>357</v>
      </c>
    </row>
    <row r="9" spans="1:29" x14ac:dyDescent="0.2">
      <c r="A9" s="5" t="s">
        <v>9</v>
      </c>
      <c r="E9" s="4">
        <v>2</v>
      </c>
      <c r="G9" s="4">
        <v>2</v>
      </c>
      <c r="H9" s="4">
        <v>10</v>
      </c>
      <c r="I9" s="4">
        <v>37</v>
      </c>
      <c r="J9" s="4">
        <v>0</v>
      </c>
      <c r="K9" s="4">
        <v>0</v>
      </c>
      <c r="L9" s="4">
        <v>1</v>
      </c>
      <c r="M9" s="4">
        <v>1</v>
      </c>
      <c r="N9" s="4">
        <v>1</v>
      </c>
      <c r="O9" s="4">
        <v>3</v>
      </c>
      <c r="P9" s="4">
        <v>5</v>
      </c>
      <c r="Q9" s="4">
        <v>3</v>
      </c>
      <c r="R9" s="4">
        <v>0</v>
      </c>
      <c r="S9" s="4">
        <v>0</v>
      </c>
      <c r="T9" s="4">
        <v>1</v>
      </c>
      <c r="U9" s="4">
        <v>3</v>
      </c>
      <c r="V9" s="4">
        <v>1</v>
      </c>
      <c r="W9" s="4">
        <v>6</v>
      </c>
      <c r="X9" s="4">
        <v>18</v>
      </c>
      <c r="Y9" s="4">
        <v>45</v>
      </c>
      <c r="Z9" s="4">
        <v>51</v>
      </c>
      <c r="AA9" s="4">
        <v>14</v>
      </c>
      <c r="AB9" s="4">
        <v>86</v>
      </c>
      <c r="AC9" s="4" t="s">
        <v>357</v>
      </c>
    </row>
    <row r="10" spans="1:29" x14ac:dyDescent="0.2">
      <c r="A10" s="5" t="s">
        <v>10</v>
      </c>
      <c r="F10" s="4">
        <v>1</v>
      </c>
      <c r="G10" s="4">
        <v>3</v>
      </c>
      <c r="H10" s="4">
        <v>6</v>
      </c>
      <c r="I10" s="4">
        <v>16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1</v>
      </c>
      <c r="P10" s="4">
        <v>2</v>
      </c>
      <c r="Q10" s="4">
        <v>6</v>
      </c>
      <c r="R10" s="4">
        <v>0</v>
      </c>
      <c r="S10" s="4">
        <v>0</v>
      </c>
      <c r="T10" s="4">
        <v>0</v>
      </c>
      <c r="U10" s="4">
        <v>0</v>
      </c>
      <c r="V10" s="4">
        <v>1</v>
      </c>
      <c r="W10" s="4">
        <v>4</v>
      </c>
      <c r="X10" s="4">
        <v>8</v>
      </c>
      <c r="Y10" s="4">
        <v>24</v>
      </c>
      <c r="Z10" s="4">
        <v>26</v>
      </c>
      <c r="AA10" s="4">
        <v>9</v>
      </c>
      <c r="AB10" s="4">
        <v>38</v>
      </c>
      <c r="AC10" s="4" t="s">
        <v>358</v>
      </c>
    </row>
    <row r="11" spans="1:29" x14ac:dyDescent="0.2">
      <c r="A11" s="5" t="s">
        <v>11</v>
      </c>
      <c r="E11" s="4">
        <v>3</v>
      </c>
      <c r="F11" s="4">
        <v>3</v>
      </c>
      <c r="G11" s="4">
        <v>6</v>
      </c>
      <c r="H11" s="4">
        <v>23</v>
      </c>
      <c r="I11" s="4">
        <v>61</v>
      </c>
      <c r="J11" s="4">
        <v>0</v>
      </c>
      <c r="K11" s="4">
        <v>0</v>
      </c>
      <c r="L11" s="4">
        <v>0</v>
      </c>
      <c r="M11" s="4">
        <v>1</v>
      </c>
      <c r="N11" s="4">
        <v>2</v>
      </c>
      <c r="O11" s="4">
        <v>5</v>
      </c>
      <c r="P11" s="4">
        <v>5</v>
      </c>
      <c r="Q11" s="4">
        <v>1</v>
      </c>
      <c r="R11" s="4">
        <v>0</v>
      </c>
      <c r="S11" s="4">
        <v>0</v>
      </c>
      <c r="T11" s="4">
        <v>0</v>
      </c>
      <c r="U11" s="4">
        <v>4</v>
      </c>
      <c r="V11" s="4">
        <v>5</v>
      </c>
      <c r="W11" s="4">
        <v>11</v>
      </c>
      <c r="X11" s="4">
        <v>30</v>
      </c>
      <c r="Y11" s="4">
        <v>67</v>
      </c>
      <c r="Z11" s="4">
        <v>98</v>
      </c>
      <c r="AA11" s="4">
        <v>14</v>
      </c>
      <c r="AB11" s="4">
        <v>119</v>
      </c>
      <c r="AC11" s="4" t="s">
        <v>358</v>
      </c>
    </row>
    <row r="12" spans="1:29" x14ac:dyDescent="0.2">
      <c r="A12" s="5" t="s">
        <v>12</v>
      </c>
      <c r="G12" s="4">
        <v>1</v>
      </c>
      <c r="H12" s="4">
        <v>10</v>
      </c>
      <c r="I12" s="4">
        <v>21</v>
      </c>
      <c r="J12" s="4">
        <v>0</v>
      </c>
      <c r="K12" s="4">
        <v>0</v>
      </c>
      <c r="L12" s="4">
        <v>0</v>
      </c>
      <c r="M12" s="4">
        <v>1</v>
      </c>
      <c r="N12" s="4">
        <v>1</v>
      </c>
      <c r="O12" s="4">
        <v>1</v>
      </c>
      <c r="P12" s="4">
        <v>2</v>
      </c>
      <c r="Q12" s="4">
        <v>5</v>
      </c>
      <c r="R12" s="4">
        <v>0</v>
      </c>
      <c r="S12" s="4">
        <v>0</v>
      </c>
      <c r="T12" s="4">
        <v>0</v>
      </c>
      <c r="U12" s="4">
        <v>1</v>
      </c>
      <c r="V12" s="4">
        <v>1</v>
      </c>
      <c r="W12" s="4">
        <v>3</v>
      </c>
      <c r="X12" s="4">
        <v>12</v>
      </c>
      <c r="Y12" s="4">
        <v>29</v>
      </c>
      <c r="Z12" s="4">
        <v>35</v>
      </c>
      <c r="AA12" s="4">
        <v>10</v>
      </c>
      <c r="AB12" s="4">
        <v>51</v>
      </c>
      <c r="AC12" s="4" t="s">
        <v>358</v>
      </c>
    </row>
    <row r="13" spans="1:29" x14ac:dyDescent="0.2">
      <c r="A13" s="5" t="s">
        <v>13</v>
      </c>
      <c r="D13" s="4">
        <v>1</v>
      </c>
      <c r="E13" s="4">
        <v>1</v>
      </c>
      <c r="F13" s="4">
        <v>1</v>
      </c>
      <c r="G13" s="4">
        <v>7</v>
      </c>
      <c r="H13" s="4">
        <v>16</v>
      </c>
      <c r="I13" s="4">
        <v>67</v>
      </c>
      <c r="J13" s="4">
        <v>0</v>
      </c>
      <c r="K13" s="4">
        <v>0</v>
      </c>
      <c r="L13" s="4">
        <v>0</v>
      </c>
      <c r="M13" s="4">
        <v>1</v>
      </c>
      <c r="N13" s="4">
        <v>1</v>
      </c>
      <c r="O13" s="4">
        <v>0</v>
      </c>
      <c r="P13" s="4">
        <v>2</v>
      </c>
      <c r="Q13" s="4">
        <v>1</v>
      </c>
      <c r="R13" s="4">
        <v>0</v>
      </c>
      <c r="S13" s="4">
        <v>0</v>
      </c>
      <c r="T13" s="4">
        <v>1</v>
      </c>
      <c r="U13" s="4">
        <v>2</v>
      </c>
      <c r="V13" s="4">
        <v>2</v>
      </c>
      <c r="W13" s="4">
        <v>7</v>
      </c>
      <c r="X13" s="4">
        <v>19</v>
      </c>
      <c r="Y13" s="4">
        <v>72</v>
      </c>
      <c r="Z13" s="4">
        <v>93</v>
      </c>
      <c r="AA13" s="4">
        <v>6</v>
      </c>
      <c r="AB13" s="4">
        <v>106</v>
      </c>
      <c r="AC13" s="4" t="s">
        <v>359</v>
      </c>
    </row>
    <row r="14" spans="1:29" x14ac:dyDescent="0.2">
      <c r="A14" s="5" t="s">
        <v>14</v>
      </c>
      <c r="G14" s="4">
        <v>6</v>
      </c>
      <c r="H14" s="4">
        <v>9</v>
      </c>
      <c r="I14" s="4">
        <v>45</v>
      </c>
      <c r="J14" s="4">
        <v>0</v>
      </c>
      <c r="K14" s="4">
        <v>0</v>
      </c>
      <c r="L14" s="4">
        <v>1</v>
      </c>
      <c r="M14" s="4">
        <v>0</v>
      </c>
      <c r="N14" s="4">
        <v>2</v>
      </c>
      <c r="O14" s="4">
        <v>0</v>
      </c>
      <c r="P14" s="4">
        <v>3</v>
      </c>
      <c r="Q14" s="4">
        <v>2</v>
      </c>
      <c r="R14" s="4">
        <v>0</v>
      </c>
      <c r="S14" s="4">
        <v>0</v>
      </c>
      <c r="T14" s="4">
        <v>1</v>
      </c>
      <c r="U14" s="4">
        <v>0</v>
      </c>
      <c r="V14" s="4">
        <v>2</v>
      </c>
      <c r="W14" s="4">
        <v>6</v>
      </c>
      <c r="X14" s="4">
        <v>12</v>
      </c>
      <c r="Y14" s="4">
        <v>50</v>
      </c>
      <c r="Z14" s="4">
        <v>62</v>
      </c>
      <c r="AA14" s="4">
        <v>8</v>
      </c>
      <c r="AB14" s="4">
        <v>73</v>
      </c>
      <c r="AC14" s="4" t="s">
        <v>359</v>
      </c>
    </row>
    <row r="15" spans="1:29" x14ac:dyDescent="0.2">
      <c r="A15" s="5" t="s">
        <v>15</v>
      </c>
      <c r="D15" s="4">
        <v>1</v>
      </c>
      <c r="E15" s="4">
        <v>3</v>
      </c>
      <c r="F15" s="4">
        <v>4</v>
      </c>
      <c r="G15" s="4">
        <v>9</v>
      </c>
      <c r="H15" s="4">
        <v>26</v>
      </c>
      <c r="I15" s="4">
        <v>50</v>
      </c>
      <c r="J15" s="4">
        <v>0</v>
      </c>
      <c r="K15" s="4">
        <v>0</v>
      </c>
      <c r="L15" s="4">
        <v>1</v>
      </c>
      <c r="M15" s="4">
        <v>5</v>
      </c>
      <c r="N15" s="4">
        <v>1</v>
      </c>
      <c r="O15" s="4">
        <v>5</v>
      </c>
      <c r="P15" s="4">
        <v>7</v>
      </c>
      <c r="Q15" s="4">
        <v>13</v>
      </c>
      <c r="R15" s="4">
        <v>0</v>
      </c>
      <c r="S15" s="4">
        <v>0</v>
      </c>
      <c r="T15" s="4">
        <v>2</v>
      </c>
      <c r="U15" s="4">
        <v>8</v>
      </c>
      <c r="V15" s="4">
        <v>6</v>
      </c>
      <c r="W15" s="4">
        <v>16</v>
      </c>
      <c r="X15" s="4">
        <v>35</v>
      </c>
      <c r="Y15" s="4">
        <v>66</v>
      </c>
      <c r="Z15" s="4">
        <v>96</v>
      </c>
      <c r="AA15" s="4">
        <v>34</v>
      </c>
      <c r="AB15" s="4">
        <v>142</v>
      </c>
      <c r="AC15" s="4" t="s">
        <v>360</v>
      </c>
    </row>
    <row r="16" spans="1:29" x14ac:dyDescent="0.2">
      <c r="A16" s="5" t="s">
        <v>16</v>
      </c>
      <c r="D16" s="4">
        <v>1</v>
      </c>
      <c r="E16" s="4">
        <v>2</v>
      </c>
      <c r="F16" s="4">
        <v>3</v>
      </c>
      <c r="G16" s="4">
        <v>4</v>
      </c>
      <c r="H16" s="4">
        <v>8</v>
      </c>
      <c r="I16" s="4">
        <v>26</v>
      </c>
      <c r="J16" s="4">
        <v>0</v>
      </c>
      <c r="K16" s="4">
        <v>0</v>
      </c>
      <c r="L16" s="4">
        <v>0</v>
      </c>
      <c r="M16" s="4">
        <v>2</v>
      </c>
      <c r="N16" s="4">
        <v>3</v>
      </c>
      <c r="O16" s="4">
        <v>3</v>
      </c>
      <c r="P16" s="4">
        <v>4</v>
      </c>
      <c r="Q16" s="4">
        <v>6</v>
      </c>
      <c r="R16" s="4">
        <v>0</v>
      </c>
      <c r="S16" s="4">
        <v>0</v>
      </c>
      <c r="T16" s="4">
        <v>1</v>
      </c>
      <c r="U16" s="4">
        <v>5</v>
      </c>
      <c r="V16" s="4">
        <v>9</v>
      </c>
      <c r="W16" s="4">
        <v>7</v>
      </c>
      <c r="X16" s="4">
        <v>13</v>
      </c>
      <c r="Y16" s="4">
        <v>34</v>
      </c>
      <c r="Z16" s="4">
        <v>44</v>
      </c>
      <c r="AA16" s="4">
        <v>22</v>
      </c>
      <c r="AB16" s="4">
        <v>74</v>
      </c>
      <c r="AC16" s="4" t="s">
        <v>361</v>
      </c>
    </row>
    <row r="17" spans="1:29" x14ac:dyDescent="0.2">
      <c r="A17" s="5" t="s">
        <v>17</v>
      </c>
      <c r="D17" s="4">
        <v>1</v>
      </c>
      <c r="E17" s="4">
        <v>3</v>
      </c>
      <c r="F17" s="4">
        <v>16</v>
      </c>
      <c r="G17" s="4">
        <v>17</v>
      </c>
      <c r="H17" s="4">
        <v>30</v>
      </c>
      <c r="I17" s="4">
        <v>94</v>
      </c>
      <c r="J17" s="4">
        <v>0</v>
      </c>
      <c r="K17" s="4">
        <v>0</v>
      </c>
      <c r="L17" s="4">
        <v>1</v>
      </c>
      <c r="M17" s="4">
        <v>4</v>
      </c>
      <c r="N17" s="4">
        <v>7</v>
      </c>
      <c r="O17" s="4">
        <v>6</v>
      </c>
      <c r="P17" s="4">
        <v>13</v>
      </c>
      <c r="Q17" s="4">
        <v>11</v>
      </c>
      <c r="R17" s="4">
        <v>0</v>
      </c>
      <c r="S17" s="4">
        <v>0</v>
      </c>
      <c r="T17" s="4">
        <v>2</v>
      </c>
      <c r="U17" s="4">
        <v>7</v>
      </c>
      <c r="V17" s="4">
        <v>24</v>
      </c>
      <c r="W17" s="4">
        <v>24</v>
      </c>
      <c r="X17" s="4">
        <v>45</v>
      </c>
      <c r="Y17" s="4">
        <v>112</v>
      </c>
      <c r="Z17" s="4">
        <v>169</v>
      </c>
      <c r="AA17" s="4">
        <v>45</v>
      </c>
      <c r="AB17" s="4">
        <v>227</v>
      </c>
      <c r="AC17" s="4" t="s">
        <v>362</v>
      </c>
    </row>
    <row r="18" spans="1:29" x14ac:dyDescent="0.2">
      <c r="A18" s="5" t="s">
        <v>18</v>
      </c>
      <c r="D18" s="4">
        <v>1</v>
      </c>
      <c r="E18" s="4">
        <v>4</v>
      </c>
      <c r="F18" s="4">
        <v>8</v>
      </c>
      <c r="G18" s="4">
        <v>15</v>
      </c>
      <c r="H18" s="4">
        <v>46</v>
      </c>
      <c r="I18" s="4">
        <v>102</v>
      </c>
      <c r="J18" s="4">
        <v>0</v>
      </c>
      <c r="K18" s="4">
        <v>0</v>
      </c>
      <c r="L18" s="4">
        <v>0</v>
      </c>
      <c r="M18" s="4">
        <v>5</v>
      </c>
      <c r="N18" s="4">
        <v>4</v>
      </c>
      <c r="O18" s="4">
        <v>6</v>
      </c>
      <c r="P18" s="4">
        <v>5</v>
      </c>
      <c r="Q18" s="4">
        <v>8</v>
      </c>
      <c r="R18" s="4">
        <v>0</v>
      </c>
      <c r="S18" s="4">
        <v>0</v>
      </c>
      <c r="T18" s="4">
        <v>1</v>
      </c>
      <c r="U18" s="4">
        <v>9</v>
      </c>
      <c r="V18" s="4">
        <v>12</v>
      </c>
      <c r="W18" s="4">
        <v>25</v>
      </c>
      <c r="X18" s="4">
        <v>55</v>
      </c>
      <c r="Y18" s="4">
        <v>114</v>
      </c>
      <c r="Z18" s="4">
        <v>180</v>
      </c>
      <c r="AA18" s="4">
        <v>28</v>
      </c>
      <c r="AB18" s="4">
        <v>221</v>
      </c>
      <c r="AC18" s="4" t="s">
        <v>363</v>
      </c>
    </row>
    <row r="19" spans="1:29" x14ac:dyDescent="0.2">
      <c r="A19" s="5" t="s">
        <v>19</v>
      </c>
      <c r="E19" s="4">
        <v>4</v>
      </c>
      <c r="F19" s="4">
        <v>8</v>
      </c>
      <c r="G19" s="4">
        <v>15</v>
      </c>
      <c r="H19" s="4">
        <v>21</v>
      </c>
      <c r="I19" s="4">
        <v>90</v>
      </c>
      <c r="J19" s="4">
        <v>0</v>
      </c>
      <c r="K19" s="4">
        <v>0</v>
      </c>
      <c r="L19" s="4">
        <v>0</v>
      </c>
      <c r="M19" s="4">
        <v>0</v>
      </c>
      <c r="N19" s="4">
        <v>1</v>
      </c>
      <c r="O19" s="4">
        <v>1</v>
      </c>
      <c r="P19" s="4">
        <v>4</v>
      </c>
      <c r="Q19" s="4">
        <v>6</v>
      </c>
      <c r="R19" s="4">
        <v>0</v>
      </c>
      <c r="S19" s="4">
        <v>0</v>
      </c>
      <c r="T19" s="4">
        <v>0</v>
      </c>
      <c r="U19" s="4">
        <v>4</v>
      </c>
      <c r="V19" s="4">
        <v>9</v>
      </c>
      <c r="W19" s="4">
        <v>19</v>
      </c>
      <c r="X19" s="4">
        <v>27</v>
      </c>
      <c r="Y19" s="4">
        <v>101</v>
      </c>
      <c r="Z19" s="4">
        <v>139</v>
      </c>
      <c r="AA19" s="4">
        <v>14</v>
      </c>
      <c r="AB19" s="4">
        <v>164</v>
      </c>
      <c r="AC19" s="4" t="s">
        <v>363</v>
      </c>
    </row>
    <row r="20" spans="1:29" x14ac:dyDescent="0.2">
      <c r="A20" s="5" t="s">
        <v>20</v>
      </c>
      <c r="E20" s="4">
        <v>2</v>
      </c>
      <c r="F20" s="4">
        <v>2</v>
      </c>
      <c r="G20" s="4">
        <v>8</v>
      </c>
      <c r="H20" s="4">
        <v>23</v>
      </c>
      <c r="I20" s="4">
        <v>67</v>
      </c>
      <c r="J20" s="4">
        <v>0</v>
      </c>
      <c r="K20" s="4">
        <v>0</v>
      </c>
      <c r="L20" s="4">
        <v>0</v>
      </c>
      <c r="M20" s="4">
        <v>1</v>
      </c>
      <c r="N20" s="4">
        <v>1</v>
      </c>
      <c r="O20" s="4">
        <v>3</v>
      </c>
      <c r="P20" s="4">
        <v>3</v>
      </c>
      <c r="Q20" s="4">
        <v>6</v>
      </c>
      <c r="R20" s="4">
        <v>0</v>
      </c>
      <c r="S20" s="4">
        <v>0</v>
      </c>
      <c r="T20" s="4">
        <v>0</v>
      </c>
      <c r="U20" s="4">
        <v>3</v>
      </c>
      <c r="V20" s="4">
        <v>3</v>
      </c>
      <c r="W20" s="4">
        <v>13</v>
      </c>
      <c r="X20" s="4">
        <v>27</v>
      </c>
      <c r="Y20" s="4">
        <v>76</v>
      </c>
      <c r="Z20" s="4">
        <v>105</v>
      </c>
      <c r="AA20" s="4">
        <v>14</v>
      </c>
      <c r="AB20" s="4">
        <v>127</v>
      </c>
      <c r="AC20" s="4" t="s">
        <v>364</v>
      </c>
    </row>
    <row r="21" spans="1:29" x14ac:dyDescent="0.2">
      <c r="A21" s="5" t="s">
        <v>21</v>
      </c>
      <c r="E21" s="4">
        <v>1</v>
      </c>
      <c r="F21" s="4">
        <v>2</v>
      </c>
      <c r="G21" s="4">
        <v>6</v>
      </c>
      <c r="H21" s="4">
        <v>15</v>
      </c>
      <c r="I21" s="4">
        <v>30</v>
      </c>
      <c r="J21" s="4">
        <v>0</v>
      </c>
      <c r="K21" s="4">
        <v>0</v>
      </c>
      <c r="L21" s="4">
        <v>0</v>
      </c>
      <c r="M21" s="4">
        <v>1</v>
      </c>
      <c r="N21" s="4">
        <v>0</v>
      </c>
      <c r="O21" s="4">
        <v>1</v>
      </c>
      <c r="P21" s="4">
        <v>0</v>
      </c>
      <c r="Q21" s="4">
        <v>6</v>
      </c>
      <c r="R21" s="4">
        <v>0</v>
      </c>
      <c r="S21" s="4">
        <v>0</v>
      </c>
      <c r="T21" s="4">
        <v>0</v>
      </c>
      <c r="U21" s="4">
        <v>2</v>
      </c>
      <c r="V21" s="4">
        <v>2</v>
      </c>
      <c r="W21" s="4">
        <v>7</v>
      </c>
      <c r="X21" s="4">
        <v>15</v>
      </c>
      <c r="Y21" s="4">
        <v>43</v>
      </c>
      <c r="Z21" s="4">
        <v>56</v>
      </c>
      <c r="AA21" s="4">
        <v>8</v>
      </c>
      <c r="AB21" s="4">
        <v>73</v>
      </c>
      <c r="AC21" s="4" t="s">
        <v>365</v>
      </c>
    </row>
    <row r="22" spans="1:29" x14ac:dyDescent="0.2">
      <c r="A22" s="5" t="s">
        <v>22</v>
      </c>
      <c r="E22" s="4">
        <v>1</v>
      </c>
      <c r="F22" s="4">
        <v>2</v>
      </c>
      <c r="G22" s="4">
        <v>6</v>
      </c>
      <c r="H22" s="4">
        <v>17</v>
      </c>
      <c r="I22" s="4">
        <v>80</v>
      </c>
      <c r="J22" s="4">
        <v>0</v>
      </c>
      <c r="K22" s="4">
        <v>0</v>
      </c>
      <c r="L22" s="4">
        <v>0</v>
      </c>
      <c r="M22" s="4">
        <v>0</v>
      </c>
      <c r="N22" s="4">
        <v>1</v>
      </c>
      <c r="O22" s="4">
        <v>0</v>
      </c>
      <c r="P22" s="4">
        <v>2</v>
      </c>
      <c r="Q22" s="4">
        <v>3</v>
      </c>
      <c r="R22" s="4">
        <v>0</v>
      </c>
      <c r="S22" s="4">
        <v>0</v>
      </c>
      <c r="T22" s="4">
        <v>0</v>
      </c>
      <c r="U22" s="4">
        <v>1</v>
      </c>
      <c r="V22" s="4">
        <v>3</v>
      </c>
      <c r="W22" s="4">
        <v>6</v>
      </c>
      <c r="X22" s="4">
        <v>20</v>
      </c>
      <c r="Y22" s="4">
        <v>97</v>
      </c>
      <c r="Z22" s="4">
        <v>109</v>
      </c>
      <c r="AA22" s="4">
        <v>6</v>
      </c>
      <c r="AB22" s="4">
        <v>131</v>
      </c>
      <c r="AC22" s="4" t="s">
        <v>365</v>
      </c>
    </row>
    <row r="23" spans="1:29" x14ac:dyDescent="0.2">
      <c r="A23" s="5" t="s">
        <v>23</v>
      </c>
      <c r="G23" s="4">
        <v>1</v>
      </c>
      <c r="H23" s="4">
        <v>5</v>
      </c>
      <c r="I23" s="4">
        <v>71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2</v>
      </c>
      <c r="R23" s="4">
        <v>1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6</v>
      </c>
      <c r="Y23" s="4">
        <v>76</v>
      </c>
      <c r="Z23" s="4">
        <v>80</v>
      </c>
      <c r="AA23" s="4">
        <v>2</v>
      </c>
      <c r="AB23" s="4">
        <v>89</v>
      </c>
      <c r="AC23" s="4" t="s">
        <v>365</v>
      </c>
    </row>
    <row r="24" spans="1:29" x14ac:dyDescent="0.2">
      <c r="A24" s="5" t="s">
        <v>24</v>
      </c>
      <c r="F24" s="4">
        <v>2</v>
      </c>
      <c r="G24" s="4">
        <v>4</v>
      </c>
      <c r="H24" s="4">
        <v>11</v>
      </c>
      <c r="I24" s="4">
        <v>56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1</v>
      </c>
      <c r="R24" s="4">
        <v>0</v>
      </c>
      <c r="S24" s="4">
        <v>0</v>
      </c>
      <c r="T24" s="4">
        <v>0</v>
      </c>
      <c r="U24" s="4">
        <v>0</v>
      </c>
      <c r="V24" s="4">
        <v>2</v>
      </c>
      <c r="W24" s="4">
        <v>4</v>
      </c>
      <c r="X24" s="4">
        <v>11</v>
      </c>
      <c r="Y24" s="4">
        <v>58</v>
      </c>
      <c r="Z24" s="4">
        <v>74</v>
      </c>
      <c r="AA24" s="4">
        <v>1</v>
      </c>
      <c r="AB24" s="4">
        <v>79</v>
      </c>
      <c r="AC24" s="4" t="s">
        <v>366</v>
      </c>
    </row>
    <row r="25" spans="1:29" x14ac:dyDescent="0.2">
      <c r="A25" s="5" t="s">
        <v>25</v>
      </c>
      <c r="G25" s="4">
        <v>1</v>
      </c>
      <c r="H25" s="4">
        <v>7</v>
      </c>
      <c r="I25" s="4">
        <v>73</v>
      </c>
      <c r="J25" s="4">
        <v>0</v>
      </c>
      <c r="K25" s="4">
        <v>0</v>
      </c>
      <c r="L25" s="4">
        <v>0</v>
      </c>
      <c r="M25" s="4">
        <v>0</v>
      </c>
      <c r="N25" s="4">
        <v>1</v>
      </c>
      <c r="O25" s="4">
        <v>1</v>
      </c>
      <c r="P25" s="4">
        <v>3</v>
      </c>
      <c r="Q25" s="4">
        <v>1</v>
      </c>
      <c r="R25" s="4">
        <v>0</v>
      </c>
      <c r="S25" s="4">
        <v>0</v>
      </c>
      <c r="T25" s="4">
        <v>0</v>
      </c>
      <c r="U25" s="4">
        <v>0</v>
      </c>
      <c r="V25" s="4">
        <v>1</v>
      </c>
      <c r="W25" s="4">
        <v>2</v>
      </c>
      <c r="X25" s="4">
        <v>10</v>
      </c>
      <c r="Y25" s="4">
        <v>78</v>
      </c>
      <c r="Z25" s="4">
        <v>84</v>
      </c>
      <c r="AA25" s="4">
        <v>6</v>
      </c>
      <c r="AB25" s="4">
        <v>95</v>
      </c>
      <c r="AC25" s="4" t="s">
        <v>366</v>
      </c>
    </row>
    <row r="26" spans="1:29" x14ac:dyDescent="0.2">
      <c r="A26" s="5" t="s">
        <v>26</v>
      </c>
      <c r="E26" s="4">
        <v>1</v>
      </c>
      <c r="F26" s="4">
        <v>2</v>
      </c>
      <c r="G26" s="4">
        <v>2</v>
      </c>
      <c r="H26" s="4">
        <v>8</v>
      </c>
      <c r="I26" s="4">
        <v>49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3</v>
      </c>
      <c r="Q26" s="4">
        <v>1</v>
      </c>
      <c r="R26" s="4">
        <v>0</v>
      </c>
      <c r="S26" s="4">
        <v>0</v>
      </c>
      <c r="T26" s="4">
        <v>0</v>
      </c>
      <c r="U26" s="4">
        <v>1</v>
      </c>
      <c r="V26" s="4">
        <v>2</v>
      </c>
      <c r="W26" s="4">
        <v>2</v>
      </c>
      <c r="X26" s="4">
        <v>11</v>
      </c>
      <c r="Y26" s="4">
        <v>51</v>
      </c>
      <c r="Z26" s="4">
        <v>63</v>
      </c>
      <c r="AA26" s="4">
        <v>6</v>
      </c>
      <c r="AB26" s="4">
        <v>73</v>
      </c>
      <c r="AC26" s="4" t="s">
        <v>366</v>
      </c>
    </row>
    <row r="27" spans="1:29" x14ac:dyDescent="0.2">
      <c r="A27" s="5" t="s">
        <v>27</v>
      </c>
      <c r="E27" s="4">
        <v>1</v>
      </c>
      <c r="F27" s="4">
        <v>3</v>
      </c>
      <c r="G27" s="4">
        <v>3</v>
      </c>
      <c r="H27" s="4">
        <v>9</v>
      </c>
      <c r="I27" s="4">
        <v>52</v>
      </c>
      <c r="J27" s="4">
        <v>0</v>
      </c>
      <c r="K27" s="4">
        <v>0</v>
      </c>
      <c r="L27" s="4">
        <v>0</v>
      </c>
      <c r="M27" s="4">
        <v>1</v>
      </c>
      <c r="N27" s="4">
        <v>0</v>
      </c>
      <c r="O27" s="4">
        <v>0</v>
      </c>
      <c r="P27" s="4">
        <v>0</v>
      </c>
      <c r="Q27" s="4">
        <v>2</v>
      </c>
      <c r="R27" s="4">
        <v>0</v>
      </c>
      <c r="S27" s="4">
        <v>0</v>
      </c>
      <c r="T27" s="4">
        <v>0</v>
      </c>
      <c r="U27" s="4">
        <v>2</v>
      </c>
      <c r="V27" s="4">
        <v>3</v>
      </c>
      <c r="W27" s="4">
        <v>3</v>
      </c>
      <c r="X27" s="4">
        <v>9</v>
      </c>
      <c r="Y27" s="4">
        <v>57</v>
      </c>
      <c r="Z27" s="4">
        <v>70</v>
      </c>
      <c r="AA27" s="4">
        <v>4</v>
      </c>
      <c r="AB27" s="4">
        <v>77</v>
      </c>
      <c r="AC27" s="4" t="s">
        <v>367</v>
      </c>
    </row>
    <row r="28" spans="1:29" x14ac:dyDescent="0.2">
      <c r="A28" s="5" t="s">
        <v>28</v>
      </c>
      <c r="E28" s="4">
        <v>4</v>
      </c>
      <c r="F28" s="4">
        <v>2</v>
      </c>
      <c r="G28" s="4">
        <v>8</v>
      </c>
      <c r="H28" s="4">
        <v>15</v>
      </c>
      <c r="I28" s="4">
        <v>31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</v>
      </c>
      <c r="P28" s="4">
        <v>2</v>
      </c>
      <c r="Q28" s="4">
        <v>7</v>
      </c>
      <c r="R28" s="4">
        <v>0</v>
      </c>
      <c r="S28" s="4">
        <v>0</v>
      </c>
      <c r="T28" s="4">
        <v>0</v>
      </c>
      <c r="U28" s="4">
        <v>4</v>
      </c>
      <c r="V28" s="4">
        <v>2</v>
      </c>
      <c r="W28" s="4">
        <v>9</v>
      </c>
      <c r="X28" s="4">
        <v>18</v>
      </c>
      <c r="Y28" s="4">
        <v>40</v>
      </c>
      <c r="Z28" s="4">
        <v>61</v>
      </c>
      <c r="AA28" s="4">
        <v>11</v>
      </c>
      <c r="AB28" s="4">
        <v>77</v>
      </c>
      <c r="AC28" s="4" t="s">
        <v>360</v>
      </c>
    </row>
    <row r="29" spans="1:29" x14ac:dyDescent="0.2">
      <c r="A29" s="5" t="s">
        <v>29</v>
      </c>
      <c r="D29" s="4">
        <v>1</v>
      </c>
      <c r="E29" s="4">
        <v>1</v>
      </c>
      <c r="G29" s="4">
        <v>10</v>
      </c>
      <c r="H29" s="4">
        <v>6</v>
      </c>
      <c r="I29" s="4">
        <v>58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1</v>
      </c>
      <c r="R29" s="4">
        <v>0</v>
      </c>
      <c r="S29" s="4">
        <v>0</v>
      </c>
      <c r="T29" s="4">
        <v>1</v>
      </c>
      <c r="U29" s="4">
        <v>1</v>
      </c>
      <c r="V29" s="4">
        <v>0</v>
      </c>
      <c r="W29" s="4">
        <v>10</v>
      </c>
      <c r="X29" s="4">
        <v>8</v>
      </c>
      <c r="Y29" s="4">
        <v>60</v>
      </c>
      <c r="Z29" s="4">
        <v>78</v>
      </c>
      <c r="AA29" s="4">
        <v>3</v>
      </c>
      <c r="AB29" s="4">
        <v>83</v>
      </c>
      <c r="AC29" s="4" t="s">
        <v>360</v>
      </c>
    </row>
    <row r="30" spans="1:29" x14ac:dyDescent="0.2">
      <c r="A30" s="5" t="s">
        <v>30</v>
      </c>
      <c r="E30" s="4">
        <v>1</v>
      </c>
      <c r="F30" s="4">
        <v>2</v>
      </c>
      <c r="G30" s="4">
        <v>3</v>
      </c>
      <c r="H30" s="4">
        <v>8</v>
      </c>
      <c r="I30" s="4">
        <v>37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3</v>
      </c>
      <c r="P30" s="4">
        <v>1</v>
      </c>
      <c r="Q30" s="4">
        <v>3</v>
      </c>
      <c r="R30" s="4">
        <v>0</v>
      </c>
      <c r="S30" s="4">
        <v>0</v>
      </c>
      <c r="T30" s="4">
        <v>0</v>
      </c>
      <c r="U30" s="4">
        <v>1</v>
      </c>
      <c r="V30" s="4">
        <v>2</v>
      </c>
      <c r="W30" s="4">
        <v>6</v>
      </c>
      <c r="X30" s="4">
        <v>10</v>
      </c>
      <c r="Y30" s="4">
        <v>40</v>
      </c>
      <c r="Z30" s="4">
        <v>53</v>
      </c>
      <c r="AA30" s="4">
        <v>8</v>
      </c>
      <c r="AB30" s="4">
        <v>64</v>
      </c>
      <c r="AC30" s="4" t="s">
        <v>368</v>
      </c>
    </row>
    <row r="31" spans="1:29" x14ac:dyDescent="0.2">
      <c r="A31" s="5" t="s">
        <v>31</v>
      </c>
      <c r="E31" s="4">
        <v>5</v>
      </c>
      <c r="F31" s="4">
        <v>4</v>
      </c>
      <c r="G31" s="4">
        <v>14</v>
      </c>
      <c r="H31" s="4">
        <v>25</v>
      </c>
      <c r="I31" s="4">
        <v>61</v>
      </c>
      <c r="J31" s="4">
        <v>0</v>
      </c>
      <c r="K31" s="4">
        <v>0</v>
      </c>
      <c r="L31" s="4">
        <v>0</v>
      </c>
      <c r="M31" s="4">
        <v>0</v>
      </c>
      <c r="N31" s="4">
        <v>3</v>
      </c>
      <c r="O31" s="4">
        <v>11</v>
      </c>
      <c r="P31" s="4">
        <v>4</v>
      </c>
      <c r="Q31" s="4">
        <v>5</v>
      </c>
      <c r="R31" s="4">
        <v>0</v>
      </c>
      <c r="S31" s="4">
        <v>0</v>
      </c>
      <c r="T31" s="4">
        <v>0</v>
      </c>
      <c r="U31" s="4">
        <v>5</v>
      </c>
      <c r="V31" s="4">
        <v>7</v>
      </c>
      <c r="W31" s="4">
        <v>25</v>
      </c>
      <c r="X31" s="4">
        <v>29</v>
      </c>
      <c r="Y31" s="4">
        <v>69</v>
      </c>
      <c r="Z31" s="4">
        <v>116</v>
      </c>
      <c r="AA31" s="4">
        <v>23</v>
      </c>
      <c r="AB31" s="4">
        <v>142</v>
      </c>
      <c r="AC31" s="4" t="s">
        <v>369</v>
      </c>
    </row>
    <row r="32" spans="1:29" x14ac:dyDescent="0.2">
      <c r="A32" s="5" t="s">
        <v>32</v>
      </c>
      <c r="D32" s="4">
        <v>1</v>
      </c>
      <c r="E32" s="4">
        <v>3</v>
      </c>
      <c r="F32" s="4">
        <v>13</v>
      </c>
      <c r="G32" s="4">
        <v>10</v>
      </c>
      <c r="H32" s="4">
        <v>24</v>
      </c>
      <c r="I32" s="4">
        <v>64</v>
      </c>
      <c r="J32" s="4">
        <v>0</v>
      </c>
      <c r="K32" s="4">
        <v>0</v>
      </c>
      <c r="L32" s="4">
        <v>0</v>
      </c>
      <c r="M32" s="4">
        <v>1</v>
      </c>
      <c r="N32" s="4">
        <v>3</v>
      </c>
      <c r="O32" s="4">
        <v>8</v>
      </c>
      <c r="P32" s="4">
        <v>1</v>
      </c>
      <c r="Q32" s="4">
        <v>10</v>
      </c>
      <c r="R32" s="4">
        <v>0</v>
      </c>
      <c r="S32" s="4">
        <v>0</v>
      </c>
      <c r="T32" s="4">
        <v>1</v>
      </c>
      <c r="U32" s="4">
        <v>4</v>
      </c>
      <c r="V32" s="4">
        <v>16</v>
      </c>
      <c r="W32" s="4">
        <v>19</v>
      </c>
      <c r="X32" s="4">
        <v>27</v>
      </c>
      <c r="Y32" s="4">
        <v>75</v>
      </c>
      <c r="Z32" s="4">
        <v>118</v>
      </c>
      <c r="AA32" s="4">
        <v>26</v>
      </c>
      <c r="AB32" s="4">
        <v>149</v>
      </c>
      <c r="AC32" s="4" t="s">
        <v>370</v>
      </c>
    </row>
    <row r="33" spans="1:29" x14ac:dyDescent="0.2">
      <c r="A33" s="5" t="s">
        <v>33</v>
      </c>
      <c r="D33" s="4">
        <v>2</v>
      </c>
      <c r="F33" s="4">
        <v>4</v>
      </c>
      <c r="G33" s="4">
        <v>8</v>
      </c>
      <c r="H33" s="4">
        <v>15</v>
      </c>
      <c r="I33" s="4">
        <v>52</v>
      </c>
      <c r="J33" s="4">
        <v>0</v>
      </c>
      <c r="K33" s="4">
        <v>0</v>
      </c>
      <c r="L33" s="4">
        <v>0</v>
      </c>
      <c r="M33" s="4">
        <v>3</v>
      </c>
      <c r="N33" s="4">
        <v>2</v>
      </c>
      <c r="O33" s="4">
        <v>3</v>
      </c>
      <c r="P33" s="4">
        <v>8</v>
      </c>
      <c r="Q33" s="4">
        <v>6</v>
      </c>
      <c r="R33" s="4">
        <v>0</v>
      </c>
      <c r="S33" s="4">
        <v>0</v>
      </c>
      <c r="T33" s="4">
        <v>2</v>
      </c>
      <c r="U33" s="4">
        <v>3</v>
      </c>
      <c r="V33" s="4">
        <v>6</v>
      </c>
      <c r="W33" s="4">
        <v>12</v>
      </c>
      <c r="X33" s="4">
        <v>25</v>
      </c>
      <c r="Y33" s="4">
        <v>62</v>
      </c>
      <c r="Z33" s="4">
        <v>88</v>
      </c>
      <c r="AA33" s="4">
        <v>23</v>
      </c>
      <c r="AB33" s="4">
        <v>121</v>
      </c>
      <c r="AC33" s="4" t="s">
        <v>370</v>
      </c>
    </row>
    <row r="34" spans="1:29" x14ac:dyDescent="0.2">
      <c r="A34" s="5" t="s">
        <v>34</v>
      </c>
      <c r="E34" s="4">
        <v>4</v>
      </c>
      <c r="F34" s="4">
        <v>7</v>
      </c>
      <c r="G34" s="4">
        <v>19</v>
      </c>
      <c r="H34" s="4">
        <v>41</v>
      </c>
      <c r="I34" s="4">
        <v>81</v>
      </c>
      <c r="J34" s="4">
        <v>0</v>
      </c>
      <c r="K34" s="4">
        <v>1</v>
      </c>
      <c r="L34" s="4">
        <v>0</v>
      </c>
      <c r="M34" s="4">
        <v>4</v>
      </c>
      <c r="N34" s="4">
        <v>7</v>
      </c>
      <c r="O34" s="4">
        <v>7</v>
      </c>
      <c r="P34" s="4">
        <v>11</v>
      </c>
      <c r="Q34" s="4">
        <v>20</v>
      </c>
      <c r="R34" s="4">
        <v>0</v>
      </c>
      <c r="S34" s="4">
        <v>1</v>
      </c>
      <c r="T34" s="4">
        <v>0</v>
      </c>
      <c r="U34" s="4">
        <v>8</v>
      </c>
      <c r="V34" s="4">
        <v>15</v>
      </c>
      <c r="W34" s="4">
        <v>27</v>
      </c>
      <c r="X34" s="4">
        <v>55</v>
      </c>
      <c r="Y34" s="4">
        <v>107</v>
      </c>
      <c r="Z34" s="4">
        <v>154</v>
      </c>
      <c r="AA34" s="4">
        <v>53</v>
      </c>
      <c r="AB34" s="4">
        <v>218</v>
      </c>
      <c r="AC34" s="4" t="s">
        <v>371</v>
      </c>
    </row>
    <row r="35" spans="1:29" x14ac:dyDescent="0.2">
      <c r="A35" s="5" t="s">
        <v>35</v>
      </c>
      <c r="E35" s="4">
        <v>6</v>
      </c>
      <c r="F35" s="4">
        <v>9</v>
      </c>
      <c r="G35" s="4">
        <v>11</v>
      </c>
      <c r="H35" s="4">
        <v>16</v>
      </c>
      <c r="I35" s="4">
        <v>45</v>
      </c>
      <c r="J35" s="4">
        <v>0</v>
      </c>
      <c r="K35" s="4">
        <v>0</v>
      </c>
      <c r="L35" s="4">
        <v>1</v>
      </c>
      <c r="M35" s="4">
        <v>1</v>
      </c>
      <c r="N35" s="4">
        <v>8</v>
      </c>
      <c r="O35" s="4">
        <v>2</v>
      </c>
      <c r="P35" s="4">
        <v>5</v>
      </c>
      <c r="Q35" s="4">
        <v>12</v>
      </c>
      <c r="R35" s="4">
        <v>0</v>
      </c>
      <c r="S35" s="4">
        <v>0</v>
      </c>
      <c r="T35" s="4">
        <v>1</v>
      </c>
      <c r="U35" s="4">
        <v>7</v>
      </c>
      <c r="V35" s="4">
        <v>17</v>
      </c>
      <c r="W35" s="4">
        <v>13</v>
      </c>
      <c r="X35" s="4">
        <v>23</v>
      </c>
      <c r="Y35" s="4">
        <v>59</v>
      </c>
      <c r="Z35" s="4">
        <v>91</v>
      </c>
      <c r="AA35" s="4">
        <v>34</v>
      </c>
      <c r="AB35" s="4">
        <v>131</v>
      </c>
      <c r="AC35" s="4" t="s">
        <v>371</v>
      </c>
    </row>
    <row r="36" spans="1:29" x14ac:dyDescent="0.2">
      <c r="A36" s="5" t="s">
        <v>36</v>
      </c>
      <c r="D36" s="4">
        <v>2</v>
      </c>
      <c r="E36" s="4">
        <v>1</v>
      </c>
      <c r="F36" s="4">
        <v>4</v>
      </c>
      <c r="G36" s="4">
        <v>11</v>
      </c>
      <c r="H36" s="4">
        <v>17</v>
      </c>
      <c r="I36" s="4">
        <v>26</v>
      </c>
      <c r="J36" s="4">
        <v>0</v>
      </c>
      <c r="K36" s="4">
        <v>0</v>
      </c>
      <c r="L36" s="4">
        <v>1</v>
      </c>
      <c r="M36" s="4">
        <v>5</v>
      </c>
      <c r="N36" s="4">
        <v>8</v>
      </c>
      <c r="O36" s="4">
        <v>11</v>
      </c>
      <c r="P36" s="4">
        <v>11</v>
      </c>
      <c r="Q36" s="4">
        <v>15</v>
      </c>
      <c r="R36" s="4">
        <v>0</v>
      </c>
      <c r="S36" s="4">
        <v>0</v>
      </c>
      <c r="T36" s="4">
        <v>3</v>
      </c>
      <c r="U36" s="4">
        <v>6</v>
      </c>
      <c r="V36" s="4">
        <v>13</v>
      </c>
      <c r="W36" s="4">
        <v>23</v>
      </c>
      <c r="X36" s="4">
        <v>30</v>
      </c>
      <c r="Y36" s="4">
        <v>48</v>
      </c>
      <c r="Z36" s="4">
        <v>64</v>
      </c>
      <c r="AA36" s="4">
        <v>53</v>
      </c>
      <c r="AB36" s="4">
        <v>129</v>
      </c>
      <c r="AC36" s="4" t="s">
        <v>371</v>
      </c>
    </row>
    <row r="37" spans="1:29" x14ac:dyDescent="0.2">
      <c r="A37" s="5" t="s">
        <v>37</v>
      </c>
      <c r="D37" s="4">
        <v>1</v>
      </c>
      <c r="E37" s="4">
        <v>2</v>
      </c>
      <c r="F37" s="4">
        <v>10</v>
      </c>
      <c r="G37" s="4">
        <v>22</v>
      </c>
      <c r="H37" s="4">
        <v>36</v>
      </c>
      <c r="I37" s="4">
        <v>92</v>
      </c>
      <c r="J37" s="4">
        <v>0</v>
      </c>
      <c r="K37" s="4">
        <v>0</v>
      </c>
      <c r="L37" s="4">
        <v>0</v>
      </c>
      <c r="M37" s="4">
        <v>1</v>
      </c>
      <c r="N37" s="4">
        <v>7</v>
      </c>
      <c r="O37" s="4">
        <v>4</v>
      </c>
      <c r="P37" s="4">
        <v>5</v>
      </c>
      <c r="Q37" s="4">
        <v>11</v>
      </c>
      <c r="R37" s="4">
        <v>0</v>
      </c>
      <c r="S37" s="4">
        <v>0</v>
      </c>
      <c r="T37" s="4">
        <v>1</v>
      </c>
      <c r="U37" s="4">
        <v>4</v>
      </c>
      <c r="V37" s="4">
        <v>19</v>
      </c>
      <c r="W37" s="4">
        <v>27</v>
      </c>
      <c r="X37" s="4">
        <v>46</v>
      </c>
      <c r="Y37" s="4">
        <v>111</v>
      </c>
      <c r="Z37" s="4">
        <v>165</v>
      </c>
      <c r="AA37" s="4">
        <v>29</v>
      </c>
      <c r="AB37" s="4">
        <v>213</v>
      </c>
      <c r="AC37" s="4" t="s">
        <v>372</v>
      </c>
    </row>
    <row r="38" spans="1:29" x14ac:dyDescent="0.2">
      <c r="A38" s="5" t="s">
        <v>38</v>
      </c>
      <c r="E38" s="4">
        <v>1</v>
      </c>
      <c r="F38" s="4">
        <v>2</v>
      </c>
      <c r="G38" s="4">
        <v>16</v>
      </c>
      <c r="H38" s="4">
        <v>21</v>
      </c>
      <c r="I38" s="4">
        <v>70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2</v>
      </c>
      <c r="P38" s="4">
        <v>0</v>
      </c>
      <c r="Q38" s="4">
        <v>3</v>
      </c>
      <c r="R38" s="4">
        <v>0</v>
      </c>
      <c r="S38" s="4">
        <v>0</v>
      </c>
      <c r="T38" s="4">
        <v>1</v>
      </c>
      <c r="U38" s="4">
        <v>1</v>
      </c>
      <c r="V38" s="4">
        <v>4</v>
      </c>
      <c r="W38" s="4">
        <v>19</v>
      </c>
      <c r="X38" s="4">
        <v>22</v>
      </c>
      <c r="Y38" s="4">
        <v>76</v>
      </c>
      <c r="Z38" s="4">
        <v>112</v>
      </c>
      <c r="AA38" s="4">
        <v>8</v>
      </c>
      <c r="AB38" s="4">
        <v>128</v>
      </c>
      <c r="AC38" s="4" t="s">
        <v>372</v>
      </c>
    </row>
    <row r="39" spans="1:29" x14ac:dyDescent="0.2">
      <c r="A39" s="5" t="s">
        <v>39</v>
      </c>
      <c r="E39" s="4">
        <v>2</v>
      </c>
      <c r="F39" s="4">
        <v>3</v>
      </c>
      <c r="G39" s="4">
        <v>7</v>
      </c>
      <c r="H39" s="4">
        <v>25</v>
      </c>
      <c r="I39" s="4">
        <v>56</v>
      </c>
      <c r="J39" s="4">
        <v>0</v>
      </c>
      <c r="K39" s="4">
        <v>0</v>
      </c>
      <c r="L39" s="4">
        <v>0</v>
      </c>
      <c r="M39" s="4">
        <v>0</v>
      </c>
      <c r="N39" s="4">
        <v>2</v>
      </c>
      <c r="O39" s="4">
        <v>2</v>
      </c>
      <c r="P39" s="4">
        <v>1</v>
      </c>
      <c r="Q39" s="4">
        <v>4</v>
      </c>
      <c r="R39" s="4">
        <v>0</v>
      </c>
      <c r="S39" s="4">
        <v>0</v>
      </c>
      <c r="T39" s="4">
        <v>0</v>
      </c>
      <c r="U39" s="4">
        <v>2</v>
      </c>
      <c r="V39" s="4">
        <v>5</v>
      </c>
      <c r="W39" s="4">
        <v>9</v>
      </c>
      <c r="X39" s="4">
        <v>26</v>
      </c>
      <c r="Y39" s="4">
        <v>65</v>
      </c>
      <c r="Z39" s="4">
        <v>94</v>
      </c>
      <c r="AA39" s="4">
        <v>9</v>
      </c>
      <c r="AB39" s="4">
        <v>108</v>
      </c>
      <c r="AC39" s="4" t="s">
        <v>372</v>
      </c>
    </row>
    <row r="40" spans="1:29" x14ac:dyDescent="0.2">
      <c r="A40" s="5" t="s">
        <v>40</v>
      </c>
      <c r="D40" s="4">
        <v>1</v>
      </c>
      <c r="E40" s="4">
        <v>4</v>
      </c>
      <c r="F40" s="4">
        <v>9</v>
      </c>
      <c r="G40" s="4">
        <v>24</v>
      </c>
      <c r="H40" s="4">
        <v>36</v>
      </c>
      <c r="I40" s="4">
        <v>117</v>
      </c>
      <c r="J40" s="4">
        <v>0</v>
      </c>
      <c r="K40" s="4">
        <v>0</v>
      </c>
      <c r="L40" s="4">
        <v>1</v>
      </c>
      <c r="M40" s="4">
        <v>0</v>
      </c>
      <c r="N40" s="4">
        <v>6</v>
      </c>
      <c r="O40" s="4">
        <v>1</v>
      </c>
      <c r="P40" s="4">
        <v>8</v>
      </c>
      <c r="Q40" s="4">
        <v>9</v>
      </c>
      <c r="R40" s="4">
        <v>0</v>
      </c>
      <c r="S40" s="4">
        <v>0</v>
      </c>
      <c r="T40" s="4">
        <v>2</v>
      </c>
      <c r="U40" s="4">
        <v>4</v>
      </c>
      <c r="V40" s="4">
        <v>15</v>
      </c>
      <c r="W40" s="4">
        <v>28</v>
      </c>
      <c r="X40" s="4">
        <v>45</v>
      </c>
      <c r="Y40" s="4">
        <v>128</v>
      </c>
      <c r="Z40" s="4">
        <v>196</v>
      </c>
      <c r="AA40" s="4">
        <v>25</v>
      </c>
      <c r="AB40" s="4">
        <v>228</v>
      </c>
      <c r="AC40" s="4" t="s">
        <v>373</v>
      </c>
    </row>
    <row r="41" spans="1:29" x14ac:dyDescent="0.2">
      <c r="A41" s="5" t="s">
        <v>41</v>
      </c>
      <c r="D41" s="4">
        <v>1</v>
      </c>
      <c r="E41" s="4">
        <v>7</v>
      </c>
      <c r="F41" s="4">
        <v>9</v>
      </c>
      <c r="G41" s="4">
        <v>29</v>
      </c>
      <c r="H41" s="4">
        <v>39</v>
      </c>
      <c r="I41" s="4">
        <v>120</v>
      </c>
      <c r="J41" s="4">
        <v>0</v>
      </c>
      <c r="K41" s="4">
        <v>0</v>
      </c>
      <c r="L41" s="4">
        <v>1</v>
      </c>
      <c r="M41" s="4">
        <v>2</v>
      </c>
      <c r="N41" s="4">
        <v>4</v>
      </c>
      <c r="O41" s="4">
        <v>3</v>
      </c>
      <c r="P41" s="4">
        <v>5</v>
      </c>
      <c r="Q41" s="4">
        <v>11</v>
      </c>
      <c r="R41" s="4">
        <v>0</v>
      </c>
      <c r="S41" s="4">
        <v>0</v>
      </c>
      <c r="T41" s="4">
        <v>2</v>
      </c>
      <c r="U41" s="4">
        <v>9</v>
      </c>
      <c r="V41" s="4">
        <v>14</v>
      </c>
      <c r="W41" s="4">
        <v>33</v>
      </c>
      <c r="X41" s="4">
        <v>48</v>
      </c>
      <c r="Y41" s="4">
        <v>141</v>
      </c>
      <c r="Z41" s="4">
        <v>213</v>
      </c>
      <c r="AA41" s="4">
        <v>26</v>
      </c>
      <c r="AB41" s="4">
        <v>255</v>
      </c>
      <c r="AC41" s="4" t="s">
        <v>374</v>
      </c>
    </row>
    <row r="42" spans="1:29" x14ac:dyDescent="0.2">
      <c r="A42" s="5" t="s">
        <v>42</v>
      </c>
      <c r="D42" s="4">
        <v>4</v>
      </c>
      <c r="E42" s="4">
        <v>5</v>
      </c>
      <c r="F42" s="4">
        <v>13</v>
      </c>
      <c r="G42" s="4">
        <v>24</v>
      </c>
      <c r="H42" s="4">
        <v>26</v>
      </c>
      <c r="I42" s="4">
        <v>80</v>
      </c>
      <c r="J42" s="4">
        <v>0</v>
      </c>
      <c r="K42" s="4">
        <v>0</v>
      </c>
      <c r="L42" s="4">
        <v>1</v>
      </c>
      <c r="M42" s="4">
        <v>2</v>
      </c>
      <c r="N42" s="4">
        <v>1</v>
      </c>
      <c r="O42" s="4">
        <v>8</v>
      </c>
      <c r="P42" s="4">
        <v>9</v>
      </c>
      <c r="Q42" s="4">
        <v>13</v>
      </c>
      <c r="R42" s="4">
        <v>0</v>
      </c>
      <c r="S42" s="4">
        <v>0</v>
      </c>
      <c r="T42" s="4">
        <v>5</v>
      </c>
      <c r="U42" s="4">
        <v>7</v>
      </c>
      <c r="V42" s="4">
        <v>14</v>
      </c>
      <c r="W42" s="4">
        <v>35</v>
      </c>
      <c r="X42" s="4">
        <v>36</v>
      </c>
      <c r="Y42" s="4">
        <v>98</v>
      </c>
      <c r="Z42" s="4">
        <v>160</v>
      </c>
      <c r="AA42" s="4">
        <v>37</v>
      </c>
      <c r="AB42" s="4">
        <v>206</v>
      </c>
      <c r="AC42" s="4" t="s">
        <v>373</v>
      </c>
    </row>
    <row r="43" spans="1:29" x14ac:dyDescent="0.2">
      <c r="A43" s="5" t="s">
        <v>43</v>
      </c>
      <c r="D43" s="4">
        <v>1</v>
      </c>
      <c r="E43" s="4">
        <v>5</v>
      </c>
      <c r="F43" s="4">
        <v>8</v>
      </c>
      <c r="G43" s="4">
        <v>13</v>
      </c>
      <c r="H43" s="4">
        <v>24</v>
      </c>
      <c r="I43" s="4">
        <v>77</v>
      </c>
      <c r="J43" s="4">
        <v>0</v>
      </c>
      <c r="K43" s="4">
        <v>0</v>
      </c>
      <c r="L43" s="4">
        <v>0</v>
      </c>
      <c r="M43" s="4">
        <v>1</v>
      </c>
      <c r="N43" s="4">
        <v>0</v>
      </c>
      <c r="O43" s="4">
        <v>3</v>
      </c>
      <c r="P43" s="4">
        <v>4</v>
      </c>
      <c r="Q43" s="4">
        <v>10</v>
      </c>
      <c r="R43" s="4">
        <v>0</v>
      </c>
      <c r="S43" s="4">
        <v>0</v>
      </c>
      <c r="T43" s="4">
        <v>1</v>
      </c>
      <c r="U43" s="4">
        <v>7</v>
      </c>
      <c r="V43" s="4">
        <v>10</v>
      </c>
      <c r="W43" s="4">
        <v>17</v>
      </c>
      <c r="X43" s="4">
        <v>31</v>
      </c>
      <c r="Y43" s="4">
        <v>98</v>
      </c>
      <c r="Z43" s="4">
        <v>133</v>
      </c>
      <c r="AA43" s="4">
        <v>18</v>
      </c>
      <c r="AB43" s="4">
        <v>172</v>
      </c>
      <c r="AC43" s="4" t="s">
        <v>375</v>
      </c>
    </row>
    <row r="44" spans="1:29" x14ac:dyDescent="0.2">
      <c r="A44" s="5" t="s">
        <v>44</v>
      </c>
      <c r="E44" s="4">
        <v>1</v>
      </c>
      <c r="F44" s="4">
        <v>5</v>
      </c>
      <c r="G44" s="4">
        <v>7</v>
      </c>
      <c r="H44" s="4">
        <v>17</v>
      </c>
      <c r="I44" s="4">
        <v>58</v>
      </c>
      <c r="J44" s="4">
        <v>0</v>
      </c>
      <c r="K44" s="4">
        <v>0</v>
      </c>
      <c r="L44" s="4">
        <v>0</v>
      </c>
      <c r="M44" s="4">
        <v>1</v>
      </c>
      <c r="N44" s="4">
        <v>0</v>
      </c>
      <c r="O44" s="4">
        <v>4</v>
      </c>
      <c r="P44" s="4">
        <v>1</v>
      </c>
      <c r="Q44" s="4">
        <v>6</v>
      </c>
      <c r="R44" s="4">
        <v>0</v>
      </c>
      <c r="S44" s="4">
        <v>0</v>
      </c>
      <c r="T44" s="4">
        <v>0</v>
      </c>
      <c r="U44" s="4">
        <v>2</v>
      </c>
      <c r="V44" s="4">
        <v>5</v>
      </c>
      <c r="W44" s="4">
        <v>11</v>
      </c>
      <c r="X44" s="4">
        <v>20</v>
      </c>
      <c r="Y44" s="4">
        <v>71</v>
      </c>
      <c r="Z44" s="4">
        <v>92</v>
      </c>
      <c r="AA44" s="4">
        <v>14</v>
      </c>
      <c r="AB44" s="4">
        <v>122</v>
      </c>
      <c r="AC44" s="4" t="s">
        <v>364</v>
      </c>
    </row>
    <row r="45" spans="1:29" x14ac:dyDescent="0.2">
      <c r="A45" s="5" t="s">
        <v>45</v>
      </c>
      <c r="E45" s="4">
        <v>3</v>
      </c>
      <c r="F45" s="4">
        <v>2</v>
      </c>
      <c r="G45" s="4">
        <v>7</v>
      </c>
      <c r="H45" s="4">
        <v>20</v>
      </c>
      <c r="I45" s="4">
        <v>68</v>
      </c>
      <c r="J45" s="4">
        <v>0</v>
      </c>
      <c r="K45" s="4">
        <v>0</v>
      </c>
      <c r="L45" s="4">
        <v>0</v>
      </c>
      <c r="M45" s="4">
        <v>1</v>
      </c>
      <c r="N45" s="4">
        <v>4</v>
      </c>
      <c r="O45" s="4">
        <v>5</v>
      </c>
      <c r="P45" s="4">
        <v>2</v>
      </c>
      <c r="Q45" s="4">
        <v>7</v>
      </c>
      <c r="R45" s="4">
        <v>0</v>
      </c>
      <c r="S45" s="4">
        <v>0</v>
      </c>
      <c r="T45" s="4">
        <v>0</v>
      </c>
      <c r="U45" s="4">
        <v>4</v>
      </c>
      <c r="V45" s="4">
        <v>6</v>
      </c>
      <c r="W45" s="4">
        <v>13</v>
      </c>
      <c r="X45" s="4">
        <v>25</v>
      </c>
      <c r="Y45" s="4">
        <v>95</v>
      </c>
      <c r="Z45" s="4">
        <v>104</v>
      </c>
      <c r="AA45" s="4">
        <v>20</v>
      </c>
      <c r="AB45" s="4">
        <v>151</v>
      </c>
      <c r="AC45" s="4" t="s">
        <v>376</v>
      </c>
    </row>
    <row r="46" spans="1:29" x14ac:dyDescent="0.2">
      <c r="A46" s="5" t="s">
        <v>46</v>
      </c>
      <c r="E46" s="4">
        <v>1</v>
      </c>
      <c r="F46" s="4">
        <v>1</v>
      </c>
      <c r="G46" s="4">
        <v>5</v>
      </c>
      <c r="H46" s="4">
        <v>12</v>
      </c>
      <c r="I46" s="4">
        <v>39</v>
      </c>
      <c r="J46" s="4">
        <v>0</v>
      </c>
      <c r="K46" s="4">
        <v>0</v>
      </c>
      <c r="L46" s="4">
        <v>0</v>
      </c>
      <c r="M46" s="4">
        <v>0</v>
      </c>
      <c r="N46" s="4">
        <v>1</v>
      </c>
      <c r="O46" s="4">
        <v>0</v>
      </c>
      <c r="P46" s="4">
        <v>1</v>
      </c>
      <c r="Q46" s="4">
        <v>4</v>
      </c>
      <c r="R46" s="4">
        <v>0</v>
      </c>
      <c r="S46" s="4">
        <v>0</v>
      </c>
      <c r="T46" s="4">
        <v>0</v>
      </c>
      <c r="U46" s="4">
        <v>1</v>
      </c>
      <c r="V46" s="4">
        <v>2</v>
      </c>
      <c r="W46" s="4">
        <v>7</v>
      </c>
      <c r="X46" s="4">
        <v>14</v>
      </c>
      <c r="Y46" s="4">
        <v>49</v>
      </c>
      <c r="Z46" s="4">
        <v>59</v>
      </c>
      <c r="AA46" s="4">
        <v>6</v>
      </c>
      <c r="AB46" s="4">
        <v>74</v>
      </c>
      <c r="AC46" s="4" t="s">
        <v>376</v>
      </c>
    </row>
    <row r="47" spans="1:29" x14ac:dyDescent="0.2">
      <c r="A47" s="5" t="s">
        <v>47</v>
      </c>
      <c r="D47" s="4">
        <v>1</v>
      </c>
      <c r="E47" s="4">
        <v>1</v>
      </c>
      <c r="F47" s="4">
        <v>4</v>
      </c>
      <c r="G47" s="4">
        <v>7</v>
      </c>
      <c r="H47" s="4">
        <v>28</v>
      </c>
      <c r="I47" s="4">
        <v>82</v>
      </c>
      <c r="J47" s="4">
        <v>0</v>
      </c>
      <c r="K47" s="4">
        <v>0</v>
      </c>
      <c r="L47" s="4">
        <v>0</v>
      </c>
      <c r="M47" s="4">
        <v>0</v>
      </c>
      <c r="N47" s="4">
        <v>2</v>
      </c>
      <c r="O47" s="4">
        <v>0</v>
      </c>
      <c r="P47" s="4">
        <v>1</v>
      </c>
      <c r="Q47" s="4">
        <v>5</v>
      </c>
      <c r="R47" s="4">
        <v>0</v>
      </c>
      <c r="S47" s="4">
        <v>0</v>
      </c>
      <c r="T47" s="4">
        <v>1</v>
      </c>
      <c r="U47" s="4">
        <v>1</v>
      </c>
      <c r="V47" s="4">
        <v>6</v>
      </c>
      <c r="W47" s="4">
        <v>7</v>
      </c>
      <c r="X47" s="4">
        <v>31</v>
      </c>
      <c r="Y47" s="4">
        <v>92</v>
      </c>
      <c r="Z47" s="4">
        <v>128</v>
      </c>
      <c r="AA47" s="4">
        <v>8</v>
      </c>
      <c r="AB47" s="4">
        <v>149</v>
      </c>
      <c r="AC47" s="4" t="s">
        <v>365</v>
      </c>
    </row>
    <row r="48" spans="1:29" x14ac:dyDescent="0.2">
      <c r="A48" s="5" t="s">
        <v>48</v>
      </c>
      <c r="F48" s="4">
        <v>4</v>
      </c>
      <c r="G48" s="4">
        <v>12</v>
      </c>
      <c r="H48" s="4">
        <v>18</v>
      </c>
      <c r="I48" s="4">
        <v>61</v>
      </c>
      <c r="J48" s="4">
        <v>0</v>
      </c>
      <c r="K48" s="4">
        <v>0</v>
      </c>
      <c r="L48" s="4">
        <v>0</v>
      </c>
      <c r="M48" s="4">
        <v>0</v>
      </c>
      <c r="N48" s="4">
        <v>2</v>
      </c>
      <c r="O48" s="4">
        <v>1</v>
      </c>
      <c r="P48" s="4">
        <v>5</v>
      </c>
      <c r="Q48" s="4">
        <v>9</v>
      </c>
      <c r="R48" s="4">
        <v>0</v>
      </c>
      <c r="S48" s="4">
        <v>0</v>
      </c>
      <c r="T48" s="4">
        <v>0</v>
      </c>
      <c r="U48" s="4">
        <v>0</v>
      </c>
      <c r="V48" s="4">
        <v>6</v>
      </c>
      <c r="W48" s="4">
        <v>13</v>
      </c>
      <c r="X48" s="4">
        <v>25</v>
      </c>
      <c r="Y48" s="4">
        <v>84</v>
      </c>
      <c r="Z48" s="4">
        <v>99</v>
      </c>
      <c r="AA48" s="4">
        <v>17</v>
      </c>
      <c r="AB48" s="4">
        <v>135</v>
      </c>
      <c r="AC48" s="4" t="s">
        <v>377</v>
      </c>
    </row>
    <row r="49" spans="1:29" x14ac:dyDescent="0.2">
      <c r="A49" s="5" t="s">
        <v>49</v>
      </c>
      <c r="D49" s="4">
        <v>1</v>
      </c>
      <c r="F49" s="4">
        <v>3</v>
      </c>
      <c r="G49" s="4">
        <v>8</v>
      </c>
      <c r="H49" s="4">
        <v>24</v>
      </c>
      <c r="I49" s="4">
        <v>70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</v>
      </c>
      <c r="P49" s="4">
        <v>1</v>
      </c>
      <c r="Q49" s="4">
        <v>3</v>
      </c>
      <c r="R49" s="4">
        <v>0</v>
      </c>
      <c r="S49" s="4">
        <v>0</v>
      </c>
      <c r="T49" s="4">
        <v>1</v>
      </c>
      <c r="U49" s="4">
        <v>0</v>
      </c>
      <c r="V49" s="4">
        <v>3</v>
      </c>
      <c r="W49" s="4">
        <v>12</v>
      </c>
      <c r="X49" s="4">
        <v>28</v>
      </c>
      <c r="Y49" s="4">
        <v>90</v>
      </c>
      <c r="Z49" s="4">
        <v>109</v>
      </c>
      <c r="AA49" s="4">
        <v>6</v>
      </c>
      <c r="AB49" s="4">
        <v>142</v>
      </c>
      <c r="AC49" s="4" t="s">
        <v>377</v>
      </c>
    </row>
    <row r="50" spans="1:29" x14ac:dyDescent="0.2">
      <c r="A50" s="5" t="s">
        <v>50</v>
      </c>
      <c r="F50" s="4">
        <v>1</v>
      </c>
      <c r="G50" s="4">
        <v>6</v>
      </c>
      <c r="H50" s="4">
        <v>6</v>
      </c>
      <c r="I50" s="4">
        <v>56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</v>
      </c>
      <c r="P50" s="4">
        <v>1</v>
      </c>
      <c r="Q50" s="4">
        <v>2</v>
      </c>
      <c r="R50" s="4">
        <v>0</v>
      </c>
      <c r="S50" s="4">
        <v>0</v>
      </c>
      <c r="T50" s="4">
        <v>0</v>
      </c>
      <c r="U50" s="4">
        <v>0</v>
      </c>
      <c r="V50" s="4">
        <v>1</v>
      </c>
      <c r="W50" s="4">
        <v>7</v>
      </c>
      <c r="X50" s="4">
        <v>8</v>
      </c>
      <c r="Y50" s="4">
        <v>65</v>
      </c>
      <c r="Z50" s="4">
        <v>70</v>
      </c>
      <c r="AA50" s="4">
        <v>4</v>
      </c>
      <c r="AB50" s="4">
        <v>83</v>
      </c>
      <c r="AC50" s="4" t="s">
        <v>378</v>
      </c>
    </row>
    <row r="51" spans="1:29" x14ac:dyDescent="0.2">
      <c r="A51" s="5" t="s">
        <v>51</v>
      </c>
      <c r="E51" s="4">
        <v>1</v>
      </c>
      <c r="G51" s="4">
        <v>1</v>
      </c>
      <c r="H51" s="4">
        <v>10</v>
      </c>
      <c r="I51" s="4">
        <v>42</v>
      </c>
      <c r="J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2</v>
      </c>
      <c r="P51" s="4">
        <v>1</v>
      </c>
      <c r="Q51" s="4">
        <v>2</v>
      </c>
      <c r="R51" s="4">
        <v>0</v>
      </c>
      <c r="S51" s="4">
        <v>0</v>
      </c>
      <c r="T51" s="4">
        <v>0</v>
      </c>
      <c r="U51" s="4">
        <v>1</v>
      </c>
      <c r="V51" s="4">
        <v>1</v>
      </c>
      <c r="W51" s="4">
        <v>3</v>
      </c>
      <c r="X51" s="4">
        <v>12</v>
      </c>
      <c r="Y51" s="4">
        <v>45</v>
      </c>
      <c r="Z51" s="4">
        <v>56</v>
      </c>
      <c r="AA51" s="4">
        <v>6</v>
      </c>
      <c r="AB51" s="4">
        <v>65</v>
      </c>
      <c r="AC51" s="4" t="s">
        <v>379</v>
      </c>
    </row>
    <row r="52" spans="1:29" x14ac:dyDescent="0.2">
      <c r="A52" s="5" t="s">
        <v>52</v>
      </c>
      <c r="E52" s="4">
        <v>1</v>
      </c>
      <c r="F52" s="4">
        <v>1</v>
      </c>
      <c r="G52" s="4">
        <v>1</v>
      </c>
      <c r="H52" s="4">
        <v>4</v>
      </c>
      <c r="I52" s="4">
        <v>61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2</v>
      </c>
      <c r="R52" s="4">
        <v>0</v>
      </c>
      <c r="S52" s="4">
        <v>0</v>
      </c>
      <c r="T52" s="4">
        <v>0</v>
      </c>
      <c r="U52" s="4">
        <v>1</v>
      </c>
      <c r="V52" s="4">
        <v>1</v>
      </c>
      <c r="W52" s="4">
        <v>1</v>
      </c>
      <c r="X52" s="4">
        <v>4</v>
      </c>
      <c r="Y52" s="4">
        <v>65</v>
      </c>
      <c r="Z52" s="4">
        <v>69</v>
      </c>
      <c r="AA52" s="4">
        <v>2</v>
      </c>
      <c r="AB52" s="4">
        <v>73</v>
      </c>
      <c r="AC52" s="4" t="s">
        <v>379</v>
      </c>
    </row>
    <row r="53" spans="1:29" x14ac:dyDescent="0.2">
      <c r="A53" s="5" t="s">
        <v>53</v>
      </c>
      <c r="E53" s="4">
        <v>1</v>
      </c>
      <c r="F53" s="4">
        <v>1</v>
      </c>
      <c r="G53" s="4">
        <v>1</v>
      </c>
      <c r="H53" s="4">
        <v>4</v>
      </c>
      <c r="I53" s="4">
        <v>37</v>
      </c>
      <c r="J53" s="4">
        <v>0</v>
      </c>
      <c r="K53" s="4">
        <v>0</v>
      </c>
      <c r="L53" s="4">
        <v>0</v>
      </c>
      <c r="M53" s="4">
        <v>1</v>
      </c>
      <c r="N53" s="4">
        <v>0</v>
      </c>
      <c r="O53" s="4">
        <v>0</v>
      </c>
      <c r="P53" s="4">
        <v>0</v>
      </c>
      <c r="Q53" s="4">
        <v>1</v>
      </c>
      <c r="R53" s="4">
        <v>0</v>
      </c>
      <c r="S53" s="4">
        <v>0</v>
      </c>
      <c r="T53" s="4">
        <v>0</v>
      </c>
      <c r="U53" s="4">
        <v>2</v>
      </c>
      <c r="V53" s="4">
        <v>1</v>
      </c>
      <c r="W53" s="4">
        <v>1</v>
      </c>
      <c r="X53" s="4">
        <v>4</v>
      </c>
      <c r="Y53" s="4">
        <v>39</v>
      </c>
      <c r="Z53" s="4">
        <v>45</v>
      </c>
      <c r="AA53" s="4">
        <v>2</v>
      </c>
      <c r="AB53" s="4">
        <v>49</v>
      </c>
      <c r="AC53" s="4" t="s">
        <v>380</v>
      </c>
    </row>
    <row r="54" spans="1:29" x14ac:dyDescent="0.2">
      <c r="A54" s="5" t="s">
        <v>54</v>
      </c>
      <c r="F54" s="4">
        <v>4</v>
      </c>
      <c r="G54" s="4">
        <v>4</v>
      </c>
      <c r="H54" s="4">
        <v>5</v>
      </c>
      <c r="I54" s="4">
        <v>48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</v>
      </c>
      <c r="P54" s="4">
        <v>1</v>
      </c>
      <c r="Q54" s="4">
        <v>4</v>
      </c>
      <c r="R54" s="4">
        <v>0</v>
      </c>
      <c r="S54" s="4">
        <v>0</v>
      </c>
      <c r="T54" s="4">
        <v>0</v>
      </c>
      <c r="U54" s="4">
        <v>0</v>
      </c>
      <c r="V54" s="4">
        <v>4</v>
      </c>
      <c r="W54" s="4">
        <v>6</v>
      </c>
      <c r="X54" s="4">
        <v>6</v>
      </c>
      <c r="Y54" s="4">
        <v>53</v>
      </c>
      <c r="Z54" s="4">
        <v>63</v>
      </c>
      <c r="AA54" s="4">
        <v>7</v>
      </c>
      <c r="AB54" s="4">
        <v>77</v>
      </c>
      <c r="AC54" s="4" t="s">
        <v>380</v>
      </c>
    </row>
    <row r="55" spans="1:29" x14ac:dyDescent="0.2">
      <c r="A55" s="5" t="s">
        <v>55</v>
      </c>
      <c r="D55" s="4">
        <v>1</v>
      </c>
      <c r="F55" s="4">
        <v>1</v>
      </c>
      <c r="G55" s="4">
        <v>2</v>
      </c>
      <c r="H55" s="4">
        <v>10</v>
      </c>
      <c r="I55" s="4">
        <v>37</v>
      </c>
      <c r="J55" s="4">
        <v>0</v>
      </c>
      <c r="K55" s="4">
        <v>0</v>
      </c>
      <c r="L55" s="4">
        <v>0</v>
      </c>
      <c r="M55" s="4">
        <v>1</v>
      </c>
      <c r="N55" s="4">
        <v>0</v>
      </c>
      <c r="O55" s="4">
        <v>0</v>
      </c>
      <c r="P55" s="4">
        <v>3</v>
      </c>
      <c r="Q55" s="4">
        <v>3</v>
      </c>
      <c r="R55" s="4">
        <v>0</v>
      </c>
      <c r="S55" s="4">
        <v>0</v>
      </c>
      <c r="T55" s="4">
        <v>1</v>
      </c>
      <c r="U55" s="4">
        <v>1</v>
      </c>
      <c r="V55" s="4">
        <v>1</v>
      </c>
      <c r="W55" s="4">
        <v>3</v>
      </c>
      <c r="X55" s="4">
        <v>13</v>
      </c>
      <c r="Y55" s="4">
        <v>43</v>
      </c>
      <c r="Z55" s="4">
        <v>53</v>
      </c>
      <c r="AA55" s="4">
        <v>7</v>
      </c>
      <c r="AB55" s="4">
        <v>65</v>
      </c>
      <c r="AC55" s="4" t="s">
        <v>380</v>
      </c>
    </row>
    <row r="56" spans="1:29" x14ac:dyDescent="0.2">
      <c r="A56" s="5" t="s">
        <v>56</v>
      </c>
      <c r="F56" s="4">
        <v>2</v>
      </c>
      <c r="G56" s="4">
        <v>1</v>
      </c>
      <c r="H56" s="4">
        <v>12</v>
      </c>
      <c r="I56" s="4">
        <v>56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</v>
      </c>
      <c r="W56" s="4">
        <v>1</v>
      </c>
      <c r="X56" s="4">
        <v>14</v>
      </c>
      <c r="Y56" s="4">
        <v>62</v>
      </c>
      <c r="Z56" s="4">
        <v>72</v>
      </c>
      <c r="AA56" s="4">
        <v>2</v>
      </c>
      <c r="AB56" s="4">
        <v>82</v>
      </c>
      <c r="AC56" s="4" t="s">
        <v>367</v>
      </c>
    </row>
    <row r="57" spans="1:29" x14ac:dyDescent="0.2">
      <c r="A57" s="5" t="s">
        <v>57</v>
      </c>
      <c r="E57" s="4">
        <v>1</v>
      </c>
      <c r="G57" s="4">
        <v>4</v>
      </c>
      <c r="H57" s="4">
        <v>8</v>
      </c>
      <c r="I57" s="4">
        <v>52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2</v>
      </c>
      <c r="Q57" s="4">
        <v>1</v>
      </c>
      <c r="R57" s="4">
        <v>0</v>
      </c>
      <c r="S57" s="4">
        <v>0</v>
      </c>
      <c r="T57" s="4">
        <v>0</v>
      </c>
      <c r="U57" s="4">
        <v>1</v>
      </c>
      <c r="V57" s="4">
        <v>0</v>
      </c>
      <c r="W57" s="4">
        <v>4</v>
      </c>
      <c r="X57" s="4">
        <v>12</v>
      </c>
      <c r="Y57" s="4">
        <v>55</v>
      </c>
      <c r="Z57" s="4">
        <v>67</v>
      </c>
      <c r="AA57" s="4">
        <v>3</v>
      </c>
      <c r="AB57" s="4">
        <v>75</v>
      </c>
      <c r="AC57" s="4" t="s">
        <v>367</v>
      </c>
    </row>
    <row r="58" spans="1:29" x14ac:dyDescent="0.2">
      <c r="A58" s="5" t="s">
        <v>58</v>
      </c>
      <c r="E58" s="4">
        <v>1</v>
      </c>
      <c r="F58" s="4">
        <v>2</v>
      </c>
      <c r="G58" s="4">
        <v>2</v>
      </c>
      <c r="H58" s="4">
        <v>6</v>
      </c>
      <c r="I58" s="4">
        <v>41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</v>
      </c>
      <c r="P58" s="4">
        <v>0</v>
      </c>
      <c r="Q58" s="4">
        <v>3</v>
      </c>
      <c r="R58" s="4">
        <v>0</v>
      </c>
      <c r="S58" s="4">
        <v>0</v>
      </c>
      <c r="T58" s="4">
        <v>0</v>
      </c>
      <c r="U58" s="4">
        <v>1</v>
      </c>
      <c r="V58" s="4">
        <v>2</v>
      </c>
      <c r="W58" s="4">
        <v>3</v>
      </c>
      <c r="X58" s="4">
        <v>6</v>
      </c>
      <c r="Y58" s="4">
        <v>46</v>
      </c>
      <c r="Z58" s="4">
        <v>59</v>
      </c>
      <c r="AA58" s="4">
        <v>5</v>
      </c>
      <c r="AB58" s="4">
        <v>67</v>
      </c>
      <c r="AC58" s="4" t="s">
        <v>367</v>
      </c>
    </row>
    <row r="59" spans="1:29" x14ac:dyDescent="0.2">
      <c r="A59" s="5" t="s">
        <v>59</v>
      </c>
      <c r="E59" s="4">
        <v>2</v>
      </c>
      <c r="F59" s="4">
        <v>2</v>
      </c>
      <c r="G59" s="4">
        <v>12</v>
      </c>
      <c r="H59" s="4">
        <v>24</v>
      </c>
      <c r="I59" s="4">
        <v>78</v>
      </c>
      <c r="J59" s="4">
        <v>0</v>
      </c>
      <c r="K59" s="4">
        <v>0</v>
      </c>
      <c r="L59" s="4">
        <v>1</v>
      </c>
      <c r="M59" s="4">
        <v>1</v>
      </c>
      <c r="N59" s="4">
        <v>2</v>
      </c>
      <c r="O59" s="4">
        <v>2</v>
      </c>
      <c r="P59" s="4">
        <v>1</v>
      </c>
      <c r="Q59" s="4">
        <v>4</v>
      </c>
      <c r="R59" s="4">
        <v>0</v>
      </c>
      <c r="S59" s="4">
        <v>0</v>
      </c>
      <c r="T59" s="4">
        <v>1</v>
      </c>
      <c r="U59" s="4">
        <v>3</v>
      </c>
      <c r="V59" s="4">
        <v>4</v>
      </c>
      <c r="W59" s="4">
        <v>15</v>
      </c>
      <c r="X59" s="4">
        <v>28</v>
      </c>
      <c r="Y59" s="4">
        <v>84</v>
      </c>
      <c r="Z59" s="4">
        <v>123</v>
      </c>
      <c r="AA59" s="4">
        <v>12</v>
      </c>
      <c r="AB59" s="4">
        <v>141</v>
      </c>
      <c r="AC59" s="4" t="s">
        <v>381</v>
      </c>
    </row>
    <row r="60" spans="1:29" x14ac:dyDescent="0.2">
      <c r="A60" s="5" t="s">
        <v>60</v>
      </c>
      <c r="C60" s="4">
        <v>1</v>
      </c>
      <c r="F60" s="4">
        <v>3</v>
      </c>
      <c r="G60" s="4">
        <v>9</v>
      </c>
      <c r="H60" s="4">
        <v>22</v>
      </c>
      <c r="I60" s="4">
        <v>85</v>
      </c>
      <c r="J60" s="4">
        <v>0</v>
      </c>
      <c r="K60" s="4">
        <v>0</v>
      </c>
      <c r="L60" s="4">
        <v>0</v>
      </c>
      <c r="M60" s="4">
        <v>0</v>
      </c>
      <c r="N60" s="4">
        <v>1</v>
      </c>
      <c r="O60" s="4">
        <v>0</v>
      </c>
      <c r="P60" s="4">
        <v>1</v>
      </c>
      <c r="Q60" s="4">
        <v>4</v>
      </c>
      <c r="R60" s="4">
        <v>0</v>
      </c>
      <c r="S60" s="4">
        <v>1</v>
      </c>
      <c r="T60" s="4">
        <v>0</v>
      </c>
      <c r="U60" s="4">
        <v>0</v>
      </c>
      <c r="V60" s="4">
        <v>4</v>
      </c>
      <c r="W60" s="4">
        <v>9</v>
      </c>
      <c r="X60" s="4">
        <v>25</v>
      </c>
      <c r="Y60" s="4">
        <v>92</v>
      </c>
      <c r="Z60" s="4">
        <v>124</v>
      </c>
      <c r="AA60" s="4">
        <v>6</v>
      </c>
      <c r="AB60" s="4">
        <v>135</v>
      </c>
      <c r="AC60" s="4" t="s">
        <v>381</v>
      </c>
    </row>
    <row r="61" spans="1:29" x14ac:dyDescent="0.2">
      <c r="A61" s="5" t="s">
        <v>61</v>
      </c>
      <c r="D61" s="4">
        <v>1</v>
      </c>
      <c r="E61" s="4">
        <v>2</v>
      </c>
      <c r="F61" s="4">
        <v>6</v>
      </c>
      <c r="G61" s="4">
        <v>17</v>
      </c>
      <c r="H61" s="4">
        <v>31</v>
      </c>
      <c r="I61" s="4">
        <v>69</v>
      </c>
      <c r="J61" s="4">
        <v>0</v>
      </c>
      <c r="K61" s="4">
        <v>1</v>
      </c>
      <c r="L61" s="4">
        <v>0</v>
      </c>
      <c r="M61" s="4">
        <v>2</v>
      </c>
      <c r="N61" s="4">
        <v>12</v>
      </c>
      <c r="O61" s="4">
        <v>9</v>
      </c>
      <c r="P61" s="4">
        <v>12</v>
      </c>
      <c r="Q61" s="4">
        <v>26</v>
      </c>
      <c r="R61" s="4">
        <v>0</v>
      </c>
      <c r="S61" s="4">
        <v>1</v>
      </c>
      <c r="T61" s="4">
        <v>1</v>
      </c>
      <c r="U61" s="4">
        <v>4</v>
      </c>
      <c r="V61" s="4">
        <v>18</v>
      </c>
      <c r="W61" s="4">
        <v>29</v>
      </c>
      <c r="X61" s="4">
        <v>45</v>
      </c>
      <c r="Y61" s="4">
        <v>98</v>
      </c>
      <c r="Z61" s="4">
        <v>133</v>
      </c>
      <c r="AA61" s="4">
        <v>68</v>
      </c>
      <c r="AB61" s="4">
        <v>209</v>
      </c>
      <c r="AC61" s="4" t="s">
        <v>382</v>
      </c>
    </row>
    <row r="62" spans="1:29" x14ac:dyDescent="0.2">
      <c r="A62" s="5" t="s">
        <v>62</v>
      </c>
      <c r="D62" s="4">
        <v>1</v>
      </c>
      <c r="E62" s="4">
        <v>5</v>
      </c>
      <c r="F62" s="4">
        <v>9</v>
      </c>
      <c r="G62" s="4">
        <v>23</v>
      </c>
      <c r="H62" s="4">
        <v>23</v>
      </c>
      <c r="I62" s="4">
        <v>68</v>
      </c>
      <c r="J62" s="4">
        <v>0</v>
      </c>
      <c r="K62" s="4">
        <v>0</v>
      </c>
      <c r="L62" s="4">
        <v>0</v>
      </c>
      <c r="M62" s="4">
        <v>3</v>
      </c>
      <c r="N62" s="4">
        <v>6</v>
      </c>
      <c r="O62" s="4">
        <v>11</v>
      </c>
      <c r="P62" s="4">
        <v>9</v>
      </c>
      <c r="Q62" s="4">
        <v>18</v>
      </c>
      <c r="R62" s="4">
        <v>0</v>
      </c>
      <c r="S62" s="4">
        <v>0</v>
      </c>
      <c r="T62" s="4">
        <v>1</v>
      </c>
      <c r="U62" s="4">
        <v>8</v>
      </c>
      <c r="V62" s="4">
        <v>15</v>
      </c>
      <c r="W62" s="4">
        <v>35</v>
      </c>
      <c r="X62" s="4">
        <v>33</v>
      </c>
      <c r="Y62" s="4">
        <v>88</v>
      </c>
      <c r="Z62" s="4">
        <v>133</v>
      </c>
      <c r="AA62" s="4">
        <v>49</v>
      </c>
      <c r="AB62" s="4">
        <v>186</v>
      </c>
      <c r="AC62" s="4" t="s">
        <v>382</v>
      </c>
    </row>
    <row r="63" spans="1:29" x14ac:dyDescent="0.2">
      <c r="A63" s="5" t="s">
        <v>63</v>
      </c>
      <c r="C63" s="4">
        <v>1</v>
      </c>
      <c r="E63" s="4">
        <v>8</v>
      </c>
      <c r="F63" s="4">
        <v>6</v>
      </c>
      <c r="G63" s="4">
        <v>18</v>
      </c>
      <c r="H63" s="4">
        <v>34</v>
      </c>
      <c r="I63" s="4">
        <v>94</v>
      </c>
      <c r="J63" s="4">
        <v>0</v>
      </c>
      <c r="K63" s="4">
        <v>0</v>
      </c>
      <c r="L63" s="4">
        <v>0</v>
      </c>
      <c r="M63" s="4">
        <v>4</v>
      </c>
      <c r="N63" s="4">
        <v>10</v>
      </c>
      <c r="O63" s="4">
        <v>9</v>
      </c>
      <c r="P63" s="4">
        <v>15</v>
      </c>
      <c r="Q63" s="4">
        <v>29</v>
      </c>
      <c r="R63" s="4">
        <v>0</v>
      </c>
      <c r="S63" s="4">
        <v>1</v>
      </c>
      <c r="T63" s="4">
        <v>0</v>
      </c>
      <c r="U63" s="4">
        <v>12</v>
      </c>
      <c r="V63" s="4">
        <v>17</v>
      </c>
      <c r="W63" s="4">
        <v>31</v>
      </c>
      <c r="X63" s="4">
        <v>55</v>
      </c>
      <c r="Y63" s="4">
        <v>129</v>
      </c>
      <c r="Z63" s="4">
        <v>172</v>
      </c>
      <c r="AA63" s="4">
        <v>76</v>
      </c>
      <c r="AB63" s="4">
        <v>269</v>
      </c>
      <c r="AC63" s="4" t="s">
        <v>369</v>
      </c>
    </row>
    <row r="64" spans="1:29" x14ac:dyDescent="0.2">
      <c r="A64" s="5" t="s">
        <v>64</v>
      </c>
      <c r="G64" s="4">
        <v>13</v>
      </c>
      <c r="H64" s="4">
        <v>28</v>
      </c>
      <c r="I64" s="4">
        <v>102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2</v>
      </c>
      <c r="P64" s="4">
        <v>1</v>
      </c>
      <c r="Q64" s="4">
        <v>3</v>
      </c>
      <c r="R64" s="4">
        <v>0</v>
      </c>
      <c r="S64" s="4">
        <v>0</v>
      </c>
      <c r="T64" s="4">
        <v>0</v>
      </c>
      <c r="U64" s="4">
        <v>0</v>
      </c>
      <c r="V64" s="4">
        <v>1</v>
      </c>
      <c r="W64" s="4">
        <v>19</v>
      </c>
      <c r="X64" s="4">
        <v>31</v>
      </c>
      <c r="Y64" s="4">
        <v>111</v>
      </c>
      <c r="Z64" s="4">
        <v>145</v>
      </c>
      <c r="AA64" s="4">
        <v>6</v>
      </c>
      <c r="AB64" s="4">
        <v>168</v>
      </c>
      <c r="AC64" s="4" t="s">
        <v>383</v>
      </c>
    </row>
    <row r="65" spans="1:29" x14ac:dyDescent="0.2">
      <c r="A65" s="5" t="s">
        <v>65</v>
      </c>
      <c r="F65" s="4">
        <v>3</v>
      </c>
      <c r="G65" s="4">
        <v>7</v>
      </c>
      <c r="H65" s="4">
        <v>19</v>
      </c>
      <c r="I65" s="4">
        <v>66</v>
      </c>
      <c r="J65" s="4">
        <v>0</v>
      </c>
      <c r="K65" s="4">
        <v>0</v>
      </c>
      <c r="L65" s="4">
        <v>0</v>
      </c>
      <c r="M65" s="4">
        <v>0</v>
      </c>
      <c r="N65" s="4">
        <v>2</v>
      </c>
      <c r="O65" s="4">
        <v>1</v>
      </c>
      <c r="P65" s="4">
        <v>4</v>
      </c>
      <c r="Q65" s="4">
        <v>9</v>
      </c>
      <c r="R65" s="4">
        <v>0</v>
      </c>
      <c r="S65" s="4">
        <v>0</v>
      </c>
      <c r="T65" s="4">
        <v>0</v>
      </c>
      <c r="U65" s="4">
        <v>0</v>
      </c>
      <c r="V65" s="4">
        <v>5</v>
      </c>
      <c r="W65" s="4">
        <v>8</v>
      </c>
      <c r="X65" s="4">
        <v>25</v>
      </c>
      <c r="Y65" s="4">
        <v>80</v>
      </c>
      <c r="Z65" s="4">
        <v>98</v>
      </c>
      <c r="AA65" s="4">
        <v>20</v>
      </c>
      <c r="AB65" s="4">
        <v>128</v>
      </c>
      <c r="AC65" s="4" t="s">
        <v>383</v>
      </c>
    </row>
    <row r="66" spans="1:29" x14ac:dyDescent="0.2">
      <c r="A66" s="5" t="s">
        <v>66</v>
      </c>
      <c r="D66" s="4">
        <v>1</v>
      </c>
      <c r="E66" s="4">
        <v>4</v>
      </c>
      <c r="F66" s="4">
        <v>8</v>
      </c>
      <c r="G66" s="4">
        <v>22</v>
      </c>
      <c r="H66" s="4">
        <v>34</v>
      </c>
      <c r="I66" s="4">
        <v>120</v>
      </c>
      <c r="J66" s="4">
        <v>0</v>
      </c>
      <c r="K66" s="4">
        <v>0</v>
      </c>
      <c r="L66" s="4">
        <v>0</v>
      </c>
      <c r="M66" s="4">
        <v>0</v>
      </c>
      <c r="N66" s="4">
        <v>1</v>
      </c>
      <c r="O66" s="4">
        <v>4</v>
      </c>
      <c r="P66" s="4">
        <v>6</v>
      </c>
      <c r="Q66" s="4">
        <v>14</v>
      </c>
      <c r="R66" s="4">
        <v>0</v>
      </c>
      <c r="S66" s="4">
        <v>0</v>
      </c>
      <c r="T66" s="4">
        <v>1</v>
      </c>
      <c r="U66" s="4">
        <v>4</v>
      </c>
      <c r="V66" s="4">
        <v>10</v>
      </c>
      <c r="W66" s="4">
        <v>28</v>
      </c>
      <c r="X66" s="4">
        <v>41</v>
      </c>
      <c r="Y66" s="4">
        <v>145</v>
      </c>
      <c r="Z66" s="4">
        <v>195</v>
      </c>
      <c r="AA66" s="4">
        <v>27</v>
      </c>
      <c r="AB66" s="4">
        <v>239</v>
      </c>
      <c r="AC66" s="4" t="s">
        <v>383</v>
      </c>
    </row>
    <row r="67" spans="1:29" x14ac:dyDescent="0.2">
      <c r="A67" s="5" t="s">
        <v>67</v>
      </c>
      <c r="D67" s="4">
        <v>1</v>
      </c>
      <c r="E67" s="4">
        <v>1</v>
      </c>
      <c r="F67" s="4">
        <v>6</v>
      </c>
      <c r="G67" s="4">
        <v>16</v>
      </c>
      <c r="H67" s="4">
        <v>24</v>
      </c>
      <c r="I67" s="4">
        <v>62</v>
      </c>
      <c r="J67" s="4">
        <v>0</v>
      </c>
      <c r="K67" s="4">
        <v>0</v>
      </c>
      <c r="L67" s="4">
        <v>1</v>
      </c>
      <c r="M67" s="4">
        <v>0</v>
      </c>
      <c r="N67" s="4">
        <v>0</v>
      </c>
      <c r="O67" s="4">
        <v>2</v>
      </c>
      <c r="P67" s="4">
        <v>7</v>
      </c>
      <c r="Q67" s="4">
        <v>14</v>
      </c>
      <c r="R67" s="4">
        <v>0</v>
      </c>
      <c r="S67" s="4">
        <v>0</v>
      </c>
      <c r="T67" s="4">
        <v>2</v>
      </c>
      <c r="U67" s="4">
        <v>1</v>
      </c>
      <c r="V67" s="4">
        <v>6</v>
      </c>
      <c r="W67" s="4">
        <v>19</v>
      </c>
      <c r="X67" s="4">
        <v>32</v>
      </c>
      <c r="Y67" s="4">
        <v>79</v>
      </c>
      <c r="Z67" s="4">
        <v>119</v>
      </c>
      <c r="AA67" s="4">
        <v>27</v>
      </c>
      <c r="AB67" s="4">
        <v>152</v>
      </c>
      <c r="AC67" s="4" t="s">
        <v>384</v>
      </c>
    </row>
    <row r="68" spans="1:29" x14ac:dyDescent="0.2">
      <c r="A68" s="5" t="s">
        <v>68</v>
      </c>
      <c r="C68" s="4">
        <v>1</v>
      </c>
      <c r="D68" s="4">
        <v>1</v>
      </c>
      <c r="E68" s="4">
        <v>8</v>
      </c>
      <c r="F68" s="4">
        <v>9</v>
      </c>
      <c r="G68" s="4">
        <v>18</v>
      </c>
      <c r="H68" s="4">
        <v>34</v>
      </c>
      <c r="I68" s="4">
        <v>83</v>
      </c>
      <c r="J68" s="4">
        <v>0</v>
      </c>
      <c r="K68" s="4">
        <v>0</v>
      </c>
      <c r="L68" s="4">
        <v>0</v>
      </c>
      <c r="M68" s="4">
        <v>0</v>
      </c>
      <c r="N68" s="4">
        <v>9</v>
      </c>
      <c r="O68" s="4">
        <v>8</v>
      </c>
      <c r="P68" s="4">
        <v>15</v>
      </c>
      <c r="Q68" s="4">
        <v>32</v>
      </c>
      <c r="R68" s="4">
        <v>0</v>
      </c>
      <c r="S68" s="4">
        <v>1</v>
      </c>
      <c r="T68" s="4">
        <v>1</v>
      </c>
      <c r="U68" s="4">
        <v>8</v>
      </c>
      <c r="V68" s="4">
        <v>18</v>
      </c>
      <c r="W68" s="4">
        <v>27</v>
      </c>
      <c r="X68" s="4">
        <v>51</v>
      </c>
      <c r="Y68" s="4">
        <v>123</v>
      </c>
      <c r="Z68" s="4">
        <v>165</v>
      </c>
      <c r="AA68" s="4">
        <v>70</v>
      </c>
      <c r="AB68" s="4">
        <v>246</v>
      </c>
      <c r="AC68" s="4" t="s">
        <v>385</v>
      </c>
    </row>
    <row r="69" spans="1:29" x14ac:dyDescent="0.2">
      <c r="A69" s="5" t="s">
        <v>69</v>
      </c>
      <c r="D69" s="4">
        <v>2</v>
      </c>
      <c r="E69" s="4">
        <v>2</v>
      </c>
      <c r="F69" s="4">
        <v>7</v>
      </c>
      <c r="G69" s="4">
        <v>15</v>
      </c>
      <c r="H69" s="4">
        <v>22</v>
      </c>
      <c r="I69" s="4">
        <v>46</v>
      </c>
      <c r="J69" s="4">
        <v>0</v>
      </c>
      <c r="K69" s="4">
        <v>0</v>
      </c>
      <c r="L69" s="4">
        <v>0</v>
      </c>
      <c r="M69" s="4">
        <v>3</v>
      </c>
      <c r="N69" s="4">
        <v>3</v>
      </c>
      <c r="O69" s="4">
        <v>10</v>
      </c>
      <c r="P69" s="4">
        <v>12</v>
      </c>
      <c r="Q69" s="4">
        <v>20</v>
      </c>
      <c r="R69" s="4">
        <v>0</v>
      </c>
      <c r="S69" s="4">
        <v>0</v>
      </c>
      <c r="T69" s="4">
        <v>2</v>
      </c>
      <c r="U69" s="4">
        <v>5</v>
      </c>
      <c r="V69" s="4">
        <v>10</v>
      </c>
      <c r="W69" s="4">
        <v>25</v>
      </c>
      <c r="X69" s="4">
        <v>34</v>
      </c>
      <c r="Y69" s="4">
        <v>67</v>
      </c>
      <c r="Z69" s="4">
        <v>99</v>
      </c>
      <c r="AA69" s="4">
        <v>51</v>
      </c>
      <c r="AB69" s="4">
        <v>151</v>
      </c>
      <c r="AC69" s="4" t="s">
        <v>385</v>
      </c>
    </row>
    <row r="70" spans="1:29" x14ac:dyDescent="0.2">
      <c r="A70" s="5" t="s">
        <v>70</v>
      </c>
      <c r="D70" s="4">
        <v>3</v>
      </c>
      <c r="E70" s="4">
        <v>6</v>
      </c>
      <c r="F70" s="4">
        <v>3</v>
      </c>
      <c r="G70" s="4">
        <v>21</v>
      </c>
      <c r="H70" s="4">
        <v>40</v>
      </c>
      <c r="I70" s="4">
        <v>78</v>
      </c>
      <c r="J70" s="4">
        <v>0</v>
      </c>
      <c r="K70" s="4">
        <v>0</v>
      </c>
      <c r="L70" s="4">
        <v>2</v>
      </c>
      <c r="M70" s="4">
        <v>4</v>
      </c>
      <c r="N70" s="4">
        <v>5</v>
      </c>
      <c r="O70" s="4">
        <v>18</v>
      </c>
      <c r="P70" s="4">
        <v>19</v>
      </c>
      <c r="Q70" s="4">
        <v>25</v>
      </c>
      <c r="R70" s="4">
        <v>0</v>
      </c>
      <c r="S70" s="4">
        <v>0</v>
      </c>
      <c r="T70" s="4">
        <v>5</v>
      </c>
      <c r="U70" s="4">
        <v>11</v>
      </c>
      <c r="V70" s="4">
        <v>8</v>
      </c>
      <c r="W70" s="4">
        <v>39</v>
      </c>
      <c r="X70" s="4">
        <v>60</v>
      </c>
      <c r="Y70" s="4">
        <v>104</v>
      </c>
      <c r="Z70" s="4">
        <v>157</v>
      </c>
      <c r="AA70" s="4">
        <v>79</v>
      </c>
      <c r="AB70" s="4">
        <v>239</v>
      </c>
      <c r="AC70" s="4" t="s">
        <v>385</v>
      </c>
    </row>
    <row r="71" spans="1:29" x14ac:dyDescent="0.2">
      <c r="A71" s="5" t="s">
        <v>71</v>
      </c>
      <c r="E71" s="4">
        <v>2</v>
      </c>
      <c r="F71" s="4">
        <v>17</v>
      </c>
      <c r="G71" s="4">
        <v>20</v>
      </c>
      <c r="H71" s="4">
        <v>27</v>
      </c>
      <c r="I71" s="4">
        <v>79</v>
      </c>
      <c r="J71" s="4">
        <v>0</v>
      </c>
      <c r="K71" s="4">
        <v>0</v>
      </c>
      <c r="L71" s="4">
        <v>0</v>
      </c>
      <c r="M71" s="4">
        <v>1</v>
      </c>
      <c r="N71" s="4">
        <v>4</v>
      </c>
      <c r="O71" s="4">
        <v>7</v>
      </c>
      <c r="P71" s="4">
        <v>12</v>
      </c>
      <c r="Q71" s="4">
        <v>22</v>
      </c>
      <c r="R71" s="4">
        <v>0</v>
      </c>
      <c r="S71" s="4">
        <v>0</v>
      </c>
      <c r="T71" s="4">
        <v>0</v>
      </c>
      <c r="U71" s="4">
        <v>3</v>
      </c>
      <c r="V71" s="4">
        <v>22</v>
      </c>
      <c r="W71" s="4">
        <v>28</v>
      </c>
      <c r="X71" s="4">
        <v>41</v>
      </c>
      <c r="Y71" s="4">
        <v>105</v>
      </c>
      <c r="Z71" s="4">
        <v>150</v>
      </c>
      <c r="AA71" s="4">
        <v>54</v>
      </c>
      <c r="AB71" s="4">
        <v>214</v>
      </c>
      <c r="AC71" s="4" t="s">
        <v>386</v>
      </c>
    </row>
    <row r="72" spans="1:29" x14ac:dyDescent="0.2">
      <c r="A72" s="5" t="s">
        <v>72</v>
      </c>
      <c r="D72" s="4">
        <v>1</v>
      </c>
      <c r="E72" s="4">
        <v>1</v>
      </c>
      <c r="F72" s="4">
        <v>5</v>
      </c>
      <c r="G72" s="4">
        <v>16</v>
      </c>
      <c r="H72" s="4">
        <v>25</v>
      </c>
      <c r="I72" s="4">
        <v>61</v>
      </c>
      <c r="J72" s="4">
        <v>0</v>
      </c>
      <c r="K72" s="4">
        <v>0</v>
      </c>
      <c r="L72" s="4">
        <v>1</v>
      </c>
      <c r="M72" s="4">
        <v>4</v>
      </c>
      <c r="N72" s="4">
        <v>4</v>
      </c>
      <c r="O72" s="4">
        <v>4</v>
      </c>
      <c r="P72" s="4">
        <v>6</v>
      </c>
      <c r="Q72" s="4">
        <v>10</v>
      </c>
      <c r="R72" s="4">
        <v>0</v>
      </c>
      <c r="S72" s="4">
        <v>0</v>
      </c>
      <c r="T72" s="4">
        <v>2</v>
      </c>
      <c r="U72" s="4">
        <v>5</v>
      </c>
      <c r="V72" s="4">
        <v>9</v>
      </c>
      <c r="W72" s="4">
        <v>22</v>
      </c>
      <c r="X72" s="4">
        <v>31</v>
      </c>
      <c r="Y72" s="4">
        <v>71</v>
      </c>
      <c r="Z72" s="4">
        <v>109</v>
      </c>
      <c r="AA72" s="4">
        <v>31</v>
      </c>
      <c r="AB72" s="4">
        <v>142</v>
      </c>
      <c r="AC72" s="4" t="s">
        <v>387</v>
      </c>
    </row>
    <row r="73" spans="1:29" x14ac:dyDescent="0.2">
      <c r="A73" s="5" t="s">
        <v>73</v>
      </c>
      <c r="D73" s="4">
        <v>1</v>
      </c>
      <c r="E73" s="4">
        <v>3</v>
      </c>
      <c r="F73" s="4">
        <v>7</v>
      </c>
      <c r="G73" s="4">
        <v>7</v>
      </c>
      <c r="H73" s="4">
        <v>17</v>
      </c>
      <c r="I73" s="4">
        <v>43</v>
      </c>
      <c r="J73" s="4">
        <v>0</v>
      </c>
      <c r="K73" s="4">
        <v>0</v>
      </c>
      <c r="L73" s="4">
        <v>1</v>
      </c>
      <c r="M73" s="4">
        <v>2</v>
      </c>
      <c r="N73" s="4">
        <v>5</v>
      </c>
      <c r="O73" s="4">
        <v>7</v>
      </c>
      <c r="P73" s="4">
        <v>17</v>
      </c>
      <c r="Q73" s="4">
        <v>24</v>
      </c>
      <c r="R73" s="4">
        <v>0</v>
      </c>
      <c r="S73" s="4">
        <v>0</v>
      </c>
      <c r="T73" s="4">
        <v>2</v>
      </c>
      <c r="U73" s="4">
        <v>5</v>
      </c>
      <c r="V73" s="4">
        <v>12</v>
      </c>
      <c r="W73" s="4">
        <v>14</v>
      </c>
      <c r="X73" s="4">
        <v>36</v>
      </c>
      <c r="Y73" s="4">
        <v>67</v>
      </c>
      <c r="Z73" s="4">
        <v>81</v>
      </c>
      <c r="AA73" s="4">
        <v>60</v>
      </c>
      <c r="AB73" s="4">
        <v>146</v>
      </c>
      <c r="AC73" s="4" t="s">
        <v>388</v>
      </c>
    </row>
    <row r="74" spans="1:29" x14ac:dyDescent="0.2">
      <c r="A74" s="5" t="s">
        <v>74</v>
      </c>
      <c r="E74" s="4">
        <v>6</v>
      </c>
      <c r="F74" s="4">
        <v>2</v>
      </c>
      <c r="G74" s="4">
        <v>15</v>
      </c>
      <c r="H74" s="4">
        <v>18</v>
      </c>
      <c r="I74" s="4">
        <v>41</v>
      </c>
      <c r="J74" s="4">
        <v>0</v>
      </c>
      <c r="K74" s="4">
        <v>0</v>
      </c>
      <c r="L74" s="4">
        <v>0</v>
      </c>
      <c r="M74" s="4">
        <v>1</v>
      </c>
      <c r="N74" s="4">
        <v>2</v>
      </c>
      <c r="O74" s="4">
        <v>12</v>
      </c>
      <c r="P74" s="4">
        <v>4</v>
      </c>
      <c r="Q74" s="4">
        <v>13</v>
      </c>
      <c r="R74" s="4">
        <v>0</v>
      </c>
      <c r="S74" s="4">
        <v>0</v>
      </c>
      <c r="T74" s="4">
        <v>0</v>
      </c>
      <c r="U74" s="4">
        <v>7</v>
      </c>
      <c r="V74" s="4">
        <v>4</v>
      </c>
      <c r="W74" s="4">
        <v>27</v>
      </c>
      <c r="X74" s="4">
        <v>22</v>
      </c>
      <c r="Y74" s="4">
        <v>59</v>
      </c>
      <c r="Z74" s="4">
        <v>86</v>
      </c>
      <c r="AA74" s="4">
        <v>34</v>
      </c>
      <c r="AB74" s="4">
        <v>125</v>
      </c>
      <c r="AC74" s="4" t="s">
        <v>388</v>
      </c>
    </row>
    <row r="75" spans="1:29" x14ac:dyDescent="0.2">
      <c r="A75" s="5" t="s">
        <v>75</v>
      </c>
      <c r="E75" s="4">
        <v>2</v>
      </c>
      <c r="F75" s="4">
        <v>11</v>
      </c>
      <c r="G75" s="4">
        <v>18</v>
      </c>
      <c r="H75" s="4">
        <v>26</v>
      </c>
      <c r="I75" s="4">
        <v>95</v>
      </c>
      <c r="J75" s="4">
        <v>0</v>
      </c>
      <c r="K75" s="4">
        <v>1</v>
      </c>
      <c r="L75" s="4">
        <v>0</v>
      </c>
      <c r="M75" s="4">
        <v>1</v>
      </c>
      <c r="N75" s="4">
        <v>4</v>
      </c>
      <c r="O75" s="4">
        <v>4</v>
      </c>
      <c r="P75" s="4">
        <v>6</v>
      </c>
      <c r="Q75" s="4">
        <v>21</v>
      </c>
      <c r="R75" s="4">
        <v>0</v>
      </c>
      <c r="S75" s="4">
        <v>1</v>
      </c>
      <c r="T75" s="4">
        <v>0</v>
      </c>
      <c r="U75" s="4">
        <v>3</v>
      </c>
      <c r="V75" s="4">
        <v>15</v>
      </c>
      <c r="W75" s="4">
        <v>22</v>
      </c>
      <c r="X75" s="4">
        <v>32</v>
      </c>
      <c r="Y75" s="4">
        <v>123</v>
      </c>
      <c r="Z75" s="4">
        <v>157</v>
      </c>
      <c r="AA75" s="4">
        <v>40</v>
      </c>
      <c r="AB75" s="4">
        <v>204</v>
      </c>
      <c r="AC75" s="4" t="s">
        <v>387</v>
      </c>
    </row>
    <row r="76" spans="1:29" x14ac:dyDescent="0.2">
      <c r="A76" s="5" t="s">
        <v>76</v>
      </c>
      <c r="E76" s="4">
        <v>4</v>
      </c>
      <c r="F76" s="4">
        <v>3</v>
      </c>
      <c r="G76" s="4">
        <v>8</v>
      </c>
      <c r="H76" s="4">
        <v>24</v>
      </c>
      <c r="I76" s="4">
        <v>48</v>
      </c>
      <c r="J76" s="4">
        <v>0</v>
      </c>
      <c r="K76" s="4">
        <v>0</v>
      </c>
      <c r="L76" s="4">
        <v>0</v>
      </c>
      <c r="M76" s="4">
        <v>2</v>
      </c>
      <c r="N76" s="4">
        <v>0</v>
      </c>
      <c r="O76" s="4">
        <v>3</v>
      </c>
      <c r="P76" s="4">
        <v>6</v>
      </c>
      <c r="Q76" s="4">
        <v>17</v>
      </c>
      <c r="R76" s="4">
        <v>0</v>
      </c>
      <c r="S76" s="4">
        <v>0</v>
      </c>
      <c r="T76" s="4">
        <v>0</v>
      </c>
      <c r="U76" s="4">
        <v>6</v>
      </c>
      <c r="V76" s="4">
        <v>3</v>
      </c>
      <c r="W76" s="4">
        <v>12</v>
      </c>
      <c r="X76" s="4">
        <v>33</v>
      </c>
      <c r="Y76" s="4">
        <v>67</v>
      </c>
      <c r="Z76" s="4">
        <v>90</v>
      </c>
      <c r="AA76" s="4">
        <v>28</v>
      </c>
      <c r="AB76" s="4">
        <v>127</v>
      </c>
      <c r="AC76" s="4" t="s">
        <v>389</v>
      </c>
    </row>
    <row r="77" spans="1:29" x14ac:dyDescent="0.2">
      <c r="A77" s="5" t="s">
        <v>77</v>
      </c>
      <c r="E77" s="4">
        <v>2</v>
      </c>
      <c r="F77" s="4">
        <v>8</v>
      </c>
      <c r="G77" s="4">
        <v>19</v>
      </c>
      <c r="H77" s="4">
        <v>37</v>
      </c>
      <c r="I77" s="4">
        <v>88</v>
      </c>
      <c r="J77" s="4">
        <v>0</v>
      </c>
      <c r="K77" s="4">
        <v>0</v>
      </c>
      <c r="L77" s="4">
        <v>1</v>
      </c>
      <c r="M77" s="4">
        <v>4</v>
      </c>
      <c r="N77" s="4">
        <v>8</v>
      </c>
      <c r="O77" s="4">
        <v>7</v>
      </c>
      <c r="P77" s="4">
        <v>12</v>
      </c>
      <c r="Q77" s="4">
        <v>31</v>
      </c>
      <c r="R77" s="4">
        <v>0</v>
      </c>
      <c r="S77" s="4">
        <v>0</v>
      </c>
      <c r="T77" s="4">
        <v>1</v>
      </c>
      <c r="U77" s="4">
        <v>6</v>
      </c>
      <c r="V77" s="4">
        <v>17</v>
      </c>
      <c r="W77" s="4">
        <v>27</v>
      </c>
      <c r="X77" s="4">
        <v>51</v>
      </c>
      <c r="Y77" s="4">
        <v>131</v>
      </c>
      <c r="Z77" s="4">
        <v>158</v>
      </c>
      <c r="AA77" s="4">
        <v>68</v>
      </c>
      <c r="AB77" s="4">
        <v>244</v>
      </c>
      <c r="AC77" s="4" t="s">
        <v>389</v>
      </c>
    </row>
    <row r="78" spans="1:29" x14ac:dyDescent="0.2">
      <c r="A78" s="5" t="s">
        <v>78</v>
      </c>
      <c r="E78" s="4">
        <v>2</v>
      </c>
      <c r="F78" s="4">
        <v>10</v>
      </c>
      <c r="G78" s="4">
        <v>15</v>
      </c>
      <c r="H78" s="4">
        <v>27</v>
      </c>
      <c r="I78" s="4">
        <v>88</v>
      </c>
      <c r="J78" s="4">
        <v>0</v>
      </c>
      <c r="K78" s="4">
        <v>0</v>
      </c>
      <c r="L78" s="4">
        <v>0</v>
      </c>
      <c r="M78" s="4">
        <v>4</v>
      </c>
      <c r="N78" s="4">
        <v>4</v>
      </c>
      <c r="O78" s="4">
        <v>5</v>
      </c>
      <c r="P78" s="4">
        <v>8</v>
      </c>
      <c r="Q78" s="4">
        <v>11</v>
      </c>
      <c r="R78" s="4">
        <v>0</v>
      </c>
      <c r="S78" s="4">
        <v>0</v>
      </c>
      <c r="T78" s="4">
        <v>0</v>
      </c>
      <c r="U78" s="4">
        <v>7</v>
      </c>
      <c r="V78" s="4">
        <v>16</v>
      </c>
      <c r="W78" s="4">
        <v>21</v>
      </c>
      <c r="X78" s="4">
        <v>35</v>
      </c>
      <c r="Y78" s="4">
        <v>113</v>
      </c>
      <c r="Z78" s="4">
        <v>154</v>
      </c>
      <c r="AA78" s="4">
        <v>32</v>
      </c>
      <c r="AB78" s="4">
        <v>204</v>
      </c>
      <c r="AC78" s="4" t="s">
        <v>390</v>
      </c>
    </row>
    <row r="79" spans="1:29" x14ac:dyDescent="0.2">
      <c r="A79" s="5" t="s">
        <v>79</v>
      </c>
      <c r="D79" s="4">
        <v>1</v>
      </c>
      <c r="E79" s="4">
        <v>4</v>
      </c>
      <c r="F79" s="4">
        <v>12</v>
      </c>
      <c r="G79" s="4">
        <v>14</v>
      </c>
      <c r="H79" s="4">
        <v>31</v>
      </c>
      <c r="I79" s="4">
        <v>78</v>
      </c>
      <c r="J79" s="4">
        <v>0</v>
      </c>
      <c r="K79" s="4">
        <v>0</v>
      </c>
      <c r="L79" s="4">
        <v>0</v>
      </c>
      <c r="M79" s="4">
        <v>1</v>
      </c>
      <c r="N79" s="4">
        <v>1</v>
      </c>
      <c r="O79" s="4">
        <v>6</v>
      </c>
      <c r="P79" s="4">
        <v>11</v>
      </c>
      <c r="Q79" s="4">
        <v>18</v>
      </c>
      <c r="R79" s="4">
        <v>0</v>
      </c>
      <c r="S79" s="4">
        <v>0</v>
      </c>
      <c r="T79" s="4">
        <v>1</v>
      </c>
      <c r="U79" s="4">
        <v>6</v>
      </c>
      <c r="V79" s="4">
        <v>14</v>
      </c>
      <c r="W79" s="4">
        <v>22</v>
      </c>
      <c r="X79" s="4">
        <v>46</v>
      </c>
      <c r="Y79" s="4">
        <v>111</v>
      </c>
      <c r="Z79" s="4">
        <v>146</v>
      </c>
      <c r="AA79" s="4">
        <v>41</v>
      </c>
      <c r="AB79" s="4">
        <v>216</v>
      </c>
      <c r="AC79" s="4" t="s">
        <v>390</v>
      </c>
    </row>
    <row r="80" spans="1:29" x14ac:dyDescent="0.2">
      <c r="A80" s="5" t="s">
        <v>80</v>
      </c>
      <c r="D80" s="4">
        <v>1</v>
      </c>
      <c r="E80" s="4">
        <v>6</v>
      </c>
      <c r="F80" s="4">
        <v>8</v>
      </c>
      <c r="G80" s="4">
        <v>23</v>
      </c>
      <c r="H80" s="4">
        <v>23</v>
      </c>
      <c r="I80" s="4">
        <v>99</v>
      </c>
      <c r="J80" s="4">
        <v>0</v>
      </c>
      <c r="K80" s="4">
        <v>0</v>
      </c>
      <c r="L80" s="4">
        <v>0</v>
      </c>
      <c r="M80" s="4">
        <v>3</v>
      </c>
      <c r="N80" s="4">
        <v>4</v>
      </c>
      <c r="O80" s="4">
        <v>10</v>
      </c>
      <c r="P80" s="4">
        <v>21</v>
      </c>
      <c r="Q80" s="4">
        <v>18</v>
      </c>
      <c r="R80" s="4">
        <v>0</v>
      </c>
      <c r="S80" s="4">
        <v>0</v>
      </c>
      <c r="T80" s="4">
        <v>1</v>
      </c>
      <c r="U80" s="4">
        <v>9</v>
      </c>
      <c r="V80" s="4">
        <v>13</v>
      </c>
      <c r="W80" s="4">
        <v>33</v>
      </c>
      <c r="X80" s="4">
        <v>47</v>
      </c>
      <c r="Y80" s="4">
        <v>122</v>
      </c>
      <c r="Z80" s="4">
        <v>168</v>
      </c>
      <c r="AA80" s="4">
        <v>58</v>
      </c>
      <c r="AB80" s="4">
        <v>236</v>
      </c>
      <c r="AC80" s="4" t="s">
        <v>374</v>
      </c>
    </row>
    <row r="81" spans="1:29" x14ac:dyDescent="0.2">
      <c r="A81" s="5" t="s">
        <v>81</v>
      </c>
      <c r="D81" s="4">
        <v>1</v>
      </c>
      <c r="E81" s="4">
        <v>4</v>
      </c>
      <c r="F81" s="4">
        <v>10</v>
      </c>
      <c r="G81" s="4">
        <v>30</v>
      </c>
      <c r="H81" s="4">
        <v>29</v>
      </c>
      <c r="I81" s="4">
        <v>86</v>
      </c>
      <c r="J81" s="4">
        <v>0</v>
      </c>
      <c r="K81" s="4">
        <v>0</v>
      </c>
      <c r="L81" s="4">
        <v>0</v>
      </c>
      <c r="M81" s="4">
        <v>2</v>
      </c>
      <c r="N81" s="4">
        <v>3</v>
      </c>
      <c r="O81" s="4">
        <v>8</v>
      </c>
      <c r="P81" s="4">
        <v>9</v>
      </c>
      <c r="Q81" s="4">
        <v>19</v>
      </c>
      <c r="R81" s="4">
        <v>0</v>
      </c>
      <c r="S81" s="4">
        <v>0</v>
      </c>
      <c r="T81" s="4">
        <v>1</v>
      </c>
      <c r="U81" s="4">
        <v>7</v>
      </c>
      <c r="V81" s="4">
        <v>13</v>
      </c>
      <c r="W81" s="4">
        <v>40</v>
      </c>
      <c r="X81" s="4">
        <v>38</v>
      </c>
      <c r="Y81" s="4">
        <v>109</v>
      </c>
      <c r="Z81" s="4">
        <v>162</v>
      </c>
      <c r="AA81" s="4">
        <v>46</v>
      </c>
      <c r="AB81" s="4">
        <v>216</v>
      </c>
      <c r="AC81" s="4" t="s">
        <v>391</v>
      </c>
    </row>
    <row r="82" spans="1:29" x14ac:dyDescent="0.2">
      <c r="A82" s="5" t="s">
        <v>82</v>
      </c>
      <c r="F82" s="4">
        <v>6</v>
      </c>
      <c r="G82" s="4">
        <v>18</v>
      </c>
      <c r="H82" s="4">
        <v>27</v>
      </c>
      <c r="I82" s="4">
        <v>60</v>
      </c>
      <c r="J82" s="4">
        <v>0</v>
      </c>
      <c r="K82" s="4">
        <v>0</v>
      </c>
      <c r="L82" s="4">
        <v>0</v>
      </c>
      <c r="M82" s="4">
        <v>1</v>
      </c>
      <c r="N82" s="4">
        <v>2</v>
      </c>
      <c r="O82" s="4">
        <v>3</v>
      </c>
      <c r="P82" s="4">
        <v>6</v>
      </c>
      <c r="Q82" s="4">
        <v>11</v>
      </c>
      <c r="R82" s="4">
        <v>0</v>
      </c>
      <c r="S82" s="4">
        <v>0</v>
      </c>
      <c r="T82" s="4">
        <v>0</v>
      </c>
      <c r="U82" s="4">
        <v>1</v>
      </c>
      <c r="V82" s="4">
        <v>8</v>
      </c>
      <c r="W82" s="4">
        <v>22</v>
      </c>
      <c r="X82" s="4">
        <v>33</v>
      </c>
      <c r="Y82" s="4">
        <v>74</v>
      </c>
      <c r="Z82" s="4">
        <v>112</v>
      </c>
      <c r="AA82" s="4">
        <v>24</v>
      </c>
      <c r="AB82" s="4">
        <v>141</v>
      </c>
      <c r="AC82" s="4" t="s">
        <v>391</v>
      </c>
    </row>
    <row r="83" spans="1:29" x14ac:dyDescent="0.2">
      <c r="A83" s="5" t="s">
        <v>83</v>
      </c>
      <c r="E83" s="4">
        <v>3</v>
      </c>
      <c r="F83" s="4">
        <v>1</v>
      </c>
      <c r="G83" s="4">
        <v>13</v>
      </c>
      <c r="H83" s="4">
        <v>19</v>
      </c>
      <c r="I83" s="4">
        <v>68</v>
      </c>
      <c r="J83" s="4">
        <v>0</v>
      </c>
      <c r="K83" s="4">
        <v>0</v>
      </c>
      <c r="L83" s="4">
        <v>0</v>
      </c>
      <c r="M83" s="4">
        <v>0</v>
      </c>
      <c r="N83" s="4">
        <v>3</v>
      </c>
      <c r="O83" s="4">
        <v>4</v>
      </c>
      <c r="P83" s="4">
        <v>5</v>
      </c>
      <c r="Q83" s="4">
        <v>19</v>
      </c>
      <c r="R83" s="4">
        <v>0</v>
      </c>
      <c r="S83" s="4">
        <v>0</v>
      </c>
      <c r="T83" s="4">
        <v>0</v>
      </c>
      <c r="U83" s="4">
        <v>3</v>
      </c>
      <c r="V83" s="4">
        <v>4</v>
      </c>
      <c r="W83" s="4">
        <v>17</v>
      </c>
      <c r="X83" s="4">
        <v>25</v>
      </c>
      <c r="Y83" s="4">
        <v>90</v>
      </c>
      <c r="Z83" s="4">
        <v>106</v>
      </c>
      <c r="AA83" s="4">
        <v>31</v>
      </c>
      <c r="AB83" s="4">
        <v>141</v>
      </c>
      <c r="AC83" s="4" t="s">
        <v>375</v>
      </c>
    </row>
    <row r="84" spans="1:29" x14ac:dyDescent="0.2">
      <c r="A84" s="5" t="s">
        <v>84</v>
      </c>
      <c r="E84" s="4">
        <v>3</v>
      </c>
      <c r="F84" s="4">
        <v>9</v>
      </c>
      <c r="G84" s="4">
        <v>24</v>
      </c>
      <c r="H84" s="4">
        <v>24</v>
      </c>
      <c r="I84" s="4">
        <v>87</v>
      </c>
      <c r="J84" s="4">
        <v>0</v>
      </c>
      <c r="K84" s="4">
        <v>0</v>
      </c>
      <c r="L84" s="4">
        <v>0</v>
      </c>
      <c r="M84" s="4">
        <v>1</v>
      </c>
      <c r="N84" s="4">
        <v>2</v>
      </c>
      <c r="O84" s="4">
        <v>7</v>
      </c>
      <c r="P84" s="4">
        <v>9</v>
      </c>
      <c r="Q84" s="4">
        <v>7</v>
      </c>
      <c r="R84" s="4">
        <v>0</v>
      </c>
      <c r="S84" s="4">
        <v>0</v>
      </c>
      <c r="T84" s="4">
        <v>0</v>
      </c>
      <c r="U84" s="4">
        <v>4</v>
      </c>
      <c r="V84" s="4">
        <v>12</v>
      </c>
      <c r="W84" s="4">
        <v>32</v>
      </c>
      <c r="X84" s="4">
        <v>35</v>
      </c>
      <c r="Y84" s="4">
        <v>99</v>
      </c>
      <c r="Z84" s="4">
        <v>153</v>
      </c>
      <c r="AA84" s="4">
        <v>26</v>
      </c>
      <c r="AB84" s="4">
        <v>189</v>
      </c>
      <c r="AC84" s="4" t="s">
        <v>375</v>
      </c>
    </row>
    <row r="85" spans="1:29" x14ac:dyDescent="0.2">
      <c r="A85" s="5" t="s">
        <v>85</v>
      </c>
      <c r="E85" s="4">
        <v>7</v>
      </c>
      <c r="F85" s="4">
        <v>8</v>
      </c>
      <c r="G85" s="4">
        <v>13</v>
      </c>
      <c r="H85" s="4">
        <v>26</v>
      </c>
      <c r="I85" s="4">
        <v>73</v>
      </c>
      <c r="J85" s="4">
        <v>0</v>
      </c>
      <c r="K85" s="4">
        <v>0</v>
      </c>
      <c r="L85" s="4">
        <v>0</v>
      </c>
      <c r="M85" s="4">
        <v>3</v>
      </c>
      <c r="N85" s="4">
        <v>1</v>
      </c>
      <c r="O85" s="4">
        <v>5</v>
      </c>
      <c r="P85" s="4">
        <v>15</v>
      </c>
      <c r="Q85" s="4">
        <v>12</v>
      </c>
      <c r="R85" s="4">
        <v>0</v>
      </c>
      <c r="S85" s="4">
        <v>0</v>
      </c>
      <c r="T85" s="4">
        <v>0</v>
      </c>
      <c r="U85" s="4">
        <v>10</v>
      </c>
      <c r="V85" s="4">
        <v>9</v>
      </c>
      <c r="W85" s="4">
        <v>18</v>
      </c>
      <c r="X85" s="4">
        <v>45</v>
      </c>
      <c r="Y85" s="4">
        <v>86</v>
      </c>
      <c r="Z85" s="4">
        <v>132</v>
      </c>
      <c r="AA85" s="4">
        <v>37</v>
      </c>
      <c r="AB85" s="4">
        <v>175</v>
      </c>
      <c r="AC85" s="4" t="s">
        <v>364</v>
      </c>
    </row>
    <row r="86" spans="1:29" x14ac:dyDescent="0.2">
      <c r="A86" s="5" t="s">
        <v>86</v>
      </c>
      <c r="D86" s="4">
        <v>1</v>
      </c>
      <c r="E86" s="4">
        <v>3</v>
      </c>
      <c r="F86" s="4">
        <v>6</v>
      </c>
      <c r="G86" s="4">
        <v>13</v>
      </c>
      <c r="H86" s="4">
        <v>24</v>
      </c>
      <c r="I86" s="4">
        <v>65</v>
      </c>
      <c r="J86" s="4">
        <v>0</v>
      </c>
      <c r="K86" s="4">
        <v>0</v>
      </c>
      <c r="L86" s="4">
        <v>0</v>
      </c>
      <c r="M86" s="4">
        <v>1</v>
      </c>
      <c r="N86" s="4">
        <v>2</v>
      </c>
      <c r="O86" s="4">
        <v>6</v>
      </c>
      <c r="P86" s="4">
        <v>3</v>
      </c>
      <c r="Q86" s="4">
        <v>13</v>
      </c>
      <c r="R86" s="4">
        <v>0</v>
      </c>
      <c r="S86" s="4">
        <v>0</v>
      </c>
      <c r="T86" s="4">
        <v>1</v>
      </c>
      <c r="U86" s="4">
        <v>4</v>
      </c>
      <c r="V86" s="4">
        <v>9</v>
      </c>
      <c r="W86" s="4">
        <v>19</v>
      </c>
      <c r="X86" s="4">
        <v>29</v>
      </c>
      <c r="Y86" s="4">
        <v>87</v>
      </c>
      <c r="Z86" s="4">
        <v>114</v>
      </c>
      <c r="AA86" s="4">
        <v>26</v>
      </c>
      <c r="AB86" s="4">
        <v>154</v>
      </c>
      <c r="AC86" s="4" t="s">
        <v>392</v>
      </c>
    </row>
    <row r="87" spans="1:29" x14ac:dyDescent="0.2">
      <c r="A87" s="5" t="s">
        <v>87</v>
      </c>
      <c r="E87" s="4">
        <v>4</v>
      </c>
      <c r="F87" s="4">
        <v>9</v>
      </c>
      <c r="G87" s="4">
        <v>12</v>
      </c>
      <c r="H87" s="4">
        <v>20</v>
      </c>
      <c r="I87" s="4">
        <v>18</v>
      </c>
      <c r="J87" s="4">
        <v>0</v>
      </c>
      <c r="K87" s="4">
        <v>0</v>
      </c>
      <c r="L87" s="4">
        <v>1</v>
      </c>
      <c r="M87" s="4">
        <v>5</v>
      </c>
      <c r="N87" s="4">
        <v>5</v>
      </c>
      <c r="O87" s="4">
        <v>22</v>
      </c>
      <c r="P87" s="4">
        <v>12</v>
      </c>
      <c r="Q87" s="4">
        <v>24</v>
      </c>
      <c r="R87" s="4">
        <v>0</v>
      </c>
      <c r="S87" s="4">
        <v>0</v>
      </c>
      <c r="T87" s="4">
        <v>1</v>
      </c>
      <c r="U87" s="4">
        <v>10</v>
      </c>
      <c r="V87" s="4">
        <v>14</v>
      </c>
      <c r="W87" s="4">
        <v>34</v>
      </c>
      <c r="X87" s="4">
        <v>33</v>
      </c>
      <c r="Y87" s="4">
        <v>43</v>
      </c>
      <c r="Z87" s="4">
        <v>66</v>
      </c>
      <c r="AA87" s="4">
        <v>73</v>
      </c>
      <c r="AB87" s="4">
        <v>142</v>
      </c>
      <c r="AC87" s="4" t="s">
        <v>392</v>
      </c>
    </row>
    <row r="88" spans="1:29" x14ac:dyDescent="0.2">
      <c r="A88" s="5" t="s">
        <v>88</v>
      </c>
      <c r="E88" s="4">
        <v>2</v>
      </c>
      <c r="F88" s="4">
        <v>6</v>
      </c>
      <c r="G88" s="4">
        <v>16</v>
      </c>
      <c r="H88" s="4">
        <v>22</v>
      </c>
      <c r="I88" s="4">
        <v>40</v>
      </c>
      <c r="J88" s="4">
        <v>0</v>
      </c>
      <c r="K88" s="4">
        <v>0</v>
      </c>
      <c r="L88" s="4">
        <v>0</v>
      </c>
      <c r="M88" s="4">
        <v>1</v>
      </c>
      <c r="N88" s="4">
        <v>3</v>
      </c>
      <c r="O88" s="4">
        <v>5</v>
      </c>
      <c r="P88" s="4">
        <v>6</v>
      </c>
      <c r="Q88" s="4">
        <v>3</v>
      </c>
      <c r="R88" s="4">
        <v>0</v>
      </c>
      <c r="S88" s="4">
        <v>0</v>
      </c>
      <c r="T88" s="4">
        <v>0</v>
      </c>
      <c r="U88" s="4">
        <v>3</v>
      </c>
      <c r="V88" s="4">
        <v>9</v>
      </c>
      <c r="W88" s="4">
        <v>21</v>
      </c>
      <c r="X88" s="4">
        <v>30</v>
      </c>
      <c r="Y88" s="4">
        <v>44</v>
      </c>
      <c r="Z88" s="4">
        <v>90</v>
      </c>
      <c r="AA88" s="4">
        <v>19</v>
      </c>
      <c r="AB88" s="4">
        <v>112</v>
      </c>
      <c r="AC88" s="4" t="s">
        <v>392</v>
      </c>
    </row>
    <row r="89" spans="1:29" x14ac:dyDescent="0.2">
      <c r="A89" s="5" t="s">
        <v>89</v>
      </c>
      <c r="F89" s="4">
        <v>2</v>
      </c>
      <c r="G89" s="4">
        <v>10</v>
      </c>
      <c r="H89" s="4">
        <v>20</v>
      </c>
      <c r="I89" s="4">
        <v>37</v>
      </c>
      <c r="J89" s="4">
        <v>0</v>
      </c>
      <c r="K89" s="4">
        <v>0</v>
      </c>
      <c r="L89" s="4">
        <v>0</v>
      </c>
      <c r="M89" s="4">
        <v>2</v>
      </c>
      <c r="N89" s="4">
        <v>2</v>
      </c>
      <c r="O89" s="4">
        <v>5</v>
      </c>
      <c r="P89" s="4">
        <v>4</v>
      </c>
      <c r="Q89" s="4">
        <v>6</v>
      </c>
      <c r="R89" s="4">
        <v>0</v>
      </c>
      <c r="S89" s="4">
        <v>0</v>
      </c>
      <c r="T89" s="4">
        <v>0</v>
      </c>
      <c r="U89" s="4">
        <v>2</v>
      </c>
      <c r="V89" s="4">
        <v>4</v>
      </c>
      <c r="W89" s="4">
        <v>16</v>
      </c>
      <c r="X89" s="4">
        <v>27</v>
      </c>
      <c r="Y89" s="4">
        <v>44</v>
      </c>
      <c r="Z89" s="4">
        <v>71</v>
      </c>
      <c r="AA89" s="4">
        <v>19</v>
      </c>
      <c r="AB89" s="4">
        <v>96</v>
      </c>
      <c r="AC89" s="4" t="s">
        <v>392</v>
      </c>
    </row>
    <row r="90" spans="1:29" x14ac:dyDescent="0.2">
      <c r="A90" s="5" t="s">
        <v>90</v>
      </c>
      <c r="D90" s="4">
        <v>1</v>
      </c>
      <c r="E90" s="4">
        <v>3</v>
      </c>
      <c r="F90" s="4">
        <v>6</v>
      </c>
      <c r="G90" s="4">
        <v>11</v>
      </c>
      <c r="H90" s="4">
        <v>18</v>
      </c>
      <c r="I90" s="4">
        <v>36</v>
      </c>
      <c r="J90" s="4">
        <v>0</v>
      </c>
      <c r="K90" s="4">
        <v>0</v>
      </c>
      <c r="L90" s="4">
        <v>0</v>
      </c>
      <c r="M90" s="4">
        <v>1</v>
      </c>
      <c r="N90" s="4">
        <v>6</v>
      </c>
      <c r="O90" s="4">
        <v>11</v>
      </c>
      <c r="P90" s="4">
        <v>11</v>
      </c>
      <c r="Q90" s="4">
        <v>17</v>
      </c>
      <c r="R90" s="4">
        <v>0</v>
      </c>
      <c r="S90" s="4">
        <v>0</v>
      </c>
      <c r="T90" s="4">
        <v>1</v>
      </c>
      <c r="U90" s="4">
        <v>4</v>
      </c>
      <c r="V90" s="4">
        <v>12</v>
      </c>
      <c r="W90" s="4">
        <v>23</v>
      </c>
      <c r="X90" s="4">
        <v>32</v>
      </c>
      <c r="Y90" s="4">
        <v>53</v>
      </c>
      <c r="Z90" s="4">
        <v>77</v>
      </c>
      <c r="AA90" s="4">
        <v>47</v>
      </c>
      <c r="AB90" s="4">
        <v>130</v>
      </c>
      <c r="AC90" s="4" t="s">
        <v>392</v>
      </c>
    </row>
    <row r="91" spans="1:29" x14ac:dyDescent="0.2">
      <c r="A91" s="5" t="s">
        <v>91</v>
      </c>
      <c r="F91" s="4">
        <v>5</v>
      </c>
      <c r="G91" s="4">
        <v>18</v>
      </c>
      <c r="H91" s="4">
        <v>16</v>
      </c>
      <c r="I91" s="4">
        <v>39</v>
      </c>
      <c r="J91" s="4">
        <v>0</v>
      </c>
      <c r="K91" s="4">
        <v>0</v>
      </c>
      <c r="L91" s="4">
        <v>0</v>
      </c>
      <c r="M91" s="4">
        <v>3</v>
      </c>
      <c r="N91" s="4">
        <v>3</v>
      </c>
      <c r="O91" s="4">
        <v>7</v>
      </c>
      <c r="P91" s="4">
        <v>3</v>
      </c>
      <c r="Q91" s="4">
        <v>6</v>
      </c>
      <c r="R91" s="4">
        <v>0</v>
      </c>
      <c r="S91" s="4">
        <v>0</v>
      </c>
      <c r="T91" s="4">
        <v>0</v>
      </c>
      <c r="U91" s="4">
        <v>3</v>
      </c>
      <c r="V91" s="4">
        <v>8</v>
      </c>
      <c r="W91" s="4">
        <v>26</v>
      </c>
      <c r="X91" s="4">
        <v>20</v>
      </c>
      <c r="Y91" s="4">
        <v>47</v>
      </c>
      <c r="Z91" s="4">
        <v>82</v>
      </c>
      <c r="AA91" s="4">
        <v>24</v>
      </c>
      <c r="AB91" s="4">
        <v>111</v>
      </c>
      <c r="AC91" s="4" t="s">
        <v>392</v>
      </c>
    </row>
    <row r="92" spans="1:29" x14ac:dyDescent="0.2">
      <c r="A92" s="5" t="s">
        <v>92</v>
      </c>
      <c r="D92" s="4">
        <v>1</v>
      </c>
      <c r="E92" s="4">
        <v>3</v>
      </c>
      <c r="F92" s="4">
        <v>9</v>
      </c>
      <c r="G92" s="4">
        <v>14</v>
      </c>
      <c r="H92" s="4">
        <v>28</v>
      </c>
      <c r="I92" s="4">
        <v>60</v>
      </c>
      <c r="J92" s="4">
        <v>0</v>
      </c>
      <c r="K92" s="4">
        <v>0</v>
      </c>
      <c r="L92" s="4">
        <v>0</v>
      </c>
      <c r="M92" s="4">
        <v>3</v>
      </c>
      <c r="N92" s="4">
        <v>5</v>
      </c>
      <c r="O92" s="4">
        <v>5</v>
      </c>
      <c r="P92" s="4">
        <v>17</v>
      </c>
      <c r="Q92" s="4">
        <v>16</v>
      </c>
      <c r="R92" s="4">
        <v>0</v>
      </c>
      <c r="S92" s="4">
        <v>0</v>
      </c>
      <c r="T92" s="4">
        <v>1</v>
      </c>
      <c r="U92" s="4">
        <v>6</v>
      </c>
      <c r="V92" s="4">
        <v>15</v>
      </c>
      <c r="W92" s="4">
        <v>21</v>
      </c>
      <c r="X92" s="4">
        <v>46</v>
      </c>
      <c r="Y92" s="4">
        <v>84</v>
      </c>
      <c r="Z92" s="4">
        <v>118</v>
      </c>
      <c r="AA92" s="4">
        <v>46</v>
      </c>
      <c r="AB92" s="4">
        <v>177</v>
      </c>
      <c r="AC92" s="4" t="s">
        <v>376</v>
      </c>
    </row>
    <row r="93" spans="1:29" x14ac:dyDescent="0.2">
      <c r="A93" s="5" t="s">
        <v>93</v>
      </c>
      <c r="F93" s="4">
        <v>2</v>
      </c>
      <c r="G93" s="4">
        <v>3</v>
      </c>
      <c r="H93" s="4">
        <v>9</v>
      </c>
      <c r="I93" s="4">
        <v>29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2</v>
      </c>
      <c r="P93" s="4">
        <v>2</v>
      </c>
      <c r="Q93" s="4">
        <v>3</v>
      </c>
      <c r="R93" s="4">
        <v>0</v>
      </c>
      <c r="S93" s="4">
        <v>0</v>
      </c>
      <c r="T93" s="4">
        <v>0</v>
      </c>
      <c r="U93" s="4">
        <v>0</v>
      </c>
      <c r="V93" s="4">
        <v>2</v>
      </c>
      <c r="W93" s="4">
        <v>5</v>
      </c>
      <c r="X93" s="4">
        <v>14</v>
      </c>
      <c r="Y93" s="4">
        <v>42</v>
      </c>
      <c r="Z93" s="4">
        <v>44</v>
      </c>
      <c r="AA93" s="4">
        <v>7</v>
      </c>
      <c r="AB93" s="4">
        <v>66</v>
      </c>
      <c r="AC93" s="4" t="s">
        <v>377</v>
      </c>
    </row>
    <row r="94" spans="1:29" x14ac:dyDescent="0.2">
      <c r="A94" s="5" t="s">
        <v>94</v>
      </c>
      <c r="D94" s="4">
        <v>2</v>
      </c>
      <c r="E94" s="4">
        <v>2</v>
      </c>
      <c r="F94" s="4">
        <v>4</v>
      </c>
      <c r="G94" s="4">
        <v>15</v>
      </c>
      <c r="H94" s="4">
        <v>27</v>
      </c>
      <c r="I94" s="4">
        <v>60</v>
      </c>
      <c r="J94" s="4">
        <v>0</v>
      </c>
      <c r="K94" s="4">
        <v>0</v>
      </c>
      <c r="L94" s="4">
        <v>1</v>
      </c>
      <c r="M94" s="4">
        <v>0</v>
      </c>
      <c r="N94" s="4">
        <v>2</v>
      </c>
      <c r="O94" s="4">
        <v>2</v>
      </c>
      <c r="P94" s="4">
        <v>3</v>
      </c>
      <c r="Q94" s="4">
        <v>16</v>
      </c>
      <c r="R94" s="4">
        <v>0</v>
      </c>
      <c r="S94" s="4">
        <v>0</v>
      </c>
      <c r="T94" s="4">
        <v>3</v>
      </c>
      <c r="U94" s="4">
        <v>2</v>
      </c>
      <c r="V94" s="4">
        <v>6</v>
      </c>
      <c r="W94" s="4">
        <v>18</v>
      </c>
      <c r="X94" s="4">
        <v>34</v>
      </c>
      <c r="Y94" s="4">
        <v>90</v>
      </c>
      <c r="Z94" s="4">
        <v>115</v>
      </c>
      <c r="AA94" s="4">
        <v>25</v>
      </c>
      <c r="AB94" s="4">
        <v>160</v>
      </c>
      <c r="AC94" s="4" t="s">
        <v>393</v>
      </c>
    </row>
    <row r="95" spans="1:29" x14ac:dyDescent="0.2">
      <c r="A95" s="5" t="s">
        <v>95</v>
      </c>
      <c r="E95" s="4">
        <v>1</v>
      </c>
      <c r="F95" s="4">
        <v>2</v>
      </c>
      <c r="G95" s="4">
        <v>3</v>
      </c>
      <c r="H95" s="4">
        <v>13</v>
      </c>
      <c r="I95" s="4">
        <v>67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1</v>
      </c>
      <c r="P95" s="4">
        <v>2</v>
      </c>
      <c r="Q95" s="4">
        <v>5</v>
      </c>
      <c r="R95" s="4">
        <v>0</v>
      </c>
      <c r="S95" s="4">
        <v>0</v>
      </c>
      <c r="T95" s="4">
        <v>0</v>
      </c>
      <c r="U95" s="4">
        <v>1</v>
      </c>
      <c r="V95" s="4">
        <v>2</v>
      </c>
      <c r="W95" s="4">
        <v>4</v>
      </c>
      <c r="X95" s="4">
        <v>15</v>
      </c>
      <c r="Y95" s="4">
        <v>82</v>
      </c>
      <c r="Z95" s="4">
        <v>88</v>
      </c>
      <c r="AA95" s="4">
        <v>8</v>
      </c>
      <c r="AB95" s="4">
        <v>107</v>
      </c>
      <c r="AC95" s="4" t="s">
        <v>377</v>
      </c>
    </row>
    <row r="96" spans="1:29" x14ac:dyDescent="0.2">
      <c r="A96" s="5" t="s">
        <v>96</v>
      </c>
      <c r="E96" s="4">
        <v>2</v>
      </c>
      <c r="F96" s="4">
        <v>1</v>
      </c>
      <c r="G96" s="4">
        <v>7</v>
      </c>
      <c r="H96" s="4">
        <v>16</v>
      </c>
      <c r="I96" s="4">
        <v>25</v>
      </c>
      <c r="J96" s="4">
        <v>0</v>
      </c>
      <c r="K96" s="4">
        <v>0</v>
      </c>
      <c r="L96" s="4">
        <v>0</v>
      </c>
      <c r="M96" s="4">
        <v>2</v>
      </c>
      <c r="N96" s="4">
        <v>2</v>
      </c>
      <c r="O96" s="4">
        <v>5</v>
      </c>
      <c r="P96" s="4">
        <v>7</v>
      </c>
      <c r="Q96" s="4">
        <v>17</v>
      </c>
      <c r="R96" s="4">
        <v>0</v>
      </c>
      <c r="S96" s="4">
        <v>0</v>
      </c>
      <c r="T96" s="4">
        <v>0</v>
      </c>
      <c r="U96" s="4">
        <v>5</v>
      </c>
      <c r="V96" s="4">
        <v>5</v>
      </c>
      <c r="W96" s="4">
        <v>12</v>
      </c>
      <c r="X96" s="4">
        <v>24</v>
      </c>
      <c r="Y96" s="4">
        <v>49</v>
      </c>
      <c r="Z96" s="4">
        <v>52</v>
      </c>
      <c r="AA96" s="4">
        <v>35</v>
      </c>
      <c r="AB96" s="4">
        <v>102</v>
      </c>
      <c r="AC96" s="4" t="s">
        <v>393</v>
      </c>
    </row>
    <row r="97" spans="1:29" x14ac:dyDescent="0.2">
      <c r="A97" s="5" t="s">
        <v>97</v>
      </c>
      <c r="E97" s="4">
        <v>1</v>
      </c>
      <c r="F97" s="4">
        <v>4</v>
      </c>
      <c r="G97" s="4">
        <v>7</v>
      </c>
      <c r="H97" s="4">
        <v>15</v>
      </c>
      <c r="I97" s="4">
        <v>35</v>
      </c>
      <c r="J97" s="4">
        <v>0</v>
      </c>
      <c r="K97" s="4">
        <v>0</v>
      </c>
      <c r="L97" s="4">
        <v>0</v>
      </c>
      <c r="M97" s="4">
        <v>0</v>
      </c>
      <c r="N97" s="4">
        <v>3</v>
      </c>
      <c r="O97" s="4">
        <v>3</v>
      </c>
      <c r="P97" s="4">
        <v>7</v>
      </c>
      <c r="Q97" s="4">
        <v>13</v>
      </c>
      <c r="R97" s="4">
        <v>0</v>
      </c>
      <c r="S97" s="4">
        <v>0</v>
      </c>
      <c r="T97" s="4">
        <v>0</v>
      </c>
      <c r="U97" s="4">
        <v>1</v>
      </c>
      <c r="V97" s="4">
        <v>7</v>
      </c>
      <c r="W97" s="4">
        <v>12</v>
      </c>
      <c r="X97" s="4">
        <v>22</v>
      </c>
      <c r="Y97" s="4">
        <v>52</v>
      </c>
      <c r="Z97" s="4">
        <v>63</v>
      </c>
      <c r="AA97" s="4">
        <v>27</v>
      </c>
      <c r="AB97" s="4">
        <v>97</v>
      </c>
      <c r="AC97" s="4" t="s">
        <v>393</v>
      </c>
    </row>
    <row r="98" spans="1:29" x14ac:dyDescent="0.2">
      <c r="A98" s="5" t="s">
        <v>98</v>
      </c>
      <c r="E98" s="4">
        <v>1</v>
      </c>
      <c r="F98" s="4">
        <v>2</v>
      </c>
      <c r="G98" s="4">
        <v>9</v>
      </c>
      <c r="H98" s="4">
        <v>13</v>
      </c>
      <c r="I98" s="4">
        <v>37</v>
      </c>
      <c r="J98" s="4">
        <v>0</v>
      </c>
      <c r="K98" s="4">
        <v>0</v>
      </c>
      <c r="L98" s="4">
        <v>1</v>
      </c>
      <c r="M98" s="4">
        <v>1</v>
      </c>
      <c r="N98" s="4">
        <v>2</v>
      </c>
      <c r="O98" s="4">
        <v>6</v>
      </c>
      <c r="P98" s="4">
        <v>13</v>
      </c>
      <c r="Q98" s="4">
        <v>9</v>
      </c>
      <c r="R98" s="4">
        <v>0</v>
      </c>
      <c r="S98" s="4">
        <v>0</v>
      </c>
      <c r="T98" s="4">
        <v>1</v>
      </c>
      <c r="U98" s="4">
        <v>2</v>
      </c>
      <c r="V98" s="4">
        <v>4</v>
      </c>
      <c r="W98" s="4">
        <v>15</v>
      </c>
      <c r="X98" s="4">
        <v>27</v>
      </c>
      <c r="Y98" s="4">
        <v>49</v>
      </c>
      <c r="Z98" s="4">
        <v>67</v>
      </c>
      <c r="AA98" s="4">
        <v>33</v>
      </c>
      <c r="AB98" s="4">
        <v>105</v>
      </c>
      <c r="AC98" s="4" t="s">
        <v>393</v>
      </c>
    </row>
    <row r="99" spans="1:29" x14ac:dyDescent="0.2">
      <c r="A99" s="5" t="s">
        <v>99</v>
      </c>
      <c r="F99" s="4">
        <v>3</v>
      </c>
      <c r="G99" s="4">
        <v>6</v>
      </c>
      <c r="H99" s="4">
        <v>9</v>
      </c>
      <c r="I99" s="4">
        <v>54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3</v>
      </c>
      <c r="W99" s="4">
        <v>7</v>
      </c>
      <c r="X99" s="4">
        <v>9</v>
      </c>
      <c r="Y99" s="4">
        <v>56</v>
      </c>
      <c r="Z99" s="4">
        <v>74</v>
      </c>
      <c r="AB99" s="4">
        <v>77</v>
      </c>
      <c r="AC99" s="4" t="s">
        <v>378</v>
      </c>
    </row>
    <row r="100" spans="1:29" x14ac:dyDescent="0.2">
      <c r="A100" s="5" t="s">
        <v>100</v>
      </c>
      <c r="G100" s="4">
        <v>2</v>
      </c>
      <c r="H100" s="4">
        <v>11</v>
      </c>
      <c r="I100" s="4">
        <v>41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2</v>
      </c>
      <c r="P100" s="4">
        <v>0</v>
      </c>
      <c r="Q100" s="4">
        <v>1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4</v>
      </c>
      <c r="X100" s="4">
        <v>11</v>
      </c>
      <c r="Y100" s="4">
        <v>43</v>
      </c>
      <c r="Z100" s="4">
        <v>54</v>
      </c>
      <c r="AA100" s="4">
        <v>4</v>
      </c>
      <c r="AB100" s="4">
        <v>61</v>
      </c>
      <c r="AC100" s="4" t="s">
        <v>378</v>
      </c>
    </row>
    <row r="101" spans="1:29" x14ac:dyDescent="0.2">
      <c r="A101" s="5" t="s">
        <v>101</v>
      </c>
      <c r="F101" s="4">
        <v>8</v>
      </c>
      <c r="G101" s="4">
        <v>6</v>
      </c>
      <c r="H101" s="4">
        <v>22</v>
      </c>
      <c r="I101" s="4">
        <v>101</v>
      </c>
      <c r="J101" s="4">
        <v>0</v>
      </c>
      <c r="K101" s="4">
        <v>0</v>
      </c>
      <c r="L101" s="4">
        <v>0</v>
      </c>
      <c r="M101" s="4">
        <v>0</v>
      </c>
      <c r="N101" s="4">
        <v>1</v>
      </c>
      <c r="O101" s="4">
        <v>1</v>
      </c>
      <c r="P101" s="4">
        <v>3</v>
      </c>
      <c r="Q101" s="4">
        <v>6</v>
      </c>
      <c r="R101" s="4">
        <v>0</v>
      </c>
      <c r="S101" s="4">
        <v>0</v>
      </c>
      <c r="T101" s="4">
        <v>0</v>
      </c>
      <c r="U101" s="4">
        <v>0</v>
      </c>
      <c r="V101" s="4">
        <v>9</v>
      </c>
      <c r="W101" s="4">
        <v>8</v>
      </c>
      <c r="X101" s="4">
        <v>26</v>
      </c>
      <c r="Y101" s="4">
        <v>122</v>
      </c>
      <c r="Z101" s="4">
        <v>144</v>
      </c>
      <c r="AA101" s="4">
        <v>11</v>
      </c>
      <c r="AB101" s="4">
        <v>174</v>
      </c>
      <c r="AC101" s="4" t="s">
        <v>394</v>
      </c>
    </row>
    <row r="102" spans="1:29" x14ac:dyDescent="0.2">
      <c r="A102" s="5" t="s">
        <v>102</v>
      </c>
      <c r="E102" s="4">
        <v>2</v>
      </c>
      <c r="G102" s="4">
        <v>5</v>
      </c>
      <c r="H102" s="4">
        <v>13</v>
      </c>
      <c r="I102" s="4">
        <v>70</v>
      </c>
      <c r="J102" s="4">
        <v>0</v>
      </c>
      <c r="K102" s="4">
        <v>0</v>
      </c>
      <c r="L102" s="4">
        <v>0</v>
      </c>
      <c r="M102" s="4">
        <v>1</v>
      </c>
      <c r="N102" s="4">
        <v>1</v>
      </c>
      <c r="O102" s="4">
        <v>0</v>
      </c>
      <c r="P102" s="4">
        <v>0</v>
      </c>
      <c r="Q102" s="4">
        <v>2</v>
      </c>
      <c r="R102" s="4">
        <v>0</v>
      </c>
      <c r="S102" s="4">
        <v>0</v>
      </c>
      <c r="T102" s="4">
        <v>0</v>
      </c>
      <c r="U102" s="4">
        <v>3</v>
      </c>
      <c r="V102" s="4">
        <v>1</v>
      </c>
      <c r="W102" s="4">
        <v>5</v>
      </c>
      <c r="X102" s="4">
        <v>14</v>
      </c>
      <c r="Y102" s="4">
        <v>74</v>
      </c>
      <c r="Z102" s="4">
        <v>90</v>
      </c>
      <c r="AA102" s="4">
        <v>5</v>
      </c>
      <c r="AB102" s="4">
        <v>98</v>
      </c>
      <c r="AC102" s="4" t="s">
        <v>394</v>
      </c>
    </row>
    <row r="103" spans="1:29" x14ac:dyDescent="0.2">
      <c r="A103" s="5" t="s">
        <v>103</v>
      </c>
      <c r="F103" s="4">
        <v>1</v>
      </c>
      <c r="G103" s="4">
        <v>1</v>
      </c>
      <c r="H103" s="4">
        <v>9</v>
      </c>
      <c r="I103" s="4">
        <v>38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2</v>
      </c>
      <c r="W103" s="4">
        <v>1</v>
      </c>
      <c r="X103" s="4">
        <v>9</v>
      </c>
      <c r="Y103" s="4">
        <v>39</v>
      </c>
      <c r="Z103" s="4">
        <v>50</v>
      </c>
      <c r="AA103" s="4">
        <v>1</v>
      </c>
      <c r="AB103" s="4">
        <v>52</v>
      </c>
      <c r="AC103" s="4" t="s">
        <v>379</v>
      </c>
    </row>
    <row r="104" spans="1:29" x14ac:dyDescent="0.2">
      <c r="A104" s="5" t="s">
        <v>104</v>
      </c>
      <c r="E104" s="4">
        <v>1</v>
      </c>
      <c r="F104" s="4">
        <v>1</v>
      </c>
      <c r="G104" s="4">
        <v>4</v>
      </c>
      <c r="H104" s="4">
        <v>10</v>
      </c>
      <c r="I104" s="4">
        <v>61</v>
      </c>
      <c r="J104" s="4">
        <v>0</v>
      </c>
      <c r="K104" s="4">
        <v>0</v>
      </c>
      <c r="L104" s="4">
        <v>0</v>
      </c>
      <c r="M104" s="4">
        <v>1</v>
      </c>
      <c r="N104" s="4">
        <v>0</v>
      </c>
      <c r="O104" s="4">
        <v>1</v>
      </c>
      <c r="P104" s="4">
        <v>1</v>
      </c>
      <c r="Q104" s="4">
        <v>7</v>
      </c>
      <c r="R104" s="4">
        <v>0</v>
      </c>
      <c r="S104" s="4">
        <v>0</v>
      </c>
      <c r="T104" s="4">
        <v>0</v>
      </c>
      <c r="U104" s="4">
        <v>2</v>
      </c>
      <c r="V104" s="4">
        <v>1</v>
      </c>
      <c r="W104" s="4">
        <v>5</v>
      </c>
      <c r="X104" s="4">
        <v>11</v>
      </c>
      <c r="Y104" s="4">
        <v>73</v>
      </c>
      <c r="Z104" s="4">
        <v>77</v>
      </c>
      <c r="AA104" s="4">
        <v>10</v>
      </c>
      <c r="AB104" s="4">
        <v>92</v>
      </c>
      <c r="AC104" s="4" t="s">
        <v>379</v>
      </c>
    </row>
    <row r="105" spans="1:29" x14ac:dyDescent="0.2">
      <c r="A105" s="5" t="s">
        <v>105</v>
      </c>
      <c r="E105" s="4">
        <v>1</v>
      </c>
      <c r="G105" s="4">
        <v>9</v>
      </c>
      <c r="H105" s="4">
        <v>12</v>
      </c>
      <c r="I105" s="4">
        <v>78</v>
      </c>
      <c r="J105" s="4">
        <v>0</v>
      </c>
      <c r="K105" s="4">
        <v>0</v>
      </c>
      <c r="L105" s="4">
        <v>1</v>
      </c>
      <c r="M105" s="4">
        <v>0</v>
      </c>
      <c r="N105" s="4">
        <v>1</v>
      </c>
      <c r="O105" s="4">
        <v>1</v>
      </c>
      <c r="P105" s="4">
        <v>4</v>
      </c>
      <c r="Q105" s="4">
        <v>4</v>
      </c>
      <c r="R105" s="4">
        <v>0</v>
      </c>
      <c r="S105" s="4">
        <v>0</v>
      </c>
      <c r="T105" s="4">
        <v>1</v>
      </c>
      <c r="U105" s="4">
        <v>1</v>
      </c>
      <c r="V105" s="4">
        <v>1</v>
      </c>
      <c r="W105" s="4">
        <v>10</v>
      </c>
      <c r="X105" s="4">
        <v>16</v>
      </c>
      <c r="Y105" s="4">
        <v>87</v>
      </c>
      <c r="Z105" s="4">
        <v>104</v>
      </c>
      <c r="AA105" s="4">
        <v>12</v>
      </c>
      <c r="AB105" s="4">
        <v>123</v>
      </c>
      <c r="AC105" s="4" t="s">
        <v>395</v>
      </c>
    </row>
    <row r="106" spans="1:29" x14ac:dyDescent="0.2">
      <c r="A106" s="5" t="s">
        <v>106</v>
      </c>
      <c r="E106" s="4">
        <v>1</v>
      </c>
      <c r="F106" s="4">
        <v>1</v>
      </c>
      <c r="G106" s="4">
        <v>5</v>
      </c>
      <c r="H106" s="4">
        <v>10</v>
      </c>
      <c r="I106" s="4">
        <v>58</v>
      </c>
      <c r="J106" s="4">
        <v>0</v>
      </c>
      <c r="K106" s="4">
        <v>0</v>
      </c>
      <c r="L106" s="4">
        <v>0</v>
      </c>
      <c r="M106" s="4">
        <v>0</v>
      </c>
      <c r="N106" s="4">
        <v>2</v>
      </c>
      <c r="O106" s="4">
        <v>1</v>
      </c>
      <c r="P106" s="4">
        <v>3</v>
      </c>
      <c r="Q106" s="4">
        <v>4</v>
      </c>
      <c r="R106" s="4">
        <v>0</v>
      </c>
      <c r="S106" s="4">
        <v>0</v>
      </c>
      <c r="T106" s="4">
        <v>0</v>
      </c>
      <c r="U106" s="4">
        <v>1</v>
      </c>
      <c r="V106" s="4">
        <v>4</v>
      </c>
      <c r="W106" s="4">
        <v>6</v>
      </c>
      <c r="X106" s="4">
        <v>13</v>
      </c>
      <c r="Y106" s="4">
        <v>64</v>
      </c>
      <c r="Z106" s="4">
        <v>77</v>
      </c>
      <c r="AA106" s="4">
        <v>10</v>
      </c>
      <c r="AB106" s="4">
        <v>94</v>
      </c>
      <c r="AC106" s="4" t="s">
        <v>396</v>
      </c>
    </row>
    <row r="107" spans="1:29" x14ac:dyDescent="0.2">
      <c r="A107" s="5" t="s">
        <v>107</v>
      </c>
      <c r="F107" s="4">
        <v>2</v>
      </c>
      <c r="G107" s="4">
        <v>3</v>
      </c>
      <c r="H107" s="4">
        <v>10</v>
      </c>
      <c r="I107" s="4">
        <v>90</v>
      </c>
      <c r="J107" s="4">
        <v>0</v>
      </c>
      <c r="K107" s="4">
        <v>0</v>
      </c>
      <c r="L107" s="4">
        <v>0</v>
      </c>
      <c r="M107" s="4">
        <v>2</v>
      </c>
      <c r="N107" s="4">
        <v>0</v>
      </c>
      <c r="O107" s="4">
        <v>1</v>
      </c>
      <c r="P107" s="4">
        <v>3</v>
      </c>
      <c r="Q107" s="4">
        <v>3</v>
      </c>
      <c r="R107" s="4">
        <v>0</v>
      </c>
      <c r="S107" s="4">
        <v>0</v>
      </c>
      <c r="T107" s="4">
        <v>0</v>
      </c>
      <c r="U107" s="4">
        <v>2</v>
      </c>
      <c r="V107" s="4">
        <v>2</v>
      </c>
      <c r="W107" s="4">
        <v>6</v>
      </c>
      <c r="X107" s="4">
        <v>13</v>
      </c>
      <c r="Y107" s="4">
        <v>98</v>
      </c>
      <c r="Z107" s="4">
        <v>107</v>
      </c>
      <c r="AA107" s="4">
        <v>9</v>
      </c>
      <c r="AB107" s="4">
        <v>125</v>
      </c>
      <c r="AC107" s="4" t="s">
        <v>397</v>
      </c>
    </row>
    <row r="108" spans="1:29" x14ac:dyDescent="0.2">
      <c r="A108" s="5" t="s">
        <v>108</v>
      </c>
      <c r="E108" s="4">
        <v>1</v>
      </c>
      <c r="G108" s="4">
        <v>11</v>
      </c>
      <c r="H108" s="4">
        <v>19</v>
      </c>
      <c r="I108" s="4">
        <v>56</v>
      </c>
      <c r="J108" s="4">
        <v>0</v>
      </c>
      <c r="K108" s="4">
        <v>0</v>
      </c>
      <c r="L108" s="4">
        <v>0</v>
      </c>
      <c r="M108" s="4">
        <v>0</v>
      </c>
      <c r="N108" s="4">
        <v>2</v>
      </c>
      <c r="O108" s="4">
        <v>1</v>
      </c>
      <c r="P108" s="4">
        <v>4</v>
      </c>
      <c r="Q108" s="4">
        <v>0</v>
      </c>
      <c r="R108" s="4">
        <v>0</v>
      </c>
      <c r="S108" s="4">
        <v>0</v>
      </c>
      <c r="T108" s="4">
        <v>0</v>
      </c>
      <c r="U108" s="4">
        <v>1</v>
      </c>
      <c r="V108" s="4">
        <v>2</v>
      </c>
      <c r="W108" s="4">
        <v>12</v>
      </c>
      <c r="X108" s="4">
        <v>23</v>
      </c>
      <c r="Y108" s="4">
        <v>61</v>
      </c>
      <c r="Z108" s="4">
        <v>93</v>
      </c>
      <c r="AA108" s="4">
        <v>7</v>
      </c>
      <c r="AB108" s="4">
        <v>106</v>
      </c>
      <c r="AC108" s="4" t="s">
        <v>398</v>
      </c>
    </row>
    <row r="109" spans="1:29" x14ac:dyDescent="0.2">
      <c r="A109" s="5" t="s">
        <v>109</v>
      </c>
      <c r="C109" s="4">
        <v>1</v>
      </c>
      <c r="E109" s="4">
        <v>1</v>
      </c>
      <c r="F109" s="4">
        <v>5</v>
      </c>
      <c r="G109" s="4">
        <v>7</v>
      </c>
      <c r="H109" s="4">
        <v>19</v>
      </c>
      <c r="I109" s="4">
        <v>40</v>
      </c>
      <c r="J109" s="4">
        <v>0</v>
      </c>
      <c r="K109" s="4">
        <v>0</v>
      </c>
      <c r="L109" s="4">
        <v>0</v>
      </c>
      <c r="M109" s="4">
        <v>3</v>
      </c>
      <c r="N109" s="4">
        <v>3</v>
      </c>
      <c r="O109" s="4">
        <v>6</v>
      </c>
      <c r="P109" s="4">
        <v>12</v>
      </c>
      <c r="Q109" s="4">
        <v>7</v>
      </c>
      <c r="R109" s="4">
        <v>0</v>
      </c>
      <c r="S109" s="4">
        <v>1</v>
      </c>
      <c r="T109" s="4">
        <v>0</v>
      </c>
      <c r="U109" s="4">
        <v>4</v>
      </c>
      <c r="V109" s="4">
        <v>8</v>
      </c>
      <c r="W109" s="4">
        <v>13</v>
      </c>
      <c r="X109" s="4">
        <v>32</v>
      </c>
      <c r="Y109" s="4">
        <v>51</v>
      </c>
      <c r="Z109" s="4">
        <v>79</v>
      </c>
      <c r="AA109" s="4">
        <v>36</v>
      </c>
      <c r="AB109" s="4">
        <v>122</v>
      </c>
      <c r="AC109" s="4" t="s">
        <v>399</v>
      </c>
    </row>
    <row r="110" spans="1:29" x14ac:dyDescent="0.2">
      <c r="A110" s="5" t="s">
        <v>110</v>
      </c>
      <c r="E110" s="4">
        <v>3</v>
      </c>
      <c r="F110" s="4">
        <v>5</v>
      </c>
      <c r="G110" s="4">
        <v>8</v>
      </c>
      <c r="H110" s="4">
        <v>17</v>
      </c>
      <c r="I110" s="4">
        <v>56</v>
      </c>
      <c r="J110" s="4">
        <v>0</v>
      </c>
      <c r="K110" s="4">
        <v>0</v>
      </c>
      <c r="L110" s="4">
        <v>1</v>
      </c>
      <c r="M110" s="4">
        <v>1</v>
      </c>
      <c r="N110" s="4">
        <v>4</v>
      </c>
      <c r="O110" s="4">
        <v>4</v>
      </c>
      <c r="P110" s="4">
        <v>8</v>
      </c>
      <c r="Q110" s="4">
        <v>7</v>
      </c>
      <c r="R110" s="4">
        <v>0</v>
      </c>
      <c r="S110" s="4">
        <v>0</v>
      </c>
      <c r="T110" s="4">
        <v>1</v>
      </c>
      <c r="U110" s="4">
        <v>4</v>
      </c>
      <c r="V110" s="4">
        <v>9</v>
      </c>
      <c r="W110" s="4">
        <v>13</v>
      </c>
      <c r="X110" s="4">
        <v>27</v>
      </c>
      <c r="Y110" s="4">
        <v>64</v>
      </c>
      <c r="Z110" s="4">
        <v>92</v>
      </c>
      <c r="AA110" s="4">
        <v>27</v>
      </c>
      <c r="AB110" s="4">
        <v>123</v>
      </c>
      <c r="AC110" s="4" t="s">
        <v>400</v>
      </c>
    </row>
    <row r="111" spans="1:29" x14ac:dyDescent="0.2">
      <c r="A111" s="5" t="s">
        <v>111</v>
      </c>
      <c r="E111" s="4">
        <v>4</v>
      </c>
      <c r="F111" s="4">
        <v>8</v>
      </c>
      <c r="G111" s="4">
        <v>13</v>
      </c>
      <c r="H111" s="4">
        <v>36</v>
      </c>
      <c r="I111" s="4">
        <v>91</v>
      </c>
      <c r="J111" s="4">
        <v>0</v>
      </c>
      <c r="K111" s="4">
        <v>0</v>
      </c>
      <c r="L111" s="4">
        <v>2</v>
      </c>
      <c r="M111" s="4">
        <v>0</v>
      </c>
      <c r="N111" s="4">
        <v>4</v>
      </c>
      <c r="O111" s="4">
        <v>6</v>
      </c>
      <c r="P111" s="4">
        <v>10</v>
      </c>
      <c r="Q111" s="4">
        <v>23</v>
      </c>
      <c r="R111" s="4">
        <v>0</v>
      </c>
      <c r="S111" s="4">
        <v>0</v>
      </c>
      <c r="T111" s="4">
        <v>2</v>
      </c>
      <c r="U111" s="4">
        <v>4</v>
      </c>
      <c r="V111" s="4">
        <v>12</v>
      </c>
      <c r="W111" s="4">
        <v>20</v>
      </c>
      <c r="X111" s="4">
        <v>47</v>
      </c>
      <c r="Y111" s="4">
        <v>116</v>
      </c>
      <c r="Z111" s="4">
        <v>155</v>
      </c>
      <c r="AA111" s="4">
        <v>48</v>
      </c>
      <c r="AB111" s="4">
        <v>209</v>
      </c>
      <c r="AC111" s="4" t="s">
        <v>401</v>
      </c>
    </row>
    <row r="112" spans="1:29" x14ac:dyDescent="0.2">
      <c r="A112" s="5" t="s">
        <v>112</v>
      </c>
      <c r="E112" s="4">
        <v>5</v>
      </c>
      <c r="F112" s="4">
        <v>12</v>
      </c>
      <c r="G112" s="4">
        <v>14</v>
      </c>
      <c r="H112" s="4">
        <v>19</v>
      </c>
      <c r="I112" s="4">
        <v>29</v>
      </c>
      <c r="J112" s="4">
        <v>0</v>
      </c>
      <c r="K112" s="4">
        <v>0</v>
      </c>
      <c r="L112" s="4">
        <v>1</v>
      </c>
      <c r="M112" s="4">
        <v>3</v>
      </c>
      <c r="N112" s="4">
        <v>4</v>
      </c>
      <c r="O112" s="4">
        <v>12</v>
      </c>
      <c r="P112" s="4">
        <v>9</v>
      </c>
      <c r="Q112" s="4">
        <v>15</v>
      </c>
      <c r="R112" s="4">
        <v>0</v>
      </c>
      <c r="S112" s="4">
        <v>0</v>
      </c>
      <c r="T112" s="4">
        <v>1</v>
      </c>
      <c r="U112" s="4">
        <v>9</v>
      </c>
      <c r="V112" s="4">
        <v>16</v>
      </c>
      <c r="W112" s="4">
        <v>26</v>
      </c>
      <c r="X112" s="4">
        <v>29</v>
      </c>
      <c r="Y112" s="4">
        <v>45</v>
      </c>
      <c r="Z112" s="4">
        <v>81</v>
      </c>
      <c r="AA112" s="4">
        <v>46</v>
      </c>
      <c r="AB112" s="4">
        <v>131</v>
      </c>
      <c r="AC112" s="4" t="s">
        <v>401</v>
      </c>
    </row>
    <row r="113" spans="1:29" x14ac:dyDescent="0.2">
      <c r="A113" s="5" t="s">
        <v>113</v>
      </c>
      <c r="E113" s="4">
        <v>2</v>
      </c>
      <c r="F113" s="4">
        <v>3</v>
      </c>
      <c r="G113" s="4">
        <v>13</v>
      </c>
      <c r="H113" s="4">
        <v>25</v>
      </c>
      <c r="I113" s="4">
        <v>41</v>
      </c>
      <c r="J113" s="4">
        <v>0</v>
      </c>
      <c r="K113" s="4">
        <v>0</v>
      </c>
      <c r="L113" s="4">
        <v>0</v>
      </c>
      <c r="M113" s="4">
        <v>1</v>
      </c>
      <c r="N113" s="4">
        <v>4</v>
      </c>
      <c r="O113" s="4">
        <v>5</v>
      </c>
      <c r="P113" s="4">
        <v>3</v>
      </c>
      <c r="Q113" s="4">
        <v>9</v>
      </c>
      <c r="R113" s="4">
        <v>0</v>
      </c>
      <c r="S113" s="4">
        <v>0</v>
      </c>
      <c r="T113" s="4">
        <v>0</v>
      </c>
      <c r="U113" s="4">
        <v>3</v>
      </c>
      <c r="V113" s="4">
        <v>7</v>
      </c>
      <c r="W113" s="4">
        <v>19</v>
      </c>
      <c r="X113" s="4">
        <v>29</v>
      </c>
      <c r="Y113" s="4">
        <v>51</v>
      </c>
      <c r="Z113" s="4">
        <v>85</v>
      </c>
      <c r="AA113" s="4">
        <v>23</v>
      </c>
      <c r="AB113" s="4">
        <v>111</v>
      </c>
      <c r="AC113" s="4" t="s">
        <v>402</v>
      </c>
    </row>
    <row r="114" spans="1:29" x14ac:dyDescent="0.2">
      <c r="A114" s="5" t="s">
        <v>114</v>
      </c>
      <c r="D114" s="4">
        <v>1</v>
      </c>
      <c r="E114" s="4">
        <v>3</v>
      </c>
      <c r="F114" s="4">
        <v>5</v>
      </c>
      <c r="G114" s="4">
        <v>21</v>
      </c>
      <c r="H114" s="4">
        <v>24</v>
      </c>
      <c r="I114" s="4">
        <v>39</v>
      </c>
      <c r="J114" s="4">
        <v>0</v>
      </c>
      <c r="K114" s="4">
        <v>0</v>
      </c>
      <c r="L114" s="4">
        <v>1</v>
      </c>
      <c r="M114" s="4">
        <v>0</v>
      </c>
      <c r="N114" s="4">
        <v>2</v>
      </c>
      <c r="O114" s="4">
        <v>4</v>
      </c>
      <c r="P114" s="4">
        <v>10</v>
      </c>
      <c r="Q114" s="4">
        <v>11</v>
      </c>
      <c r="R114" s="4">
        <v>0</v>
      </c>
      <c r="S114" s="4">
        <v>0</v>
      </c>
      <c r="T114" s="4">
        <v>2</v>
      </c>
      <c r="U114" s="4">
        <v>3</v>
      </c>
      <c r="V114" s="4">
        <v>8</v>
      </c>
      <c r="W114" s="4">
        <v>27</v>
      </c>
      <c r="X114" s="4">
        <v>38</v>
      </c>
      <c r="Y114" s="4">
        <v>51</v>
      </c>
      <c r="Z114" s="4">
        <v>99</v>
      </c>
      <c r="AA114" s="4">
        <v>29</v>
      </c>
      <c r="AB114" s="4">
        <v>137</v>
      </c>
      <c r="AC114" s="4" t="s">
        <v>402</v>
      </c>
    </row>
    <row r="115" spans="1:29" x14ac:dyDescent="0.2">
      <c r="A115" s="5" t="s">
        <v>115</v>
      </c>
      <c r="D115" s="4">
        <v>1</v>
      </c>
      <c r="E115" s="4">
        <v>5</v>
      </c>
      <c r="F115" s="4">
        <v>10</v>
      </c>
      <c r="G115" s="4">
        <v>9</v>
      </c>
      <c r="H115" s="4">
        <v>20</v>
      </c>
      <c r="I115" s="4">
        <v>46</v>
      </c>
      <c r="J115" s="4">
        <v>0</v>
      </c>
      <c r="K115" s="4">
        <v>0</v>
      </c>
      <c r="L115" s="4">
        <v>0</v>
      </c>
      <c r="M115" s="4">
        <v>3</v>
      </c>
      <c r="N115" s="4">
        <v>7</v>
      </c>
      <c r="O115" s="4">
        <v>14</v>
      </c>
      <c r="P115" s="4">
        <v>23</v>
      </c>
      <c r="Q115" s="4">
        <v>25</v>
      </c>
      <c r="R115" s="4">
        <v>0</v>
      </c>
      <c r="S115" s="4">
        <v>0</v>
      </c>
      <c r="T115" s="4">
        <v>1</v>
      </c>
      <c r="U115" s="4">
        <v>8</v>
      </c>
      <c r="V115" s="4">
        <v>18</v>
      </c>
      <c r="W115" s="4">
        <v>23</v>
      </c>
      <c r="X115" s="4">
        <v>45</v>
      </c>
      <c r="Y115" s="4">
        <v>74</v>
      </c>
      <c r="Z115" s="4">
        <v>95</v>
      </c>
      <c r="AA115" s="4">
        <v>75</v>
      </c>
      <c r="AB115" s="4">
        <v>177</v>
      </c>
      <c r="AC115" s="4" t="s">
        <v>402</v>
      </c>
    </row>
    <row r="116" spans="1:29" x14ac:dyDescent="0.2">
      <c r="A116" s="5" t="s">
        <v>116</v>
      </c>
      <c r="C116" s="4">
        <v>1</v>
      </c>
      <c r="E116" s="4">
        <v>3</v>
      </c>
      <c r="F116" s="4">
        <v>10</v>
      </c>
      <c r="G116" s="4">
        <v>16</v>
      </c>
      <c r="H116" s="4">
        <v>19</v>
      </c>
      <c r="I116" s="4">
        <v>39</v>
      </c>
      <c r="J116" s="4">
        <v>1</v>
      </c>
      <c r="K116" s="4">
        <v>0</v>
      </c>
      <c r="L116" s="4">
        <v>0</v>
      </c>
      <c r="M116" s="4">
        <v>4</v>
      </c>
      <c r="N116" s="4">
        <v>7</v>
      </c>
      <c r="O116" s="4">
        <v>4</v>
      </c>
      <c r="P116" s="4">
        <v>18</v>
      </c>
      <c r="Q116" s="4">
        <v>19</v>
      </c>
      <c r="R116" s="4">
        <v>1</v>
      </c>
      <c r="S116" s="4">
        <v>1</v>
      </c>
      <c r="T116" s="4">
        <v>0</v>
      </c>
      <c r="U116" s="4">
        <v>7</v>
      </c>
      <c r="V116" s="4">
        <v>17</v>
      </c>
      <c r="W116" s="4">
        <v>21</v>
      </c>
      <c r="X116" s="4">
        <v>38</v>
      </c>
      <c r="Y116" s="4">
        <v>58</v>
      </c>
      <c r="Z116" s="4">
        <v>95</v>
      </c>
      <c r="AA116" s="4">
        <v>56</v>
      </c>
      <c r="AB116" s="4">
        <v>153</v>
      </c>
      <c r="AC116" s="4" t="s">
        <v>402</v>
      </c>
    </row>
    <row r="117" spans="1:29" x14ac:dyDescent="0.2">
      <c r="A117" s="5" t="s">
        <v>117</v>
      </c>
      <c r="D117" s="4">
        <v>1</v>
      </c>
      <c r="E117" s="4">
        <v>7</v>
      </c>
      <c r="F117" s="4">
        <v>10</v>
      </c>
      <c r="G117" s="4">
        <v>22</v>
      </c>
      <c r="H117" s="4">
        <v>41</v>
      </c>
      <c r="I117" s="4">
        <v>66</v>
      </c>
      <c r="J117" s="4">
        <v>0</v>
      </c>
      <c r="K117" s="4">
        <v>0</v>
      </c>
      <c r="L117" s="4">
        <v>0</v>
      </c>
      <c r="M117" s="4">
        <v>2</v>
      </c>
      <c r="N117" s="4">
        <v>6</v>
      </c>
      <c r="O117" s="4">
        <v>10</v>
      </c>
      <c r="P117" s="4">
        <v>13</v>
      </c>
      <c r="Q117" s="4">
        <v>23</v>
      </c>
      <c r="R117" s="4">
        <v>0</v>
      </c>
      <c r="S117" s="4">
        <v>0</v>
      </c>
      <c r="T117" s="4">
        <v>1</v>
      </c>
      <c r="U117" s="4">
        <v>9</v>
      </c>
      <c r="V117" s="4">
        <v>17</v>
      </c>
      <c r="W117" s="4">
        <v>33</v>
      </c>
      <c r="X117" s="4">
        <v>58</v>
      </c>
      <c r="Y117" s="4">
        <v>95</v>
      </c>
      <c r="Z117" s="4">
        <v>153</v>
      </c>
      <c r="AA117" s="4">
        <v>58</v>
      </c>
      <c r="AB117" s="4">
        <v>223</v>
      </c>
      <c r="AC117" s="4" t="s">
        <v>403</v>
      </c>
    </row>
    <row r="118" spans="1:29" x14ac:dyDescent="0.2">
      <c r="A118" s="5" t="s">
        <v>118</v>
      </c>
      <c r="E118" s="4">
        <v>3</v>
      </c>
      <c r="F118" s="4">
        <v>10</v>
      </c>
      <c r="G118" s="4">
        <v>16</v>
      </c>
      <c r="H118" s="4">
        <v>19</v>
      </c>
      <c r="I118" s="4">
        <v>68</v>
      </c>
      <c r="J118" s="4">
        <v>0</v>
      </c>
      <c r="K118" s="4">
        <v>0</v>
      </c>
      <c r="L118" s="4">
        <v>0</v>
      </c>
      <c r="M118" s="4">
        <v>0</v>
      </c>
      <c r="N118" s="4">
        <v>2</v>
      </c>
      <c r="O118" s="4">
        <v>4</v>
      </c>
      <c r="P118" s="4">
        <v>3</v>
      </c>
      <c r="Q118" s="4">
        <v>7</v>
      </c>
      <c r="R118" s="4">
        <v>0</v>
      </c>
      <c r="S118" s="4">
        <v>0</v>
      </c>
      <c r="T118" s="4">
        <v>1</v>
      </c>
      <c r="U118" s="4">
        <v>3</v>
      </c>
      <c r="V118" s="4">
        <v>13</v>
      </c>
      <c r="W118" s="4">
        <v>21</v>
      </c>
      <c r="X118" s="4">
        <v>24</v>
      </c>
      <c r="Y118" s="4">
        <v>82</v>
      </c>
      <c r="Z118" s="4">
        <v>120</v>
      </c>
      <c r="AA118" s="4">
        <v>17</v>
      </c>
      <c r="AB118" s="4">
        <v>150</v>
      </c>
      <c r="AC118" s="4" t="s">
        <v>403</v>
      </c>
    </row>
    <row r="119" spans="1:29" x14ac:dyDescent="0.2">
      <c r="A119" s="5" t="s">
        <v>119</v>
      </c>
      <c r="D119" s="4">
        <v>2</v>
      </c>
      <c r="E119" s="4">
        <v>5</v>
      </c>
      <c r="F119" s="4">
        <v>6</v>
      </c>
      <c r="G119" s="4">
        <v>15</v>
      </c>
      <c r="H119" s="4">
        <v>19</v>
      </c>
      <c r="I119" s="4">
        <v>42</v>
      </c>
      <c r="J119" s="4">
        <v>0</v>
      </c>
      <c r="K119" s="4">
        <v>0</v>
      </c>
      <c r="L119" s="4">
        <v>0</v>
      </c>
      <c r="M119" s="4">
        <v>0</v>
      </c>
      <c r="N119" s="4">
        <v>4</v>
      </c>
      <c r="O119" s="4">
        <v>6</v>
      </c>
      <c r="P119" s="4">
        <v>23</v>
      </c>
      <c r="Q119" s="4">
        <v>20</v>
      </c>
      <c r="R119" s="4">
        <v>0</v>
      </c>
      <c r="S119" s="4">
        <v>0</v>
      </c>
      <c r="T119" s="4">
        <v>2</v>
      </c>
      <c r="U119" s="4">
        <v>6</v>
      </c>
      <c r="V119" s="4">
        <v>10</v>
      </c>
      <c r="W119" s="4">
        <v>22</v>
      </c>
      <c r="X119" s="4">
        <v>43</v>
      </c>
      <c r="Y119" s="4">
        <v>62</v>
      </c>
      <c r="Z119" s="4">
        <v>93</v>
      </c>
      <c r="AA119" s="4">
        <v>54</v>
      </c>
      <c r="AB119" s="4">
        <v>152</v>
      </c>
      <c r="AC119" s="4" t="s">
        <v>403</v>
      </c>
    </row>
    <row r="120" spans="1:29" x14ac:dyDescent="0.2">
      <c r="A120" s="5" t="s">
        <v>120</v>
      </c>
      <c r="D120" s="4">
        <v>3</v>
      </c>
      <c r="E120" s="4">
        <v>6</v>
      </c>
      <c r="F120" s="4">
        <v>12</v>
      </c>
      <c r="G120" s="4">
        <v>11</v>
      </c>
      <c r="H120" s="4">
        <v>26</v>
      </c>
      <c r="I120" s="4">
        <v>41</v>
      </c>
      <c r="J120" s="4">
        <v>0</v>
      </c>
      <c r="K120" s="4">
        <v>0</v>
      </c>
      <c r="L120" s="4">
        <v>1</v>
      </c>
      <c r="M120" s="4">
        <v>4</v>
      </c>
      <c r="N120" s="4">
        <v>4</v>
      </c>
      <c r="O120" s="4">
        <v>16</v>
      </c>
      <c r="P120" s="4">
        <v>15</v>
      </c>
      <c r="Q120" s="4">
        <v>22</v>
      </c>
      <c r="R120" s="4">
        <v>0</v>
      </c>
      <c r="S120" s="4">
        <v>0</v>
      </c>
      <c r="T120" s="4">
        <v>4</v>
      </c>
      <c r="U120" s="4">
        <v>11</v>
      </c>
      <c r="V120" s="4">
        <v>17</v>
      </c>
      <c r="W120" s="4">
        <v>28</v>
      </c>
      <c r="X120" s="4">
        <v>46</v>
      </c>
      <c r="Y120" s="4">
        <v>63</v>
      </c>
      <c r="Z120" s="4">
        <v>101</v>
      </c>
      <c r="AA120" s="4">
        <v>66</v>
      </c>
      <c r="AB120" s="4">
        <v>177</v>
      </c>
      <c r="AC120" s="4" t="s">
        <v>403</v>
      </c>
    </row>
    <row r="121" spans="1:29" x14ac:dyDescent="0.2">
      <c r="A121" s="5" t="s">
        <v>121</v>
      </c>
      <c r="D121" s="4">
        <v>2</v>
      </c>
      <c r="E121" s="4">
        <v>7</v>
      </c>
      <c r="F121" s="4">
        <v>10</v>
      </c>
      <c r="G121" s="4">
        <v>20</v>
      </c>
      <c r="H121" s="4">
        <v>34</v>
      </c>
      <c r="I121" s="4">
        <v>56</v>
      </c>
      <c r="J121" s="4">
        <v>0</v>
      </c>
      <c r="K121" s="4">
        <v>0</v>
      </c>
      <c r="L121" s="4">
        <v>3</v>
      </c>
      <c r="M121" s="4">
        <v>5</v>
      </c>
      <c r="N121" s="4">
        <v>6</v>
      </c>
      <c r="O121" s="4">
        <v>14</v>
      </c>
      <c r="P121" s="4">
        <v>28</v>
      </c>
      <c r="Q121" s="4">
        <v>28</v>
      </c>
      <c r="R121" s="4">
        <v>0</v>
      </c>
      <c r="S121" s="4">
        <v>0</v>
      </c>
      <c r="T121" s="4">
        <v>5</v>
      </c>
      <c r="U121" s="4">
        <v>13</v>
      </c>
      <c r="V121" s="4">
        <v>17</v>
      </c>
      <c r="W121" s="4">
        <v>34</v>
      </c>
      <c r="X121" s="4">
        <v>63</v>
      </c>
      <c r="Y121" s="4">
        <v>88</v>
      </c>
      <c r="Z121" s="4">
        <v>134</v>
      </c>
      <c r="AA121" s="4">
        <v>88</v>
      </c>
      <c r="AB121" s="4">
        <v>231</v>
      </c>
      <c r="AC121" s="4" t="s">
        <v>404</v>
      </c>
    </row>
    <row r="122" spans="1:29" x14ac:dyDescent="0.2">
      <c r="A122" s="5" t="s">
        <v>122</v>
      </c>
      <c r="D122" s="4">
        <v>2</v>
      </c>
      <c r="E122" s="4">
        <v>5</v>
      </c>
      <c r="F122" s="4">
        <v>4</v>
      </c>
      <c r="G122" s="4">
        <v>15</v>
      </c>
      <c r="H122" s="4">
        <v>23</v>
      </c>
      <c r="I122" s="4">
        <v>35</v>
      </c>
      <c r="J122" s="4">
        <v>0</v>
      </c>
      <c r="K122" s="4">
        <v>0</v>
      </c>
      <c r="L122" s="4">
        <v>1</v>
      </c>
      <c r="M122" s="4">
        <v>4</v>
      </c>
      <c r="N122" s="4">
        <v>6</v>
      </c>
      <c r="O122" s="4">
        <v>14</v>
      </c>
      <c r="P122" s="4">
        <v>17</v>
      </c>
      <c r="Q122" s="4">
        <v>31</v>
      </c>
      <c r="R122" s="4">
        <v>0</v>
      </c>
      <c r="S122" s="4">
        <v>0</v>
      </c>
      <c r="T122" s="4">
        <v>3</v>
      </c>
      <c r="U122" s="4">
        <v>9</v>
      </c>
      <c r="V122" s="4">
        <v>10</v>
      </c>
      <c r="W122" s="4">
        <v>32</v>
      </c>
      <c r="X122" s="4">
        <v>41</v>
      </c>
      <c r="Y122" s="4">
        <v>71</v>
      </c>
      <c r="Z122" s="4">
        <v>88</v>
      </c>
      <c r="AA122" s="4">
        <v>75</v>
      </c>
      <c r="AB122" s="4">
        <v>172</v>
      </c>
      <c r="AC122" s="4" t="s">
        <v>404</v>
      </c>
    </row>
    <row r="123" spans="1:29" x14ac:dyDescent="0.2">
      <c r="A123" s="5" t="s">
        <v>123</v>
      </c>
      <c r="E123" s="4">
        <v>4</v>
      </c>
      <c r="F123" s="4">
        <v>15</v>
      </c>
      <c r="G123" s="4">
        <v>13</v>
      </c>
      <c r="H123" s="4">
        <v>12</v>
      </c>
      <c r="I123" s="4">
        <v>25</v>
      </c>
      <c r="J123" s="4">
        <v>0</v>
      </c>
      <c r="K123" s="4">
        <v>0</v>
      </c>
      <c r="L123" s="4">
        <v>1</v>
      </c>
      <c r="M123" s="4">
        <v>6</v>
      </c>
      <c r="N123" s="4">
        <v>8</v>
      </c>
      <c r="O123" s="4">
        <v>16</v>
      </c>
      <c r="P123" s="4">
        <v>23</v>
      </c>
      <c r="Q123" s="4">
        <v>23</v>
      </c>
      <c r="R123" s="4">
        <v>0</v>
      </c>
      <c r="S123" s="4">
        <v>0</v>
      </c>
      <c r="T123" s="4">
        <v>2</v>
      </c>
      <c r="U123" s="4">
        <v>10</v>
      </c>
      <c r="V123" s="4">
        <v>23</v>
      </c>
      <c r="W123" s="4">
        <v>29</v>
      </c>
      <c r="X123" s="4">
        <v>37</v>
      </c>
      <c r="Y123" s="4">
        <v>51</v>
      </c>
      <c r="Z123" s="4">
        <v>76</v>
      </c>
      <c r="AA123" s="4">
        <v>80</v>
      </c>
      <c r="AB123" s="4">
        <v>163</v>
      </c>
      <c r="AC123" s="4" t="s">
        <v>404</v>
      </c>
    </row>
    <row r="124" spans="1:29" x14ac:dyDescent="0.2">
      <c r="A124" s="5" t="s">
        <v>124</v>
      </c>
      <c r="D124" s="4">
        <v>2</v>
      </c>
      <c r="E124" s="4">
        <v>2</v>
      </c>
      <c r="F124" s="4">
        <v>12</v>
      </c>
      <c r="G124" s="4">
        <v>18</v>
      </c>
      <c r="H124" s="4">
        <v>26</v>
      </c>
      <c r="I124" s="4">
        <v>46</v>
      </c>
      <c r="J124" s="4">
        <v>0</v>
      </c>
      <c r="K124" s="4">
        <v>0</v>
      </c>
      <c r="L124" s="4">
        <v>3</v>
      </c>
      <c r="M124" s="4">
        <v>2</v>
      </c>
      <c r="N124" s="4">
        <v>7</v>
      </c>
      <c r="O124" s="4">
        <v>24</v>
      </c>
      <c r="P124" s="4">
        <v>23</v>
      </c>
      <c r="Q124" s="4">
        <v>41</v>
      </c>
      <c r="R124" s="4">
        <v>0</v>
      </c>
      <c r="S124" s="4">
        <v>0</v>
      </c>
      <c r="T124" s="4">
        <v>5</v>
      </c>
      <c r="U124" s="4">
        <v>4</v>
      </c>
      <c r="V124" s="4">
        <v>20</v>
      </c>
      <c r="W124" s="4">
        <v>43</v>
      </c>
      <c r="X124" s="4">
        <v>49</v>
      </c>
      <c r="Y124" s="4">
        <v>89</v>
      </c>
      <c r="Z124" s="4">
        <v>111</v>
      </c>
      <c r="AA124" s="4">
        <v>103</v>
      </c>
      <c r="AB124" s="4">
        <v>220</v>
      </c>
      <c r="AC124" s="4" t="s">
        <v>404</v>
      </c>
    </row>
    <row r="125" spans="1:29" x14ac:dyDescent="0.2">
      <c r="A125" s="5" t="s">
        <v>125</v>
      </c>
      <c r="D125" s="4">
        <v>1</v>
      </c>
      <c r="E125" s="4">
        <v>2</v>
      </c>
      <c r="F125" s="4">
        <v>8</v>
      </c>
      <c r="G125" s="4">
        <v>12</v>
      </c>
      <c r="H125" s="4">
        <v>30</v>
      </c>
      <c r="I125" s="4">
        <v>55</v>
      </c>
      <c r="J125" s="4">
        <v>0</v>
      </c>
      <c r="K125" s="4">
        <v>0</v>
      </c>
      <c r="L125" s="4">
        <v>0</v>
      </c>
      <c r="M125" s="4">
        <v>0</v>
      </c>
      <c r="N125" s="4">
        <v>9</v>
      </c>
      <c r="O125" s="4">
        <v>6</v>
      </c>
      <c r="P125" s="4">
        <v>19</v>
      </c>
      <c r="Q125" s="4">
        <v>22</v>
      </c>
      <c r="R125" s="4">
        <v>0</v>
      </c>
      <c r="S125" s="4">
        <v>0</v>
      </c>
      <c r="T125" s="4">
        <v>1</v>
      </c>
      <c r="U125" s="4">
        <v>3</v>
      </c>
      <c r="V125" s="4">
        <v>17</v>
      </c>
      <c r="W125" s="4">
        <v>20</v>
      </c>
      <c r="X125" s="4">
        <v>51</v>
      </c>
      <c r="Y125" s="4">
        <v>85</v>
      </c>
      <c r="Z125" s="4">
        <v>113</v>
      </c>
      <c r="AA125" s="4">
        <v>60</v>
      </c>
      <c r="AB125" s="4">
        <v>189</v>
      </c>
      <c r="AC125" s="4" t="s">
        <v>405</v>
      </c>
    </row>
    <row r="126" spans="1:29" x14ac:dyDescent="0.2">
      <c r="A126" s="5" t="s">
        <v>126</v>
      </c>
      <c r="E126" s="4">
        <v>3</v>
      </c>
      <c r="F126" s="4">
        <v>4</v>
      </c>
      <c r="G126" s="4">
        <v>16</v>
      </c>
      <c r="H126" s="4">
        <v>31</v>
      </c>
      <c r="I126" s="4">
        <v>42</v>
      </c>
      <c r="J126" s="4">
        <v>0</v>
      </c>
      <c r="K126" s="4">
        <v>1</v>
      </c>
      <c r="L126" s="4">
        <v>0</v>
      </c>
      <c r="M126" s="4">
        <v>3</v>
      </c>
      <c r="N126" s="4">
        <v>4</v>
      </c>
      <c r="O126" s="4">
        <v>10</v>
      </c>
      <c r="P126" s="4">
        <v>17</v>
      </c>
      <c r="Q126" s="4">
        <v>14</v>
      </c>
      <c r="R126" s="4">
        <v>0</v>
      </c>
      <c r="S126" s="4">
        <v>1</v>
      </c>
      <c r="T126" s="4">
        <v>0</v>
      </c>
      <c r="U126" s="4">
        <v>6</v>
      </c>
      <c r="V126" s="4">
        <v>9</v>
      </c>
      <c r="W126" s="4">
        <v>28</v>
      </c>
      <c r="X126" s="4">
        <v>51</v>
      </c>
      <c r="Y126" s="4">
        <v>60</v>
      </c>
      <c r="Z126" s="4">
        <v>100</v>
      </c>
      <c r="AA126" s="4">
        <v>51</v>
      </c>
      <c r="AB126" s="4">
        <v>162</v>
      </c>
      <c r="AC126" s="4" t="s">
        <v>405</v>
      </c>
    </row>
    <row r="127" spans="1:29" x14ac:dyDescent="0.2">
      <c r="A127" s="5" t="s">
        <v>127</v>
      </c>
      <c r="E127" s="4">
        <v>2</v>
      </c>
      <c r="F127" s="4">
        <v>4</v>
      </c>
      <c r="G127" s="4">
        <v>11</v>
      </c>
      <c r="H127" s="4">
        <v>20</v>
      </c>
      <c r="I127" s="4">
        <v>20</v>
      </c>
      <c r="J127" s="4">
        <v>0</v>
      </c>
      <c r="K127" s="4">
        <v>0</v>
      </c>
      <c r="L127" s="4">
        <v>1</v>
      </c>
      <c r="M127" s="4">
        <v>9</v>
      </c>
      <c r="N127" s="4">
        <v>8</v>
      </c>
      <c r="O127" s="4">
        <v>10</v>
      </c>
      <c r="P127" s="4">
        <v>23</v>
      </c>
      <c r="Q127" s="4">
        <v>33</v>
      </c>
      <c r="R127" s="4">
        <v>0</v>
      </c>
      <c r="S127" s="4">
        <v>0</v>
      </c>
      <c r="T127" s="4">
        <v>1</v>
      </c>
      <c r="U127" s="4">
        <v>11</v>
      </c>
      <c r="V127" s="4">
        <v>12</v>
      </c>
      <c r="W127" s="4">
        <v>22</v>
      </c>
      <c r="X127" s="4">
        <v>45</v>
      </c>
      <c r="Y127" s="4">
        <v>55</v>
      </c>
      <c r="Z127" s="4">
        <v>59</v>
      </c>
      <c r="AA127" s="4">
        <v>86</v>
      </c>
      <c r="AB127" s="4">
        <v>151</v>
      </c>
      <c r="AC127" s="4" t="s">
        <v>405</v>
      </c>
    </row>
    <row r="128" spans="1:29" x14ac:dyDescent="0.2">
      <c r="A128" s="5" t="s">
        <v>128</v>
      </c>
      <c r="D128" s="4">
        <v>1</v>
      </c>
      <c r="E128" s="4">
        <v>4</v>
      </c>
      <c r="F128" s="4">
        <v>4</v>
      </c>
      <c r="G128" s="4">
        <v>13</v>
      </c>
      <c r="H128" s="4">
        <v>13</v>
      </c>
      <c r="I128" s="4">
        <v>17</v>
      </c>
      <c r="J128" s="4">
        <v>0</v>
      </c>
      <c r="K128" s="4">
        <v>0</v>
      </c>
      <c r="L128" s="4">
        <v>1</v>
      </c>
      <c r="M128" s="4">
        <v>1</v>
      </c>
      <c r="N128" s="4">
        <v>2</v>
      </c>
      <c r="O128" s="4">
        <v>12</v>
      </c>
      <c r="P128" s="4">
        <v>13</v>
      </c>
      <c r="Q128" s="4">
        <v>16</v>
      </c>
      <c r="R128" s="4">
        <v>0</v>
      </c>
      <c r="S128" s="4">
        <v>0</v>
      </c>
      <c r="T128" s="4">
        <v>2</v>
      </c>
      <c r="U128" s="4">
        <v>5</v>
      </c>
      <c r="V128" s="4">
        <v>7</v>
      </c>
      <c r="W128" s="4">
        <v>25</v>
      </c>
      <c r="X128" s="4">
        <v>29</v>
      </c>
      <c r="Y128" s="4">
        <v>35</v>
      </c>
      <c r="Z128" s="4">
        <v>53</v>
      </c>
      <c r="AA128" s="4">
        <v>50</v>
      </c>
      <c r="AB128" s="4">
        <v>109</v>
      </c>
      <c r="AC128" s="4" t="s">
        <v>405</v>
      </c>
    </row>
    <row r="129" spans="1:29" x14ac:dyDescent="0.2">
      <c r="A129" s="5" t="s">
        <v>129</v>
      </c>
      <c r="F129" s="4">
        <v>11</v>
      </c>
      <c r="G129" s="4">
        <v>18</v>
      </c>
      <c r="H129" s="4">
        <v>25</v>
      </c>
      <c r="I129" s="4">
        <v>75</v>
      </c>
      <c r="J129" s="4">
        <v>0</v>
      </c>
      <c r="K129" s="4">
        <v>0</v>
      </c>
      <c r="L129" s="4">
        <v>0</v>
      </c>
      <c r="M129" s="4">
        <v>3</v>
      </c>
      <c r="N129" s="4">
        <v>6</v>
      </c>
      <c r="O129" s="4">
        <v>7</v>
      </c>
      <c r="P129" s="4">
        <v>17</v>
      </c>
      <c r="Q129" s="4">
        <v>24</v>
      </c>
      <c r="R129" s="4">
        <v>0</v>
      </c>
      <c r="S129" s="4">
        <v>0</v>
      </c>
      <c r="T129" s="4">
        <v>0</v>
      </c>
      <c r="U129" s="4">
        <v>3</v>
      </c>
      <c r="V129" s="4">
        <v>17</v>
      </c>
      <c r="W129" s="4">
        <v>26</v>
      </c>
      <c r="X129" s="4">
        <v>44</v>
      </c>
      <c r="Y129" s="4">
        <v>111</v>
      </c>
      <c r="Z129" s="4">
        <v>132</v>
      </c>
      <c r="AA129" s="4">
        <v>59</v>
      </c>
      <c r="AB129" s="4">
        <v>206</v>
      </c>
      <c r="AC129" s="4" t="s">
        <v>406</v>
      </c>
    </row>
    <row r="130" spans="1:29" x14ac:dyDescent="0.2">
      <c r="A130" s="5" t="s">
        <v>130</v>
      </c>
      <c r="E130" s="4">
        <v>4</v>
      </c>
      <c r="F130" s="4">
        <v>10</v>
      </c>
      <c r="G130" s="4">
        <v>23</v>
      </c>
      <c r="H130" s="4">
        <v>23</v>
      </c>
      <c r="I130" s="4">
        <v>59</v>
      </c>
      <c r="J130" s="4">
        <v>0</v>
      </c>
      <c r="K130" s="4">
        <v>0</v>
      </c>
      <c r="L130" s="4">
        <v>0</v>
      </c>
      <c r="M130" s="4">
        <v>0</v>
      </c>
      <c r="N130" s="4">
        <v>2</v>
      </c>
      <c r="O130" s="4">
        <v>2</v>
      </c>
      <c r="P130" s="4">
        <v>11</v>
      </c>
      <c r="Q130" s="4">
        <v>12</v>
      </c>
      <c r="R130" s="4">
        <v>0</v>
      </c>
      <c r="S130" s="4">
        <v>0</v>
      </c>
      <c r="T130" s="4">
        <v>0</v>
      </c>
      <c r="U130" s="4">
        <v>4</v>
      </c>
      <c r="V130" s="4">
        <v>12</v>
      </c>
      <c r="W130" s="4">
        <v>25</v>
      </c>
      <c r="X130" s="4">
        <v>37</v>
      </c>
      <c r="Y130" s="4">
        <v>76</v>
      </c>
      <c r="Z130" s="4">
        <v>124</v>
      </c>
      <c r="AA130" s="4">
        <v>28</v>
      </c>
      <c r="AB130" s="4">
        <v>163</v>
      </c>
      <c r="AC130" s="4" t="s">
        <v>406</v>
      </c>
    </row>
    <row r="131" spans="1:29" x14ac:dyDescent="0.2">
      <c r="A131" s="5" t="s">
        <v>131</v>
      </c>
      <c r="D131" s="4">
        <v>1</v>
      </c>
      <c r="E131" s="4">
        <v>1</v>
      </c>
      <c r="F131" s="4">
        <v>4</v>
      </c>
      <c r="G131" s="4">
        <v>16</v>
      </c>
      <c r="H131" s="4">
        <v>25</v>
      </c>
      <c r="I131" s="4">
        <v>58</v>
      </c>
      <c r="J131" s="4">
        <v>0</v>
      </c>
      <c r="K131" s="4">
        <v>0</v>
      </c>
      <c r="L131" s="4">
        <v>0</v>
      </c>
      <c r="M131" s="4">
        <v>0</v>
      </c>
      <c r="N131" s="4">
        <v>2</v>
      </c>
      <c r="O131" s="4">
        <v>6</v>
      </c>
      <c r="P131" s="4">
        <v>6</v>
      </c>
      <c r="Q131" s="4">
        <v>14</v>
      </c>
      <c r="R131" s="4">
        <v>0</v>
      </c>
      <c r="S131" s="4">
        <v>0</v>
      </c>
      <c r="T131" s="4">
        <v>1</v>
      </c>
      <c r="U131" s="4">
        <v>1</v>
      </c>
      <c r="V131" s="4">
        <v>6</v>
      </c>
      <c r="W131" s="4">
        <v>22</v>
      </c>
      <c r="X131" s="4">
        <v>32</v>
      </c>
      <c r="Y131" s="4">
        <v>74</v>
      </c>
      <c r="Z131" s="4">
        <v>106</v>
      </c>
      <c r="AA131" s="4">
        <v>31</v>
      </c>
      <c r="AB131" s="4">
        <v>141</v>
      </c>
      <c r="AC131" s="4" t="s">
        <v>406</v>
      </c>
    </row>
    <row r="132" spans="1:29" x14ac:dyDescent="0.2">
      <c r="A132" s="5" t="s">
        <v>132</v>
      </c>
      <c r="D132" s="4">
        <v>1</v>
      </c>
      <c r="E132" s="4">
        <v>2</v>
      </c>
      <c r="F132" s="4">
        <v>7</v>
      </c>
      <c r="G132" s="4">
        <v>16</v>
      </c>
      <c r="H132" s="4">
        <v>40</v>
      </c>
      <c r="I132" s="4">
        <v>71</v>
      </c>
      <c r="J132" s="4">
        <v>0</v>
      </c>
      <c r="K132" s="4">
        <v>0</v>
      </c>
      <c r="L132" s="4">
        <v>0</v>
      </c>
      <c r="M132" s="4">
        <v>0</v>
      </c>
      <c r="N132" s="4">
        <v>5</v>
      </c>
      <c r="O132" s="4">
        <v>6</v>
      </c>
      <c r="P132" s="4">
        <v>7</v>
      </c>
      <c r="Q132" s="4">
        <v>11</v>
      </c>
      <c r="R132" s="4">
        <v>0</v>
      </c>
      <c r="S132" s="4">
        <v>0</v>
      </c>
      <c r="T132" s="4">
        <v>1</v>
      </c>
      <c r="U132" s="4">
        <v>2</v>
      </c>
      <c r="V132" s="4">
        <v>12</v>
      </c>
      <c r="W132" s="4">
        <v>24</v>
      </c>
      <c r="X132" s="4">
        <v>49</v>
      </c>
      <c r="Y132" s="4">
        <v>88</v>
      </c>
      <c r="Z132" s="4">
        <v>140</v>
      </c>
      <c r="AA132" s="4">
        <v>30</v>
      </c>
      <c r="AB132" s="4">
        <v>180</v>
      </c>
      <c r="AC132" s="4" t="s">
        <v>384</v>
      </c>
    </row>
    <row r="133" spans="1:29" x14ac:dyDescent="0.2">
      <c r="A133" s="5" t="s">
        <v>133</v>
      </c>
      <c r="B133" s="4">
        <v>1</v>
      </c>
      <c r="E133" s="4">
        <v>1</v>
      </c>
      <c r="F133" s="4">
        <v>8</v>
      </c>
      <c r="G133" s="4">
        <v>16</v>
      </c>
      <c r="H133" s="4">
        <v>22</v>
      </c>
      <c r="I133" s="4">
        <v>52</v>
      </c>
      <c r="J133" s="4">
        <v>0</v>
      </c>
      <c r="K133" s="4">
        <v>0</v>
      </c>
      <c r="L133" s="4">
        <v>1</v>
      </c>
      <c r="M133" s="4">
        <v>1</v>
      </c>
      <c r="N133" s="4">
        <v>1</v>
      </c>
      <c r="O133" s="4">
        <v>8</v>
      </c>
      <c r="P133" s="4">
        <v>7</v>
      </c>
      <c r="Q133" s="4">
        <v>12</v>
      </c>
      <c r="R133" s="4">
        <v>1</v>
      </c>
      <c r="S133" s="4">
        <v>0</v>
      </c>
      <c r="T133" s="4">
        <v>1</v>
      </c>
      <c r="U133" s="4">
        <v>2</v>
      </c>
      <c r="V133" s="4">
        <v>9</v>
      </c>
      <c r="W133" s="4">
        <v>24</v>
      </c>
      <c r="X133" s="4">
        <v>30</v>
      </c>
      <c r="Y133" s="4">
        <v>71</v>
      </c>
      <c r="Z133" s="4">
        <v>102</v>
      </c>
      <c r="AA133" s="4">
        <v>32</v>
      </c>
      <c r="AB133" s="4">
        <v>144</v>
      </c>
      <c r="AC133" s="4" t="s">
        <v>384</v>
      </c>
    </row>
    <row r="134" spans="1:29" x14ac:dyDescent="0.2">
      <c r="A134" s="5" t="s">
        <v>134</v>
      </c>
      <c r="D134" s="4">
        <v>3</v>
      </c>
      <c r="E134" s="4">
        <v>6</v>
      </c>
      <c r="F134" s="4">
        <v>6</v>
      </c>
      <c r="G134" s="4">
        <v>29</v>
      </c>
      <c r="H134" s="4">
        <v>34</v>
      </c>
      <c r="I134" s="4">
        <v>91</v>
      </c>
      <c r="J134" s="4">
        <v>0</v>
      </c>
      <c r="K134" s="4">
        <v>0</v>
      </c>
      <c r="L134" s="4">
        <v>0</v>
      </c>
      <c r="M134" s="4">
        <v>4</v>
      </c>
      <c r="N134" s="4">
        <v>2</v>
      </c>
      <c r="O134" s="4">
        <v>12</v>
      </c>
      <c r="P134" s="4">
        <v>20</v>
      </c>
      <c r="Q134" s="4">
        <v>18</v>
      </c>
      <c r="R134" s="4">
        <v>0</v>
      </c>
      <c r="S134" s="4">
        <v>0</v>
      </c>
      <c r="T134" s="4">
        <v>3</v>
      </c>
      <c r="U134" s="4">
        <v>10</v>
      </c>
      <c r="V134" s="4">
        <v>8</v>
      </c>
      <c r="W134" s="4">
        <v>41</v>
      </c>
      <c r="X134" s="4">
        <v>56</v>
      </c>
      <c r="Y134" s="4">
        <v>114</v>
      </c>
      <c r="Z134" s="4">
        <v>176</v>
      </c>
      <c r="AA134" s="4">
        <v>58</v>
      </c>
      <c r="AB134" s="4">
        <v>243</v>
      </c>
      <c r="AC134" s="4" t="s">
        <v>407</v>
      </c>
    </row>
    <row r="135" spans="1:29" x14ac:dyDescent="0.2">
      <c r="A135" s="5" t="s">
        <v>135</v>
      </c>
      <c r="D135" s="4">
        <v>3</v>
      </c>
      <c r="E135" s="4">
        <v>1</v>
      </c>
      <c r="F135" s="4">
        <v>4</v>
      </c>
      <c r="G135" s="4">
        <v>17</v>
      </c>
      <c r="H135" s="4">
        <v>25</v>
      </c>
      <c r="I135" s="4">
        <v>55</v>
      </c>
      <c r="J135" s="4">
        <v>0</v>
      </c>
      <c r="K135" s="4">
        <v>0</v>
      </c>
      <c r="L135" s="4">
        <v>1</v>
      </c>
      <c r="M135" s="4">
        <v>0</v>
      </c>
      <c r="N135" s="4">
        <v>14</v>
      </c>
      <c r="O135" s="4">
        <v>13</v>
      </c>
      <c r="P135" s="4">
        <v>22</v>
      </c>
      <c r="Q135" s="4">
        <v>15</v>
      </c>
      <c r="R135" s="4">
        <v>0</v>
      </c>
      <c r="S135" s="4">
        <v>0</v>
      </c>
      <c r="T135" s="4">
        <v>4</v>
      </c>
      <c r="U135" s="4">
        <v>1</v>
      </c>
      <c r="V135" s="4">
        <v>18</v>
      </c>
      <c r="W135" s="4">
        <v>31</v>
      </c>
      <c r="X135" s="4">
        <v>51</v>
      </c>
      <c r="Y135" s="4">
        <v>73</v>
      </c>
      <c r="Z135" s="4">
        <v>112</v>
      </c>
      <c r="AA135" s="4">
        <v>70</v>
      </c>
      <c r="AB135" s="4">
        <v>191</v>
      </c>
      <c r="AC135" s="4" t="s">
        <v>407</v>
      </c>
    </row>
    <row r="136" spans="1:29" x14ac:dyDescent="0.2">
      <c r="A136" s="5" t="s">
        <v>136</v>
      </c>
      <c r="E136" s="4">
        <v>4</v>
      </c>
      <c r="F136" s="4">
        <v>13</v>
      </c>
      <c r="G136" s="4">
        <v>17</v>
      </c>
      <c r="H136" s="4">
        <v>25</v>
      </c>
      <c r="I136" s="4">
        <v>38</v>
      </c>
      <c r="J136" s="4">
        <v>0</v>
      </c>
      <c r="K136" s="4">
        <v>0</v>
      </c>
      <c r="L136" s="4">
        <v>1</v>
      </c>
      <c r="M136" s="4">
        <v>3</v>
      </c>
      <c r="N136" s="4">
        <v>12</v>
      </c>
      <c r="O136" s="4">
        <v>18</v>
      </c>
      <c r="P136" s="4">
        <v>15</v>
      </c>
      <c r="Q136" s="4">
        <v>27</v>
      </c>
      <c r="R136" s="4">
        <v>0</v>
      </c>
      <c r="S136" s="4">
        <v>0</v>
      </c>
      <c r="T136" s="4">
        <v>1</v>
      </c>
      <c r="U136" s="4">
        <v>7</v>
      </c>
      <c r="V136" s="4">
        <v>26</v>
      </c>
      <c r="W136" s="4">
        <v>36</v>
      </c>
      <c r="X136" s="4">
        <v>41</v>
      </c>
      <c r="Y136" s="4">
        <v>66</v>
      </c>
      <c r="Z136" s="4">
        <v>99</v>
      </c>
      <c r="AA136" s="4">
        <v>85</v>
      </c>
      <c r="AB136" s="4">
        <v>190</v>
      </c>
      <c r="AC136" s="4" t="s">
        <v>407</v>
      </c>
    </row>
    <row r="137" spans="1:29" x14ac:dyDescent="0.2">
      <c r="A137" s="5" t="s">
        <v>137</v>
      </c>
      <c r="D137" s="4">
        <v>1</v>
      </c>
      <c r="E137" s="4">
        <v>2</v>
      </c>
      <c r="F137" s="4">
        <v>6</v>
      </c>
      <c r="G137" s="4">
        <v>11</v>
      </c>
      <c r="H137" s="4">
        <v>16</v>
      </c>
      <c r="I137" s="4">
        <v>34</v>
      </c>
      <c r="J137" s="4">
        <v>0</v>
      </c>
      <c r="K137" s="4">
        <v>0</v>
      </c>
      <c r="L137" s="4">
        <v>2</v>
      </c>
      <c r="M137" s="4">
        <v>1</v>
      </c>
      <c r="N137" s="4">
        <v>2</v>
      </c>
      <c r="O137" s="4">
        <v>9</v>
      </c>
      <c r="P137" s="4">
        <v>10</v>
      </c>
      <c r="Q137" s="4">
        <v>16</v>
      </c>
      <c r="R137" s="4">
        <v>0</v>
      </c>
      <c r="S137" s="4">
        <v>0</v>
      </c>
      <c r="T137" s="4">
        <v>3</v>
      </c>
      <c r="U137" s="4">
        <v>3</v>
      </c>
      <c r="V137" s="4">
        <v>8</v>
      </c>
      <c r="W137" s="4">
        <v>21</v>
      </c>
      <c r="X137" s="4">
        <v>26</v>
      </c>
      <c r="Y137" s="4">
        <v>53</v>
      </c>
      <c r="Z137" s="4">
        <v>72</v>
      </c>
      <c r="AA137" s="4">
        <v>48</v>
      </c>
      <c r="AB137" s="4">
        <v>124</v>
      </c>
      <c r="AC137" s="4" t="s">
        <v>386</v>
      </c>
    </row>
    <row r="138" spans="1:29" x14ac:dyDescent="0.2">
      <c r="A138" s="5" t="s">
        <v>138</v>
      </c>
      <c r="E138" s="4">
        <v>4</v>
      </c>
      <c r="F138" s="4">
        <v>11</v>
      </c>
      <c r="G138" s="4">
        <v>24</v>
      </c>
      <c r="H138" s="4">
        <v>40</v>
      </c>
      <c r="I138" s="4">
        <v>70</v>
      </c>
      <c r="J138" s="4">
        <v>0</v>
      </c>
      <c r="K138" s="4">
        <v>0</v>
      </c>
      <c r="L138" s="4">
        <v>1</v>
      </c>
      <c r="M138" s="4">
        <v>6</v>
      </c>
      <c r="N138" s="4">
        <v>6</v>
      </c>
      <c r="O138" s="4">
        <v>10</v>
      </c>
      <c r="P138" s="4">
        <v>13</v>
      </c>
      <c r="Q138" s="4">
        <v>27</v>
      </c>
      <c r="R138" s="4">
        <v>0</v>
      </c>
      <c r="S138" s="4">
        <v>0</v>
      </c>
      <c r="T138" s="4">
        <v>1</v>
      </c>
      <c r="U138" s="4">
        <v>11</v>
      </c>
      <c r="V138" s="4">
        <v>17</v>
      </c>
      <c r="W138" s="4">
        <v>34</v>
      </c>
      <c r="X138" s="4">
        <v>58</v>
      </c>
      <c r="Y138" s="4">
        <v>100</v>
      </c>
      <c r="Z138" s="4">
        <v>155</v>
      </c>
      <c r="AA138" s="4">
        <v>67</v>
      </c>
      <c r="AB138" s="4">
        <v>231</v>
      </c>
      <c r="AC138" s="4" t="s">
        <v>388</v>
      </c>
    </row>
    <row r="139" spans="1:29" x14ac:dyDescent="0.2">
      <c r="A139" s="5" t="s">
        <v>139</v>
      </c>
      <c r="C139" s="4">
        <v>1</v>
      </c>
      <c r="E139" s="4">
        <v>2</v>
      </c>
      <c r="F139" s="4">
        <v>7</v>
      </c>
      <c r="G139" s="4">
        <v>7</v>
      </c>
      <c r="H139" s="4">
        <v>26</v>
      </c>
      <c r="I139" s="4">
        <v>19</v>
      </c>
      <c r="J139" s="4">
        <v>0</v>
      </c>
      <c r="K139" s="4">
        <v>0</v>
      </c>
      <c r="L139" s="4">
        <v>0</v>
      </c>
      <c r="M139" s="4">
        <v>5</v>
      </c>
      <c r="N139" s="4">
        <v>2</v>
      </c>
      <c r="O139" s="4">
        <v>5</v>
      </c>
      <c r="P139" s="4">
        <v>6</v>
      </c>
      <c r="Q139" s="4">
        <v>13</v>
      </c>
      <c r="R139" s="4">
        <v>0</v>
      </c>
      <c r="S139" s="4">
        <v>1</v>
      </c>
      <c r="T139" s="4">
        <v>1</v>
      </c>
      <c r="U139" s="4">
        <v>8</v>
      </c>
      <c r="V139" s="4">
        <v>9</v>
      </c>
      <c r="W139" s="4">
        <v>13</v>
      </c>
      <c r="X139" s="4">
        <v>32</v>
      </c>
      <c r="Y139" s="4">
        <v>33</v>
      </c>
      <c r="Z139" s="4">
        <v>66</v>
      </c>
      <c r="AA139" s="4">
        <v>34</v>
      </c>
      <c r="AB139" s="4">
        <v>106</v>
      </c>
      <c r="AC139" s="4" t="s">
        <v>388</v>
      </c>
    </row>
    <row r="140" spans="1:29" x14ac:dyDescent="0.2">
      <c r="A140" s="5" t="s">
        <v>140</v>
      </c>
      <c r="C140" s="4">
        <v>1</v>
      </c>
      <c r="D140" s="4">
        <v>1</v>
      </c>
      <c r="E140" s="4">
        <v>4</v>
      </c>
      <c r="F140" s="4">
        <v>8</v>
      </c>
      <c r="G140" s="4">
        <v>10</v>
      </c>
      <c r="H140" s="4">
        <v>13</v>
      </c>
      <c r="I140" s="4">
        <v>23</v>
      </c>
      <c r="J140" s="4">
        <v>0</v>
      </c>
      <c r="K140" s="4">
        <v>0</v>
      </c>
      <c r="L140" s="4">
        <v>0</v>
      </c>
      <c r="M140" s="4">
        <v>3</v>
      </c>
      <c r="N140" s="4">
        <v>6</v>
      </c>
      <c r="O140" s="4">
        <v>13</v>
      </c>
      <c r="P140" s="4">
        <v>14</v>
      </c>
      <c r="Q140" s="4">
        <v>25</v>
      </c>
      <c r="R140" s="4">
        <v>0</v>
      </c>
      <c r="S140" s="4">
        <v>1</v>
      </c>
      <c r="T140" s="4">
        <v>1</v>
      </c>
      <c r="U140" s="4">
        <v>7</v>
      </c>
      <c r="V140" s="4">
        <v>14</v>
      </c>
      <c r="W140" s="4">
        <v>23</v>
      </c>
      <c r="X140" s="4">
        <v>27</v>
      </c>
      <c r="Y140" s="4">
        <v>49</v>
      </c>
      <c r="Z140" s="4">
        <v>65</v>
      </c>
      <c r="AA140" s="4">
        <v>62</v>
      </c>
      <c r="AB140" s="4">
        <v>128</v>
      </c>
      <c r="AC140" s="4" t="s">
        <v>408</v>
      </c>
    </row>
    <row r="141" spans="1:29" x14ac:dyDescent="0.2">
      <c r="A141" s="5" t="s">
        <v>141</v>
      </c>
      <c r="E141" s="4">
        <v>3</v>
      </c>
      <c r="F141" s="4">
        <v>6</v>
      </c>
      <c r="G141" s="4">
        <v>6</v>
      </c>
      <c r="H141" s="4">
        <v>17</v>
      </c>
      <c r="I141" s="4">
        <v>28</v>
      </c>
      <c r="J141" s="4">
        <v>0</v>
      </c>
      <c r="K141" s="4">
        <v>0</v>
      </c>
      <c r="L141" s="4">
        <v>0</v>
      </c>
      <c r="M141" s="4">
        <v>0</v>
      </c>
      <c r="N141" s="4">
        <v>5</v>
      </c>
      <c r="O141" s="4">
        <v>4</v>
      </c>
      <c r="P141" s="4">
        <v>14</v>
      </c>
      <c r="Q141" s="4">
        <v>17</v>
      </c>
      <c r="R141" s="4">
        <v>0</v>
      </c>
      <c r="S141" s="4">
        <v>0</v>
      </c>
      <c r="T141" s="4">
        <v>0</v>
      </c>
      <c r="U141" s="4">
        <v>3</v>
      </c>
      <c r="V141" s="4">
        <v>11</v>
      </c>
      <c r="W141" s="4">
        <v>11</v>
      </c>
      <c r="X141" s="4">
        <v>32</v>
      </c>
      <c r="Y141" s="4">
        <v>46</v>
      </c>
      <c r="Z141" s="4">
        <v>67</v>
      </c>
      <c r="AA141" s="4">
        <v>40</v>
      </c>
      <c r="AB141" s="4">
        <v>110</v>
      </c>
      <c r="AC141" s="4" t="s">
        <v>408</v>
      </c>
    </row>
    <row r="142" spans="1:29" x14ac:dyDescent="0.2">
      <c r="A142" s="5" t="s">
        <v>142</v>
      </c>
      <c r="E142" s="4">
        <v>4</v>
      </c>
      <c r="F142" s="4">
        <v>13</v>
      </c>
      <c r="G142" s="4">
        <v>10</v>
      </c>
      <c r="H142" s="4">
        <v>20</v>
      </c>
      <c r="I142" s="4">
        <v>62</v>
      </c>
      <c r="J142" s="4">
        <v>0</v>
      </c>
      <c r="K142" s="4">
        <v>0</v>
      </c>
      <c r="L142" s="4">
        <v>1</v>
      </c>
      <c r="M142" s="4">
        <v>0</v>
      </c>
      <c r="N142" s="4">
        <v>4</v>
      </c>
      <c r="O142" s="4">
        <v>9</v>
      </c>
      <c r="P142" s="4">
        <v>8</v>
      </c>
      <c r="Q142" s="4">
        <v>23</v>
      </c>
      <c r="R142" s="4">
        <v>0</v>
      </c>
      <c r="S142" s="4">
        <v>0</v>
      </c>
      <c r="T142" s="4">
        <v>1</v>
      </c>
      <c r="U142" s="4">
        <v>4</v>
      </c>
      <c r="V142" s="4">
        <v>17</v>
      </c>
      <c r="W142" s="4">
        <v>20</v>
      </c>
      <c r="X142" s="4">
        <v>28</v>
      </c>
      <c r="Y142" s="4">
        <v>89</v>
      </c>
      <c r="Z142" s="4">
        <v>115</v>
      </c>
      <c r="AA142" s="4">
        <v>49</v>
      </c>
      <c r="AB142" s="4">
        <v>169</v>
      </c>
      <c r="AC142" s="4" t="s">
        <v>409</v>
      </c>
    </row>
    <row r="143" spans="1:29" x14ac:dyDescent="0.2">
      <c r="A143" s="5" t="s">
        <v>143</v>
      </c>
      <c r="D143" s="4">
        <v>1</v>
      </c>
      <c r="E143" s="4">
        <v>2</v>
      </c>
      <c r="F143" s="4">
        <v>9</v>
      </c>
      <c r="G143" s="4">
        <v>16</v>
      </c>
      <c r="H143" s="4">
        <v>25</v>
      </c>
      <c r="I143" s="4">
        <v>56</v>
      </c>
      <c r="J143" s="4">
        <v>0</v>
      </c>
      <c r="K143" s="4">
        <v>0</v>
      </c>
      <c r="L143" s="4">
        <v>0</v>
      </c>
      <c r="M143" s="4">
        <v>1</v>
      </c>
      <c r="N143" s="4">
        <v>1</v>
      </c>
      <c r="O143" s="4">
        <v>8</v>
      </c>
      <c r="P143" s="4">
        <v>16</v>
      </c>
      <c r="Q143" s="4">
        <v>21</v>
      </c>
      <c r="R143" s="4">
        <v>0</v>
      </c>
      <c r="S143" s="4">
        <v>0</v>
      </c>
      <c r="T143" s="4">
        <v>1</v>
      </c>
      <c r="U143" s="4">
        <v>3</v>
      </c>
      <c r="V143" s="4">
        <v>10</v>
      </c>
      <c r="W143" s="4">
        <v>25</v>
      </c>
      <c r="X143" s="4">
        <v>43</v>
      </c>
      <c r="Y143" s="4">
        <v>82</v>
      </c>
      <c r="Z143" s="4">
        <v>113</v>
      </c>
      <c r="AA143" s="4">
        <v>49</v>
      </c>
      <c r="AB143" s="4">
        <v>172</v>
      </c>
      <c r="AC143" s="4" t="s">
        <v>409</v>
      </c>
    </row>
    <row r="144" spans="1:29" x14ac:dyDescent="0.2">
      <c r="A144" s="5" t="s">
        <v>144</v>
      </c>
      <c r="E144" s="4">
        <v>2</v>
      </c>
      <c r="F144" s="4">
        <v>4</v>
      </c>
      <c r="G144" s="4">
        <v>14</v>
      </c>
      <c r="H144" s="4">
        <v>19</v>
      </c>
      <c r="I144" s="4">
        <v>26</v>
      </c>
      <c r="J144" s="4">
        <v>0</v>
      </c>
      <c r="K144" s="4">
        <v>0</v>
      </c>
      <c r="L144" s="4">
        <v>0</v>
      </c>
      <c r="M144" s="4">
        <v>2</v>
      </c>
      <c r="N144" s="4">
        <v>4</v>
      </c>
      <c r="O144" s="4">
        <v>5</v>
      </c>
      <c r="P144" s="4">
        <v>15</v>
      </c>
      <c r="Q144" s="4">
        <v>22</v>
      </c>
      <c r="R144" s="4">
        <v>0</v>
      </c>
      <c r="S144" s="4">
        <v>0</v>
      </c>
      <c r="T144" s="4">
        <v>0</v>
      </c>
      <c r="U144" s="4">
        <v>4</v>
      </c>
      <c r="V144" s="4">
        <v>9</v>
      </c>
      <c r="W144" s="4">
        <v>20</v>
      </c>
      <c r="X144" s="4">
        <v>37</v>
      </c>
      <c r="Y144" s="4">
        <v>53</v>
      </c>
      <c r="Z144" s="4">
        <v>69</v>
      </c>
      <c r="AA144" s="4">
        <v>48</v>
      </c>
      <c r="AB144" s="4">
        <v>129</v>
      </c>
      <c r="AC144" s="4" t="s">
        <v>409</v>
      </c>
    </row>
    <row r="145" spans="1:29" x14ac:dyDescent="0.2">
      <c r="A145" s="5" t="s">
        <v>145</v>
      </c>
      <c r="D145" s="4">
        <v>1</v>
      </c>
      <c r="E145" s="4">
        <v>2</v>
      </c>
      <c r="F145" s="4">
        <v>3</v>
      </c>
      <c r="G145" s="4">
        <v>15</v>
      </c>
      <c r="H145" s="4">
        <v>15</v>
      </c>
      <c r="I145" s="4">
        <v>46</v>
      </c>
      <c r="J145" s="4">
        <v>0</v>
      </c>
      <c r="K145" s="4">
        <v>1</v>
      </c>
      <c r="L145" s="4">
        <v>0</v>
      </c>
      <c r="M145" s="4">
        <v>0</v>
      </c>
      <c r="N145" s="4">
        <v>2</v>
      </c>
      <c r="O145" s="4">
        <v>3</v>
      </c>
      <c r="P145" s="4">
        <v>3</v>
      </c>
      <c r="Q145" s="4">
        <v>13</v>
      </c>
      <c r="R145" s="4">
        <v>0</v>
      </c>
      <c r="S145" s="4">
        <v>1</v>
      </c>
      <c r="T145" s="4">
        <v>1</v>
      </c>
      <c r="U145" s="4">
        <v>2</v>
      </c>
      <c r="V145" s="4">
        <v>6</v>
      </c>
      <c r="W145" s="4">
        <v>22</v>
      </c>
      <c r="X145" s="4">
        <v>18</v>
      </c>
      <c r="Y145" s="4">
        <v>66</v>
      </c>
      <c r="Z145" s="4">
        <v>87</v>
      </c>
      <c r="AA145" s="4">
        <v>26</v>
      </c>
      <c r="AB145" s="4">
        <v>125</v>
      </c>
      <c r="AC145" s="4" t="s">
        <v>387</v>
      </c>
    </row>
    <row r="146" spans="1:29" x14ac:dyDescent="0.2">
      <c r="A146" s="5" t="s">
        <v>146</v>
      </c>
      <c r="F146" s="4">
        <v>4</v>
      </c>
      <c r="G146" s="4">
        <v>12</v>
      </c>
      <c r="H146" s="4">
        <v>19</v>
      </c>
      <c r="I146" s="4">
        <v>48</v>
      </c>
      <c r="J146" s="4">
        <v>0</v>
      </c>
      <c r="K146" s="4">
        <v>0</v>
      </c>
      <c r="L146" s="4">
        <v>0</v>
      </c>
      <c r="M146" s="4">
        <v>3</v>
      </c>
      <c r="N146" s="4">
        <v>3</v>
      </c>
      <c r="O146" s="4">
        <v>5</v>
      </c>
      <c r="P146" s="4">
        <v>10</v>
      </c>
      <c r="Q146" s="4">
        <v>12</v>
      </c>
      <c r="R146" s="4">
        <v>0</v>
      </c>
      <c r="S146" s="4">
        <v>0</v>
      </c>
      <c r="T146" s="4">
        <v>0</v>
      </c>
      <c r="U146" s="4">
        <v>3</v>
      </c>
      <c r="V146" s="4">
        <v>7</v>
      </c>
      <c r="W146" s="4">
        <v>19</v>
      </c>
      <c r="X146" s="4">
        <v>31</v>
      </c>
      <c r="Y146" s="4">
        <v>64</v>
      </c>
      <c r="Z146" s="4">
        <v>86</v>
      </c>
      <c r="AA146" s="4">
        <v>35</v>
      </c>
      <c r="AB146" s="4">
        <v>131</v>
      </c>
      <c r="AC146" s="4" t="s">
        <v>387</v>
      </c>
    </row>
    <row r="147" spans="1:29" x14ac:dyDescent="0.2">
      <c r="A147" s="5" t="s">
        <v>147</v>
      </c>
      <c r="E147" s="4">
        <v>4</v>
      </c>
      <c r="F147" s="4">
        <v>7</v>
      </c>
      <c r="G147" s="4">
        <v>25</v>
      </c>
      <c r="H147" s="4">
        <v>20</v>
      </c>
      <c r="I147" s="4">
        <v>52</v>
      </c>
      <c r="J147" s="4">
        <v>0</v>
      </c>
      <c r="K147" s="4">
        <v>0</v>
      </c>
      <c r="L147" s="4">
        <v>0</v>
      </c>
      <c r="M147" s="4">
        <v>1</v>
      </c>
      <c r="N147" s="4">
        <v>4</v>
      </c>
      <c r="O147" s="4">
        <v>14</v>
      </c>
      <c r="P147" s="4">
        <v>12</v>
      </c>
      <c r="Q147" s="4">
        <v>26</v>
      </c>
      <c r="R147" s="4">
        <v>0</v>
      </c>
      <c r="S147" s="4">
        <v>0</v>
      </c>
      <c r="T147" s="4">
        <v>0</v>
      </c>
      <c r="U147" s="4">
        <v>5</v>
      </c>
      <c r="V147" s="4">
        <v>11</v>
      </c>
      <c r="W147" s="4">
        <v>40</v>
      </c>
      <c r="X147" s="4">
        <v>35</v>
      </c>
      <c r="Y147" s="4">
        <v>82</v>
      </c>
      <c r="Z147" s="4">
        <v>112</v>
      </c>
      <c r="AA147" s="4">
        <v>58</v>
      </c>
      <c r="AB147" s="4">
        <v>178</v>
      </c>
      <c r="AC147" s="4" t="s">
        <v>410</v>
      </c>
    </row>
    <row r="148" spans="1:29" x14ac:dyDescent="0.2">
      <c r="A148" s="5" t="s">
        <v>148</v>
      </c>
      <c r="E148" s="4">
        <v>2</v>
      </c>
      <c r="F148" s="4">
        <v>3</v>
      </c>
      <c r="G148" s="4">
        <v>13</v>
      </c>
      <c r="H148" s="4">
        <v>22</v>
      </c>
      <c r="I148" s="4">
        <v>35</v>
      </c>
      <c r="J148" s="4">
        <v>0</v>
      </c>
      <c r="K148" s="4">
        <v>0</v>
      </c>
      <c r="L148" s="4">
        <v>0</v>
      </c>
      <c r="M148" s="4">
        <v>1</v>
      </c>
      <c r="N148" s="4">
        <v>1</v>
      </c>
      <c r="O148" s="4">
        <v>8</v>
      </c>
      <c r="P148" s="4">
        <v>2</v>
      </c>
      <c r="Q148" s="4">
        <v>11</v>
      </c>
      <c r="R148" s="4">
        <v>0</v>
      </c>
      <c r="S148" s="4">
        <v>0</v>
      </c>
      <c r="T148" s="4">
        <v>0</v>
      </c>
      <c r="U148" s="4">
        <v>3</v>
      </c>
      <c r="V148" s="4">
        <v>4</v>
      </c>
      <c r="W148" s="4">
        <v>21</v>
      </c>
      <c r="X148" s="4">
        <v>24</v>
      </c>
      <c r="Y148" s="4">
        <v>48</v>
      </c>
      <c r="Z148" s="4">
        <v>76</v>
      </c>
      <c r="AA148" s="4">
        <v>23</v>
      </c>
      <c r="AB148" s="4">
        <v>102</v>
      </c>
      <c r="AC148" s="4" t="s">
        <v>389</v>
      </c>
    </row>
    <row r="149" spans="1:29" x14ac:dyDescent="0.2">
      <c r="A149" s="5" t="s">
        <v>149</v>
      </c>
      <c r="E149" s="4">
        <v>1</v>
      </c>
      <c r="F149" s="4">
        <v>8</v>
      </c>
      <c r="G149" s="4">
        <v>19</v>
      </c>
      <c r="H149" s="4">
        <v>38</v>
      </c>
      <c r="I149" s="4">
        <v>45</v>
      </c>
      <c r="J149" s="4">
        <v>0</v>
      </c>
      <c r="K149" s="4">
        <v>0</v>
      </c>
      <c r="L149" s="4">
        <v>1</v>
      </c>
      <c r="M149" s="4">
        <v>6</v>
      </c>
      <c r="N149" s="4">
        <v>3</v>
      </c>
      <c r="O149" s="4">
        <v>5</v>
      </c>
      <c r="P149" s="4">
        <v>8</v>
      </c>
      <c r="Q149" s="4">
        <v>34</v>
      </c>
      <c r="R149" s="4">
        <v>0</v>
      </c>
      <c r="S149" s="4">
        <v>0</v>
      </c>
      <c r="T149" s="4">
        <v>1</v>
      </c>
      <c r="U149" s="4">
        <v>7</v>
      </c>
      <c r="V149" s="4">
        <v>12</v>
      </c>
      <c r="W149" s="4">
        <v>27</v>
      </c>
      <c r="X149" s="4">
        <v>46</v>
      </c>
      <c r="Y149" s="4">
        <v>79</v>
      </c>
      <c r="Z149" s="4">
        <v>113</v>
      </c>
      <c r="AA149" s="4">
        <v>57</v>
      </c>
      <c r="AB149" s="4">
        <v>174</v>
      </c>
      <c r="AC149" s="4" t="s">
        <v>410</v>
      </c>
    </row>
    <row r="150" spans="1:29" x14ac:dyDescent="0.2">
      <c r="A150" s="5" t="s">
        <v>150</v>
      </c>
      <c r="D150" s="4">
        <v>1</v>
      </c>
      <c r="E150" s="4">
        <v>2</v>
      </c>
      <c r="F150" s="4">
        <v>5</v>
      </c>
      <c r="G150" s="4">
        <v>14</v>
      </c>
      <c r="H150" s="4">
        <v>15</v>
      </c>
      <c r="I150" s="4">
        <v>59</v>
      </c>
      <c r="J150" s="4">
        <v>0</v>
      </c>
      <c r="K150" s="4">
        <v>0</v>
      </c>
      <c r="L150" s="4">
        <v>0</v>
      </c>
      <c r="M150" s="4">
        <v>0</v>
      </c>
      <c r="N150" s="4">
        <v>3</v>
      </c>
      <c r="O150" s="4">
        <v>11</v>
      </c>
      <c r="P150" s="4">
        <v>15</v>
      </c>
      <c r="Q150" s="4">
        <v>25</v>
      </c>
      <c r="R150" s="4">
        <v>0</v>
      </c>
      <c r="S150" s="4">
        <v>0</v>
      </c>
      <c r="T150" s="4">
        <v>1</v>
      </c>
      <c r="U150" s="4">
        <v>2</v>
      </c>
      <c r="V150" s="4">
        <v>8</v>
      </c>
      <c r="W150" s="4">
        <v>25</v>
      </c>
      <c r="X150" s="4">
        <v>30</v>
      </c>
      <c r="Y150" s="4">
        <v>86</v>
      </c>
      <c r="Z150" s="4">
        <v>97</v>
      </c>
      <c r="AA150" s="4">
        <v>58</v>
      </c>
      <c r="AB150" s="4">
        <v>157</v>
      </c>
      <c r="AC150" s="4" t="s">
        <v>410</v>
      </c>
    </row>
    <row r="151" spans="1:29" x14ac:dyDescent="0.2">
      <c r="A151" s="5" t="s">
        <v>151</v>
      </c>
      <c r="D151" s="4">
        <v>3</v>
      </c>
      <c r="E151" s="4">
        <v>5</v>
      </c>
      <c r="F151" s="4">
        <v>8</v>
      </c>
      <c r="G151" s="4">
        <v>21</v>
      </c>
      <c r="H151" s="4">
        <v>31</v>
      </c>
      <c r="I151" s="4">
        <v>79</v>
      </c>
      <c r="J151" s="4">
        <v>0</v>
      </c>
      <c r="K151" s="4">
        <v>0</v>
      </c>
      <c r="L151" s="4">
        <v>2</v>
      </c>
      <c r="M151" s="4">
        <v>3</v>
      </c>
      <c r="N151" s="4">
        <v>14</v>
      </c>
      <c r="O151" s="4">
        <v>16</v>
      </c>
      <c r="P151" s="4">
        <v>14</v>
      </c>
      <c r="Q151" s="4">
        <v>26</v>
      </c>
      <c r="R151" s="4">
        <v>0</v>
      </c>
      <c r="S151" s="4">
        <v>0</v>
      </c>
      <c r="T151" s="4">
        <v>5</v>
      </c>
      <c r="U151" s="4">
        <v>8</v>
      </c>
      <c r="V151" s="4">
        <v>23</v>
      </c>
      <c r="W151" s="4">
        <v>37</v>
      </c>
      <c r="X151" s="4">
        <v>49</v>
      </c>
      <c r="Y151" s="4">
        <v>106</v>
      </c>
      <c r="Z151" s="4">
        <v>153</v>
      </c>
      <c r="AA151" s="4">
        <v>77</v>
      </c>
      <c r="AB151" s="4">
        <v>236</v>
      </c>
      <c r="AC151" s="4" t="s">
        <v>411</v>
      </c>
    </row>
    <row r="152" spans="1:29" x14ac:dyDescent="0.2">
      <c r="A152" s="5" t="s">
        <v>152</v>
      </c>
      <c r="E152" s="4">
        <v>9</v>
      </c>
      <c r="F152" s="4">
        <v>14</v>
      </c>
      <c r="G152" s="4">
        <v>20</v>
      </c>
      <c r="H152" s="4">
        <v>27</v>
      </c>
      <c r="I152" s="4">
        <v>87</v>
      </c>
      <c r="J152" s="4">
        <v>0</v>
      </c>
      <c r="K152" s="4">
        <v>0</v>
      </c>
      <c r="L152" s="4">
        <v>0</v>
      </c>
      <c r="M152" s="4">
        <v>2</v>
      </c>
      <c r="N152" s="4">
        <v>3</v>
      </c>
      <c r="O152" s="4">
        <v>8</v>
      </c>
      <c r="P152" s="4">
        <v>15</v>
      </c>
      <c r="Q152" s="4">
        <v>28</v>
      </c>
      <c r="R152" s="4">
        <v>0</v>
      </c>
      <c r="S152" s="4">
        <v>0</v>
      </c>
      <c r="T152" s="4">
        <v>0</v>
      </c>
      <c r="U152" s="4">
        <v>11</v>
      </c>
      <c r="V152" s="4">
        <v>17</v>
      </c>
      <c r="W152" s="4">
        <v>28</v>
      </c>
      <c r="X152" s="4">
        <v>45</v>
      </c>
      <c r="Y152" s="4">
        <v>121</v>
      </c>
      <c r="Z152" s="4">
        <v>167</v>
      </c>
      <c r="AA152" s="4">
        <v>60</v>
      </c>
      <c r="AB152" s="4">
        <v>237</v>
      </c>
      <c r="AC152" s="4" t="s">
        <v>412</v>
      </c>
    </row>
    <row r="153" spans="1:29" x14ac:dyDescent="0.2">
      <c r="A153" s="5" t="s">
        <v>153</v>
      </c>
      <c r="E153" s="4">
        <v>8</v>
      </c>
      <c r="F153" s="4">
        <v>18</v>
      </c>
      <c r="G153" s="4">
        <v>17</v>
      </c>
      <c r="H153" s="4">
        <v>15</v>
      </c>
      <c r="I153" s="4">
        <v>48</v>
      </c>
      <c r="J153" s="4">
        <v>0</v>
      </c>
      <c r="K153" s="4">
        <v>0</v>
      </c>
      <c r="L153" s="4">
        <v>0</v>
      </c>
      <c r="M153" s="4">
        <v>4</v>
      </c>
      <c r="N153" s="4">
        <v>7</v>
      </c>
      <c r="O153" s="4">
        <v>10</v>
      </c>
      <c r="P153" s="4">
        <v>18</v>
      </c>
      <c r="Q153" s="4">
        <v>20</v>
      </c>
      <c r="R153" s="4">
        <v>0</v>
      </c>
      <c r="S153" s="4">
        <v>0</v>
      </c>
      <c r="T153" s="4">
        <v>0</v>
      </c>
      <c r="U153" s="4">
        <v>12</v>
      </c>
      <c r="V153" s="4">
        <v>25</v>
      </c>
      <c r="W153" s="4">
        <v>27</v>
      </c>
      <c r="X153" s="4">
        <v>33</v>
      </c>
      <c r="Y153" s="4">
        <v>73</v>
      </c>
      <c r="Z153" s="4">
        <v>111</v>
      </c>
      <c r="AA153" s="4">
        <v>61</v>
      </c>
      <c r="AB153" s="4">
        <v>177</v>
      </c>
      <c r="AC153" s="4" t="s">
        <v>411</v>
      </c>
    </row>
    <row r="154" spans="1:29" x14ac:dyDescent="0.2">
      <c r="A154" s="5" t="s">
        <v>154</v>
      </c>
      <c r="E154" s="4">
        <v>2</v>
      </c>
      <c r="F154" s="4">
        <v>6</v>
      </c>
      <c r="G154" s="4">
        <v>29</v>
      </c>
      <c r="H154" s="4">
        <v>34</v>
      </c>
      <c r="I154" s="4">
        <v>79</v>
      </c>
      <c r="J154" s="4">
        <v>0</v>
      </c>
      <c r="K154" s="4">
        <v>0</v>
      </c>
      <c r="L154" s="4">
        <v>0</v>
      </c>
      <c r="M154" s="4">
        <v>2</v>
      </c>
      <c r="N154" s="4">
        <v>2</v>
      </c>
      <c r="O154" s="4">
        <v>8</v>
      </c>
      <c r="P154" s="4">
        <v>15</v>
      </c>
      <c r="Q154" s="4">
        <v>13</v>
      </c>
      <c r="R154" s="4">
        <v>0</v>
      </c>
      <c r="S154" s="4">
        <v>0</v>
      </c>
      <c r="T154" s="4">
        <v>0</v>
      </c>
      <c r="U154" s="4">
        <v>4</v>
      </c>
      <c r="V154" s="4">
        <v>8</v>
      </c>
      <c r="W154" s="4">
        <v>40</v>
      </c>
      <c r="X154" s="4">
        <v>52</v>
      </c>
      <c r="Y154" s="4">
        <v>98</v>
      </c>
      <c r="Z154" s="4">
        <v>156</v>
      </c>
      <c r="AA154" s="4">
        <v>41</v>
      </c>
      <c r="AB154" s="4">
        <v>209</v>
      </c>
      <c r="AC154" s="4" t="s">
        <v>412</v>
      </c>
    </row>
    <row r="155" spans="1:29" x14ac:dyDescent="0.2">
      <c r="A155" s="5" t="s">
        <v>155</v>
      </c>
      <c r="D155" s="4">
        <v>2</v>
      </c>
      <c r="E155" s="4">
        <v>4</v>
      </c>
      <c r="F155" s="4">
        <v>7</v>
      </c>
      <c r="G155" s="4">
        <v>14</v>
      </c>
      <c r="H155" s="4">
        <v>17</v>
      </c>
      <c r="I155" s="4">
        <v>58</v>
      </c>
      <c r="J155" s="4">
        <v>0</v>
      </c>
      <c r="K155" s="4">
        <v>0</v>
      </c>
      <c r="L155" s="4">
        <v>1</v>
      </c>
      <c r="M155" s="4">
        <v>0</v>
      </c>
      <c r="N155" s="4">
        <v>5</v>
      </c>
      <c r="O155" s="4">
        <v>11</v>
      </c>
      <c r="P155" s="4">
        <v>6</v>
      </c>
      <c r="Q155" s="4">
        <v>35</v>
      </c>
      <c r="R155" s="4">
        <v>0</v>
      </c>
      <c r="S155" s="4">
        <v>0</v>
      </c>
      <c r="T155" s="4">
        <v>3</v>
      </c>
      <c r="U155" s="4">
        <v>4</v>
      </c>
      <c r="V155" s="4">
        <v>12</v>
      </c>
      <c r="W155" s="4">
        <v>26</v>
      </c>
      <c r="X155" s="4">
        <v>25</v>
      </c>
      <c r="Y155" s="4">
        <v>99</v>
      </c>
      <c r="Z155" s="4">
        <v>105</v>
      </c>
      <c r="AA155" s="4">
        <v>59</v>
      </c>
      <c r="AB155" s="4">
        <v>174</v>
      </c>
      <c r="AC155" s="4" t="s">
        <v>413</v>
      </c>
    </row>
    <row r="156" spans="1:29" x14ac:dyDescent="0.2">
      <c r="A156" s="5" t="s">
        <v>156</v>
      </c>
      <c r="E156" s="4">
        <v>5</v>
      </c>
      <c r="F156" s="4">
        <v>14</v>
      </c>
      <c r="G156" s="4">
        <v>16</v>
      </c>
      <c r="H156" s="4">
        <v>27</v>
      </c>
      <c r="I156" s="4">
        <v>68</v>
      </c>
      <c r="J156" s="4">
        <v>0</v>
      </c>
      <c r="K156" s="4">
        <v>0</v>
      </c>
      <c r="L156" s="4">
        <v>1</v>
      </c>
      <c r="M156" s="4">
        <v>3</v>
      </c>
      <c r="N156" s="4">
        <v>3</v>
      </c>
      <c r="O156" s="4">
        <v>12</v>
      </c>
      <c r="P156" s="4">
        <v>13</v>
      </c>
      <c r="Q156" s="4">
        <v>25</v>
      </c>
      <c r="R156" s="4">
        <v>0</v>
      </c>
      <c r="S156" s="4">
        <v>0</v>
      </c>
      <c r="T156" s="4">
        <v>1</v>
      </c>
      <c r="U156" s="4">
        <v>9</v>
      </c>
      <c r="V156" s="4">
        <v>17</v>
      </c>
      <c r="W156" s="4">
        <v>28</v>
      </c>
      <c r="X156" s="4">
        <v>41</v>
      </c>
      <c r="Y156" s="4">
        <v>93</v>
      </c>
      <c r="Z156" s="4">
        <v>135</v>
      </c>
      <c r="AA156" s="4">
        <v>61</v>
      </c>
      <c r="AB156" s="4">
        <v>198</v>
      </c>
      <c r="AC156" s="4" t="s">
        <v>414</v>
      </c>
    </row>
    <row r="157" spans="1:29" x14ac:dyDescent="0.2">
      <c r="A157" s="5" t="s">
        <v>157</v>
      </c>
      <c r="D157" s="4">
        <v>2</v>
      </c>
      <c r="E157" s="4">
        <v>8</v>
      </c>
      <c r="F157" s="4">
        <v>6</v>
      </c>
      <c r="G157" s="4">
        <v>17</v>
      </c>
      <c r="H157" s="4">
        <v>41</v>
      </c>
      <c r="I157" s="4">
        <v>63</v>
      </c>
      <c r="J157" s="4">
        <v>0</v>
      </c>
      <c r="K157" s="4">
        <v>1</v>
      </c>
      <c r="L157" s="4">
        <v>0</v>
      </c>
      <c r="M157" s="4">
        <v>4</v>
      </c>
      <c r="N157" s="4">
        <v>5</v>
      </c>
      <c r="O157" s="4">
        <v>6</v>
      </c>
      <c r="P157" s="4">
        <v>24</v>
      </c>
      <c r="Q157" s="4">
        <v>44</v>
      </c>
      <c r="R157" s="4">
        <v>0</v>
      </c>
      <c r="S157" s="4">
        <v>1</v>
      </c>
      <c r="T157" s="4">
        <v>2</v>
      </c>
      <c r="U157" s="4">
        <v>12</v>
      </c>
      <c r="V157" s="4">
        <v>11</v>
      </c>
      <c r="W157" s="4">
        <v>25</v>
      </c>
      <c r="X157" s="4">
        <v>65</v>
      </c>
      <c r="Y157" s="4">
        <v>111</v>
      </c>
      <c r="Z157" s="4">
        <v>142</v>
      </c>
      <c r="AA157" s="4">
        <v>86</v>
      </c>
      <c r="AB157" s="4">
        <v>234</v>
      </c>
      <c r="AC157" s="4" t="s">
        <v>414</v>
      </c>
    </row>
    <row r="158" spans="1:29" x14ac:dyDescent="0.2">
      <c r="A158" s="5" t="s">
        <v>158</v>
      </c>
      <c r="D158" s="4">
        <v>2</v>
      </c>
      <c r="E158" s="4">
        <v>4</v>
      </c>
      <c r="F158" s="4">
        <v>4</v>
      </c>
      <c r="G158" s="4">
        <v>23</v>
      </c>
      <c r="H158" s="4">
        <v>36</v>
      </c>
      <c r="I158" s="4">
        <v>61</v>
      </c>
      <c r="J158" s="4">
        <v>0</v>
      </c>
      <c r="K158" s="4">
        <v>0</v>
      </c>
      <c r="L158" s="4">
        <v>0</v>
      </c>
      <c r="M158" s="4">
        <v>1</v>
      </c>
      <c r="N158" s="4">
        <v>16</v>
      </c>
      <c r="O158" s="4">
        <v>13</v>
      </c>
      <c r="P158" s="4">
        <v>26</v>
      </c>
      <c r="Q158" s="4">
        <v>42</v>
      </c>
      <c r="R158" s="4">
        <v>0</v>
      </c>
      <c r="S158" s="4">
        <v>0</v>
      </c>
      <c r="T158" s="4">
        <v>2</v>
      </c>
      <c r="U158" s="4">
        <v>5</v>
      </c>
      <c r="V158" s="4">
        <v>21</v>
      </c>
      <c r="W158" s="4">
        <v>36</v>
      </c>
      <c r="X158" s="4">
        <v>62</v>
      </c>
      <c r="Y158" s="4">
        <v>104</v>
      </c>
      <c r="Z158" s="4">
        <v>135</v>
      </c>
      <c r="AA158" s="4">
        <v>99</v>
      </c>
      <c r="AB158" s="4">
        <v>236</v>
      </c>
      <c r="AC158" s="4" t="s">
        <v>414</v>
      </c>
    </row>
    <row r="159" spans="1:29" x14ac:dyDescent="0.2">
      <c r="A159" s="5" t="s">
        <v>159</v>
      </c>
      <c r="D159" s="4">
        <v>1</v>
      </c>
      <c r="E159" s="4">
        <v>4</v>
      </c>
      <c r="F159" s="4">
        <v>8</v>
      </c>
      <c r="G159" s="4">
        <v>16</v>
      </c>
      <c r="H159" s="4">
        <v>23</v>
      </c>
      <c r="I159" s="4">
        <v>68</v>
      </c>
      <c r="J159" s="4">
        <v>0</v>
      </c>
      <c r="K159" s="4">
        <v>0</v>
      </c>
      <c r="L159" s="4">
        <v>2</v>
      </c>
      <c r="M159" s="4">
        <v>2</v>
      </c>
      <c r="N159" s="4">
        <v>2</v>
      </c>
      <c r="O159" s="4">
        <v>1</v>
      </c>
      <c r="P159" s="4">
        <v>8</v>
      </c>
      <c r="Q159" s="4">
        <v>15</v>
      </c>
      <c r="R159" s="4">
        <v>0</v>
      </c>
      <c r="S159" s="4">
        <v>0</v>
      </c>
      <c r="T159" s="4">
        <v>3</v>
      </c>
      <c r="U159" s="4">
        <v>7</v>
      </c>
      <c r="V159" s="4">
        <v>11</v>
      </c>
      <c r="W159" s="4">
        <v>18</v>
      </c>
      <c r="X159" s="4">
        <v>33</v>
      </c>
      <c r="Y159" s="4">
        <v>85</v>
      </c>
      <c r="Z159" s="4">
        <v>125</v>
      </c>
      <c r="AA159" s="4">
        <v>30</v>
      </c>
      <c r="AB159" s="4">
        <v>162</v>
      </c>
      <c r="AC159" s="4" t="s">
        <v>391</v>
      </c>
    </row>
    <row r="160" spans="1:29" x14ac:dyDescent="0.2">
      <c r="A160" s="5" t="s">
        <v>160</v>
      </c>
      <c r="E160" s="4">
        <v>3</v>
      </c>
      <c r="F160" s="4">
        <v>11</v>
      </c>
      <c r="G160" s="4">
        <v>19</v>
      </c>
      <c r="H160" s="4">
        <v>31</v>
      </c>
      <c r="I160" s="4">
        <v>63</v>
      </c>
      <c r="J160" s="4">
        <v>0</v>
      </c>
      <c r="K160" s="4">
        <v>0</v>
      </c>
      <c r="L160" s="4">
        <v>1</v>
      </c>
      <c r="M160" s="4">
        <v>1</v>
      </c>
      <c r="N160" s="4">
        <v>7</v>
      </c>
      <c r="O160" s="4">
        <v>6</v>
      </c>
      <c r="P160" s="4">
        <v>17</v>
      </c>
      <c r="Q160" s="4">
        <v>20</v>
      </c>
      <c r="R160" s="4">
        <v>0</v>
      </c>
      <c r="S160" s="4">
        <v>0</v>
      </c>
      <c r="T160" s="4">
        <v>1</v>
      </c>
      <c r="U160" s="4">
        <v>4</v>
      </c>
      <c r="V160" s="4">
        <v>19</v>
      </c>
      <c r="W160" s="4">
        <v>26</v>
      </c>
      <c r="X160" s="4">
        <v>53</v>
      </c>
      <c r="Y160" s="4">
        <v>84</v>
      </c>
      <c r="Z160" s="4">
        <v>131</v>
      </c>
      <c r="AA160" s="4">
        <v>54</v>
      </c>
      <c r="AB160" s="4">
        <v>193</v>
      </c>
      <c r="AC160" s="4" t="s">
        <v>391</v>
      </c>
    </row>
    <row r="161" spans="1:29" x14ac:dyDescent="0.2">
      <c r="A161" s="5" t="s">
        <v>161</v>
      </c>
      <c r="C161" s="4">
        <v>1</v>
      </c>
      <c r="D161" s="4">
        <v>1</v>
      </c>
      <c r="E161" s="4">
        <v>3</v>
      </c>
      <c r="F161" s="4">
        <v>10</v>
      </c>
      <c r="G161" s="4">
        <v>20</v>
      </c>
      <c r="H161" s="4">
        <v>42</v>
      </c>
      <c r="I161" s="4">
        <v>45</v>
      </c>
      <c r="J161" s="4">
        <v>0</v>
      </c>
      <c r="K161" s="4">
        <v>0</v>
      </c>
      <c r="L161" s="4">
        <v>2</v>
      </c>
      <c r="M161" s="4">
        <v>2</v>
      </c>
      <c r="N161" s="4">
        <v>10</v>
      </c>
      <c r="O161" s="4">
        <v>11</v>
      </c>
      <c r="P161" s="4">
        <v>16</v>
      </c>
      <c r="Q161" s="4">
        <v>23</v>
      </c>
      <c r="R161" s="4">
        <v>0</v>
      </c>
      <c r="S161" s="4">
        <v>1</v>
      </c>
      <c r="T161" s="4">
        <v>3</v>
      </c>
      <c r="U161" s="4">
        <v>5</v>
      </c>
      <c r="V161" s="4">
        <v>20</v>
      </c>
      <c r="W161" s="4">
        <v>34</v>
      </c>
      <c r="X161" s="4">
        <v>59</v>
      </c>
      <c r="Y161" s="4">
        <v>74</v>
      </c>
      <c r="Z161" s="4">
        <v>123</v>
      </c>
      <c r="AA161" s="4">
        <v>67</v>
      </c>
      <c r="AB161" s="4">
        <v>201</v>
      </c>
      <c r="AC161" s="4" t="s">
        <v>414</v>
      </c>
    </row>
    <row r="162" spans="1:29" x14ac:dyDescent="0.2">
      <c r="A162" s="5" t="s">
        <v>162</v>
      </c>
      <c r="C162" s="4">
        <v>1</v>
      </c>
      <c r="E162" s="4">
        <v>3</v>
      </c>
      <c r="F162" s="4">
        <v>6</v>
      </c>
      <c r="G162" s="4">
        <v>9</v>
      </c>
      <c r="H162" s="4">
        <v>20</v>
      </c>
      <c r="I162" s="4">
        <v>28</v>
      </c>
      <c r="J162" s="4">
        <v>0</v>
      </c>
      <c r="K162" s="4">
        <v>0</v>
      </c>
      <c r="L162" s="4">
        <v>1</v>
      </c>
      <c r="M162" s="4">
        <v>1</v>
      </c>
      <c r="N162" s="4">
        <v>4</v>
      </c>
      <c r="O162" s="4">
        <v>10</v>
      </c>
      <c r="P162" s="4">
        <v>13</v>
      </c>
      <c r="Q162" s="4">
        <v>32</v>
      </c>
      <c r="R162" s="4">
        <v>0</v>
      </c>
      <c r="S162" s="4">
        <v>1</v>
      </c>
      <c r="T162" s="4">
        <v>1</v>
      </c>
      <c r="U162" s="4">
        <v>4</v>
      </c>
      <c r="V162" s="4">
        <v>10</v>
      </c>
      <c r="W162" s="4">
        <v>19</v>
      </c>
      <c r="X162" s="4">
        <v>34</v>
      </c>
      <c r="Y162" s="4">
        <v>62</v>
      </c>
      <c r="Z162" s="4">
        <v>71</v>
      </c>
      <c r="AA162" s="4">
        <v>65</v>
      </c>
      <c r="AB162" s="4">
        <v>140</v>
      </c>
      <c r="AC162" s="4" t="s">
        <v>414</v>
      </c>
    </row>
    <row r="163" spans="1:29" x14ac:dyDescent="0.2">
      <c r="A163" s="5" t="s">
        <v>163</v>
      </c>
      <c r="D163" s="4">
        <v>1</v>
      </c>
      <c r="F163" s="4">
        <v>1</v>
      </c>
      <c r="G163" s="4">
        <v>9</v>
      </c>
      <c r="H163" s="4">
        <v>13</v>
      </c>
      <c r="I163" s="4">
        <v>34</v>
      </c>
      <c r="J163" s="4">
        <v>0</v>
      </c>
      <c r="K163" s="4">
        <v>0</v>
      </c>
      <c r="L163" s="4">
        <v>0</v>
      </c>
      <c r="M163" s="4">
        <v>1</v>
      </c>
      <c r="N163" s="4">
        <v>2</v>
      </c>
      <c r="O163" s="4">
        <v>4</v>
      </c>
      <c r="P163" s="4">
        <v>12</v>
      </c>
      <c r="Q163" s="4">
        <v>7</v>
      </c>
      <c r="R163" s="4">
        <v>0</v>
      </c>
      <c r="S163" s="4">
        <v>0</v>
      </c>
      <c r="T163" s="4">
        <v>1</v>
      </c>
      <c r="U163" s="4">
        <v>1</v>
      </c>
      <c r="V163" s="4">
        <v>4</v>
      </c>
      <c r="W163" s="4">
        <v>13</v>
      </c>
      <c r="X163" s="4">
        <v>26</v>
      </c>
      <c r="Y163" s="4">
        <v>41</v>
      </c>
      <c r="Z163" s="4">
        <v>59</v>
      </c>
      <c r="AA163" s="4">
        <v>27</v>
      </c>
      <c r="AB163" s="4">
        <v>88</v>
      </c>
      <c r="AC163" s="4" t="s">
        <v>393</v>
      </c>
    </row>
    <row r="164" spans="1:29" x14ac:dyDescent="0.2">
      <c r="A164" s="5" t="s">
        <v>164</v>
      </c>
      <c r="E164" s="4">
        <v>3</v>
      </c>
      <c r="F164" s="4">
        <v>5</v>
      </c>
      <c r="G164" s="4">
        <v>9</v>
      </c>
      <c r="H164" s="4">
        <v>14</v>
      </c>
      <c r="I164" s="4">
        <v>26</v>
      </c>
      <c r="J164" s="4">
        <v>0</v>
      </c>
      <c r="K164" s="4">
        <v>0</v>
      </c>
      <c r="L164" s="4">
        <v>0</v>
      </c>
      <c r="M164" s="4">
        <v>2</v>
      </c>
      <c r="N164" s="4">
        <v>5</v>
      </c>
      <c r="O164" s="4">
        <v>12</v>
      </c>
      <c r="P164" s="4">
        <v>16</v>
      </c>
      <c r="Q164" s="4">
        <v>18</v>
      </c>
      <c r="R164" s="4">
        <v>0</v>
      </c>
      <c r="S164" s="4">
        <v>0</v>
      </c>
      <c r="T164" s="4">
        <v>0</v>
      </c>
      <c r="U164" s="4">
        <v>5</v>
      </c>
      <c r="V164" s="4">
        <v>10</v>
      </c>
      <c r="W164" s="4">
        <v>22</v>
      </c>
      <c r="X164" s="4">
        <v>31</v>
      </c>
      <c r="Y164" s="4">
        <v>45</v>
      </c>
      <c r="Z164" s="4">
        <v>57</v>
      </c>
      <c r="AA164" s="4">
        <v>55</v>
      </c>
      <c r="AB164" s="4">
        <v>115</v>
      </c>
      <c r="AC164" s="4" t="s">
        <v>393</v>
      </c>
    </row>
    <row r="165" spans="1:29" x14ac:dyDescent="0.2">
      <c r="A165" s="5" t="s">
        <v>165</v>
      </c>
      <c r="E165" s="4">
        <v>4</v>
      </c>
      <c r="F165" s="4">
        <v>6</v>
      </c>
      <c r="G165" s="4">
        <v>14</v>
      </c>
      <c r="H165" s="4">
        <v>14</v>
      </c>
      <c r="I165" s="4">
        <v>48</v>
      </c>
      <c r="J165" s="4">
        <v>0</v>
      </c>
      <c r="K165" s="4">
        <v>0</v>
      </c>
      <c r="L165" s="4">
        <v>1</v>
      </c>
      <c r="M165" s="4">
        <v>3</v>
      </c>
      <c r="N165" s="4">
        <v>9</v>
      </c>
      <c r="O165" s="4">
        <v>12</v>
      </c>
      <c r="P165" s="4">
        <v>19</v>
      </c>
      <c r="Q165" s="4">
        <v>28</v>
      </c>
      <c r="R165" s="4">
        <v>0</v>
      </c>
      <c r="S165" s="4">
        <v>0</v>
      </c>
      <c r="T165" s="4">
        <v>1</v>
      </c>
      <c r="U165" s="4">
        <v>7</v>
      </c>
      <c r="V165" s="4">
        <v>15</v>
      </c>
      <c r="W165" s="4">
        <v>27</v>
      </c>
      <c r="X165" s="4">
        <v>33</v>
      </c>
      <c r="Y165" s="4">
        <v>80</v>
      </c>
      <c r="Z165" s="4">
        <v>90</v>
      </c>
      <c r="AA165" s="4">
        <v>76</v>
      </c>
      <c r="AB165" s="4">
        <v>174</v>
      </c>
      <c r="AC165" s="4" t="s">
        <v>415</v>
      </c>
    </row>
    <row r="166" spans="1:29" x14ac:dyDescent="0.2">
      <c r="A166" s="5" t="s">
        <v>166</v>
      </c>
      <c r="D166" s="4">
        <v>2</v>
      </c>
      <c r="E166" s="4">
        <v>2</v>
      </c>
      <c r="F166" s="4">
        <v>10</v>
      </c>
      <c r="G166" s="4">
        <v>13</v>
      </c>
      <c r="H166" s="4">
        <v>9</v>
      </c>
      <c r="I166" s="4">
        <v>28</v>
      </c>
      <c r="J166" s="4">
        <v>0</v>
      </c>
      <c r="K166" s="4">
        <v>0</v>
      </c>
      <c r="L166" s="4">
        <v>0</v>
      </c>
      <c r="M166" s="4">
        <v>3</v>
      </c>
      <c r="N166" s="4">
        <v>6</v>
      </c>
      <c r="O166" s="4">
        <v>12</v>
      </c>
      <c r="P166" s="4">
        <v>15</v>
      </c>
      <c r="Q166" s="4">
        <v>23</v>
      </c>
      <c r="R166" s="4">
        <v>0</v>
      </c>
      <c r="S166" s="4">
        <v>0</v>
      </c>
      <c r="T166" s="4">
        <v>2</v>
      </c>
      <c r="U166" s="4">
        <v>5</v>
      </c>
      <c r="V166" s="4">
        <v>17</v>
      </c>
      <c r="W166" s="4">
        <v>26</v>
      </c>
      <c r="X166" s="4">
        <v>24</v>
      </c>
      <c r="Y166" s="4">
        <v>52</v>
      </c>
      <c r="Z166" s="4">
        <v>66</v>
      </c>
      <c r="AA166" s="4">
        <v>62</v>
      </c>
      <c r="AB166" s="4">
        <v>131</v>
      </c>
      <c r="AC166" s="4" t="s">
        <v>415</v>
      </c>
    </row>
    <row r="167" spans="1:29" x14ac:dyDescent="0.2">
      <c r="A167" s="5" t="s">
        <v>167</v>
      </c>
      <c r="E167" s="4">
        <v>3</v>
      </c>
      <c r="F167" s="4">
        <v>11</v>
      </c>
      <c r="G167" s="4">
        <v>15</v>
      </c>
      <c r="H167" s="4">
        <v>19</v>
      </c>
      <c r="I167" s="4">
        <v>39</v>
      </c>
      <c r="J167" s="4">
        <v>0</v>
      </c>
      <c r="K167" s="4">
        <v>0</v>
      </c>
      <c r="L167" s="4">
        <v>1</v>
      </c>
      <c r="M167" s="4">
        <v>1</v>
      </c>
      <c r="N167" s="4">
        <v>6</v>
      </c>
      <c r="O167" s="4">
        <v>18</v>
      </c>
      <c r="P167" s="4">
        <v>21</v>
      </c>
      <c r="Q167" s="4">
        <v>42</v>
      </c>
      <c r="R167" s="4">
        <v>0</v>
      </c>
      <c r="S167" s="4">
        <v>0</v>
      </c>
      <c r="T167" s="4">
        <v>1</v>
      </c>
      <c r="U167" s="4">
        <v>4</v>
      </c>
      <c r="V167" s="4">
        <v>17</v>
      </c>
      <c r="W167" s="4">
        <v>35</v>
      </c>
      <c r="X167" s="4">
        <v>41</v>
      </c>
      <c r="Y167" s="4">
        <v>83</v>
      </c>
      <c r="Z167" s="4">
        <v>91</v>
      </c>
      <c r="AA167" s="4">
        <v>91</v>
      </c>
      <c r="AB167" s="4">
        <v>188</v>
      </c>
      <c r="AC167" s="4" t="s">
        <v>415</v>
      </c>
    </row>
    <row r="168" spans="1:29" x14ac:dyDescent="0.2">
      <c r="A168" s="5" t="s">
        <v>168</v>
      </c>
      <c r="D168" s="4">
        <v>1</v>
      </c>
      <c r="E168" s="4">
        <v>5</v>
      </c>
      <c r="F168" s="4">
        <v>4</v>
      </c>
      <c r="G168" s="4">
        <v>15</v>
      </c>
      <c r="H168" s="4">
        <v>12</v>
      </c>
      <c r="I168" s="4">
        <v>36</v>
      </c>
      <c r="J168" s="4">
        <v>0</v>
      </c>
      <c r="K168" s="4">
        <v>1</v>
      </c>
      <c r="L168" s="4">
        <v>0</v>
      </c>
      <c r="M168" s="4">
        <v>2</v>
      </c>
      <c r="N168" s="4">
        <v>6</v>
      </c>
      <c r="O168" s="4">
        <v>11</v>
      </c>
      <c r="P168" s="4">
        <v>20</v>
      </c>
      <c r="Q168" s="4">
        <v>30</v>
      </c>
      <c r="R168" s="4">
        <v>0</v>
      </c>
      <c r="S168" s="4">
        <v>1</v>
      </c>
      <c r="T168" s="4">
        <v>1</v>
      </c>
      <c r="U168" s="4">
        <v>7</v>
      </c>
      <c r="V168" s="4">
        <v>10</v>
      </c>
      <c r="W168" s="4">
        <v>26</v>
      </c>
      <c r="X168" s="4">
        <v>33</v>
      </c>
      <c r="Y168" s="4">
        <v>66</v>
      </c>
      <c r="Z168" s="4">
        <v>75</v>
      </c>
      <c r="AA168" s="4">
        <v>70</v>
      </c>
      <c r="AB168" s="4">
        <v>150</v>
      </c>
      <c r="AC168" s="4" t="s">
        <v>415</v>
      </c>
    </row>
    <row r="169" spans="1:29" x14ac:dyDescent="0.2">
      <c r="A169" s="5" t="s">
        <v>169</v>
      </c>
      <c r="D169" s="4">
        <v>1</v>
      </c>
      <c r="E169" s="4">
        <v>3</v>
      </c>
      <c r="F169" s="4">
        <v>4</v>
      </c>
      <c r="G169" s="4">
        <v>15</v>
      </c>
      <c r="H169" s="4">
        <v>15</v>
      </c>
      <c r="I169" s="4">
        <v>21</v>
      </c>
      <c r="J169" s="4">
        <v>0</v>
      </c>
      <c r="K169" s="4">
        <v>0</v>
      </c>
      <c r="L169" s="4">
        <v>1</v>
      </c>
      <c r="M169" s="4">
        <v>5</v>
      </c>
      <c r="N169" s="4">
        <v>6</v>
      </c>
      <c r="O169" s="4">
        <v>8</v>
      </c>
      <c r="P169" s="4">
        <v>16</v>
      </c>
      <c r="Q169" s="4">
        <v>32</v>
      </c>
      <c r="R169" s="4">
        <v>0</v>
      </c>
      <c r="S169" s="4">
        <v>0</v>
      </c>
      <c r="T169" s="4">
        <v>2</v>
      </c>
      <c r="U169" s="4">
        <v>8</v>
      </c>
      <c r="V169" s="4">
        <v>11</v>
      </c>
      <c r="W169" s="4">
        <v>23</v>
      </c>
      <c r="X169" s="4">
        <v>33</v>
      </c>
      <c r="Y169" s="4">
        <v>53</v>
      </c>
      <c r="Z169" s="4">
        <v>61</v>
      </c>
      <c r="AA169" s="4">
        <v>69</v>
      </c>
      <c r="AB169" s="4">
        <v>134</v>
      </c>
      <c r="AC169" s="4" t="s">
        <v>415</v>
      </c>
    </row>
    <row r="170" spans="1:29" x14ac:dyDescent="0.2">
      <c r="A170" s="5" t="s">
        <v>170</v>
      </c>
      <c r="E170" s="4">
        <v>4</v>
      </c>
      <c r="F170" s="4">
        <v>6</v>
      </c>
      <c r="G170" s="4">
        <v>14</v>
      </c>
      <c r="H170" s="4">
        <v>20</v>
      </c>
      <c r="I170" s="4">
        <v>61</v>
      </c>
      <c r="J170" s="4">
        <v>0</v>
      </c>
      <c r="K170" s="4">
        <v>0</v>
      </c>
      <c r="L170" s="4">
        <v>2</v>
      </c>
      <c r="M170" s="4">
        <v>0</v>
      </c>
      <c r="N170" s="4">
        <v>2</v>
      </c>
      <c r="O170" s="4">
        <v>4</v>
      </c>
      <c r="P170" s="4">
        <v>12</v>
      </c>
      <c r="Q170" s="4">
        <v>9</v>
      </c>
      <c r="R170" s="4">
        <v>0</v>
      </c>
      <c r="S170" s="4">
        <v>0</v>
      </c>
      <c r="T170" s="4">
        <v>2</v>
      </c>
      <c r="U170" s="4">
        <v>4</v>
      </c>
      <c r="V170" s="4">
        <v>8</v>
      </c>
      <c r="W170" s="4">
        <v>19</v>
      </c>
      <c r="X170" s="4">
        <v>35</v>
      </c>
      <c r="Y170" s="4">
        <v>72</v>
      </c>
      <c r="Z170" s="4">
        <v>106</v>
      </c>
      <c r="AA170" s="4">
        <v>30</v>
      </c>
      <c r="AB170" s="4">
        <v>143</v>
      </c>
      <c r="AC170" s="4" t="s">
        <v>415</v>
      </c>
    </row>
    <row r="171" spans="1:29" x14ac:dyDescent="0.2">
      <c r="A171" s="5" t="s">
        <v>171</v>
      </c>
      <c r="D171" s="4">
        <v>1</v>
      </c>
      <c r="F171" s="4">
        <v>3</v>
      </c>
      <c r="G171" s="4">
        <v>11</v>
      </c>
      <c r="H171" s="4">
        <v>12</v>
      </c>
      <c r="I171" s="4">
        <v>48</v>
      </c>
      <c r="J171" s="4">
        <v>0</v>
      </c>
      <c r="K171" s="4">
        <v>0</v>
      </c>
      <c r="L171" s="4">
        <v>1</v>
      </c>
      <c r="M171" s="4">
        <v>0</v>
      </c>
      <c r="N171" s="4">
        <v>4</v>
      </c>
      <c r="O171" s="4">
        <v>6</v>
      </c>
      <c r="P171" s="4">
        <v>8</v>
      </c>
      <c r="Q171" s="4">
        <v>15</v>
      </c>
      <c r="R171" s="4">
        <v>0</v>
      </c>
      <c r="S171" s="4">
        <v>0</v>
      </c>
      <c r="T171" s="4">
        <v>2</v>
      </c>
      <c r="U171" s="4">
        <v>0</v>
      </c>
      <c r="V171" s="4">
        <v>7</v>
      </c>
      <c r="W171" s="4">
        <v>17</v>
      </c>
      <c r="X171" s="4">
        <v>22</v>
      </c>
      <c r="Y171" s="4">
        <v>65</v>
      </c>
      <c r="Z171" s="4">
        <v>79</v>
      </c>
      <c r="AA171" s="4">
        <v>35</v>
      </c>
      <c r="AB171" s="4">
        <v>118</v>
      </c>
      <c r="AC171" s="4" t="s">
        <v>416</v>
      </c>
    </row>
    <row r="172" spans="1:29" x14ac:dyDescent="0.2">
      <c r="A172" s="5" t="s">
        <v>172</v>
      </c>
      <c r="E172" s="4">
        <v>3</v>
      </c>
      <c r="F172" s="4">
        <v>5</v>
      </c>
      <c r="G172" s="4">
        <v>9</v>
      </c>
      <c r="H172" s="4">
        <v>25</v>
      </c>
      <c r="I172" s="4">
        <v>56</v>
      </c>
      <c r="J172" s="4">
        <v>0</v>
      </c>
      <c r="K172" s="4">
        <v>0</v>
      </c>
      <c r="L172" s="4">
        <v>0</v>
      </c>
      <c r="M172" s="4">
        <v>0</v>
      </c>
      <c r="N172" s="4">
        <v>3</v>
      </c>
      <c r="O172" s="4">
        <v>4</v>
      </c>
      <c r="P172" s="4">
        <v>8</v>
      </c>
      <c r="Q172" s="4">
        <v>8</v>
      </c>
      <c r="R172" s="4">
        <v>0</v>
      </c>
      <c r="S172" s="4">
        <v>0</v>
      </c>
      <c r="T172" s="4">
        <v>0</v>
      </c>
      <c r="U172" s="4">
        <v>3</v>
      </c>
      <c r="V172" s="4">
        <v>8</v>
      </c>
      <c r="W172" s="4">
        <v>13</v>
      </c>
      <c r="X172" s="4">
        <v>33</v>
      </c>
      <c r="Y172" s="4">
        <v>71</v>
      </c>
      <c r="Z172" s="4">
        <v>100</v>
      </c>
      <c r="AA172" s="4">
        <v>24</v>
      </c>
      <c r="AB172" s="4">
        <v>132</v>
      </c>
      <c r="AC172" s="4" t="s">
        <v>416</v>
      </c>
    </row>
    <row r="173" spans="1:29" x14ac:dyDescent="0.2">
      <c r="A173" s="5" t="s">
        <v>173</v>
      </c>
      <c r="D173" s="4">
        <v>3</v>
      </c>
      <c r="E173" s="4">
        <v>1</v>
      </c>
      <c r="F173" s="4">
        <v>3</v>
      </c>
      <c r="G173" s="4">
        <v>11</v>
      </c>
      <c r="H173" s="4">
        <v>30</v>
      </c>
      <c r="I173" s="4">
        <v>65</v>
      </c>
      <c r="J173" s="4">
        <v>0</v>
      </c>
      <c r="K173" s="4">
        <v>0</v>
      </c>
      <c r="L173" s="4">
        <v>0</v>
      </c>
      <c r="M173" s="4">
        <v>0</v>
      </c>
      <c r="N173" s="4">
        <v>3</v>
      </c>
      <c r="O173" s="4">
        <v>5</v>
      </c>
      <c r="P173" s="4">
        <v>7</v>
      </c>
      <c r="Q173" s="4">
        <v>6</v>
      </c>
      <c r="R173" s="4">
        <v>0</v>
      </c>
      <c r="S173" s="4">
        <v>0</v>
      </c>
      <c r="T173" s="4">
        <v>3</v>
      </c>
      <c r="U173" s="4">
        <v>1</v>
      </c>
      <c r="V173" s="4">
        <v>6</v>
      </c>
      <c r="W173" s="4">
        <v>17</v>
      </c>
      <c r="X173" s="4">
        <v>41</v>
      </c>
      <c r="Y173" s="4">
        <v>73</v>
      </c>
      <c r="Z173" s="4">
        <v>114</v>
      </c>
      <c r="AA173" s="4">
        <v>22</v>
      </c>
      <c r="AB173" s="4">
        <v>144</v>
      </c>
      <c r="AC173" s="4" t="s">
        <v>416</v>
      </c>
    </row>
    <row r="174" spans="1:29" x14ac:dyDescent="0.2">
      <c r="A174" s="5" t="s">
        <v>174</v>
      </c>
      <c r="F174" s="4">
        <v>4</v>
      </c>
      <c r="G174" s="4">
        <v>4</v>
      </c>
      <c r="H174" s="4">
        <v>11</v>
      </c>
      <c r="I174" s="4">
        <v>59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3</v>
      </c>
      <c r="P174" s="4">
        <v>3</v>
      </c>
      <c r="Q174" s="4">
        <v>9</v>
      </c>
      <c r="R174" s="4">
        <v>0</v>
      </c>
      <c r="S174" s="4">
        <v>0</v>
      </c>
      <c r="T174" s="4">
        <v>0</v>
      </c>
      <c r="U174" s="4">
        <v>0</v>
      </c>
      <c r="V174" s="4">
        <v>4</v>
      </c>
      <c r="W174" s="4">
        <v>7</v>
      </c>
      <c r="X174" s="4">
        <v>14</v>
      </c>
      <c r="Y174" s="4">
        <v>73</v>
      </c>
      <c r="Z174" s="4">
        <v>78</v>
      </c>
      <c r="AA174" s="4">
        <v>15</v>
      </c>
      <c r="AB174" s="4">
        <v>99</v>
      </c>
      <c r="AC174" s="4" t="s">
        <v>417</v>
      </c>
    </row>
    <row r="175" spans="1:29" x14ac:dyDescent="0.2">
      <c r="A175" s="5" t="s">
        <v>175</v>
      </c>
      <c r="E175" s="4">
        <v>1</v>
      </c>
      <c r="F175" s="4">
        <v>3</v>
      </c>
      <c r="G175" s="4">
        <v>8</v>
      </c>
      <c r="H175" s="4">
        <v>17</v>
      </c>
      <c r="I175" s="4">
        <v>79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4</v>
      </c>
      <c r="P175" s="4">
        <v>6</v>
      </c>
      <c r="Q175" s="4">
        <v>7</v>
      </c>
      <c r="R175" s="4">
        <v>0</v>
      </c>
      <c r="S175" s="4">
        <v>0</v>
      </c>
      <c r="T175" s="4">
        <v>0</v>
      </c>
      <c r="U175" s="4">
        <v>1</v>
      </c>
      <c r="V175" s="4">
        <v>5</v>
      </c>
      <c r="W175" s="4">
        <v>13</v>
      </c>
      <c r="X175" s="4">
        <v>24</v>
      </c>
      <c r="Y175" s="4">
        <v>99</v>
      </c>
      <c r="Z175" s="4">
        <v>111</v>
      </c>
      <c r="AA175" s="4">
        <v>20</v>
      </c>
      <c r="AB175" s="4">
        <v>148</v>
      </c>
      <c r="AC175" s="4" t="s">
        <v>417</v>
      </c>
    </row>
    <row r="176" spans="1:29" x14ac:dyDescent="0.2">
      <c r="A176" s="5" t="s">
        <v>176</v>
      </c>
      <c r="F176" s="4">
        <v>3</v>
      </c>
      <c r="G176" s="4">
        <v>4</v>
      </c>
      <c r="H176" s="4">
        <v>8</v>
      </c>
      <c r="I176" s="4">
        <v>12</v>
      </c>
      <c r="J176" s="4">
        <v>0</v>
      </c>
      <c r="K176" s="4">
        <v>0</v>
      </c>
      <c r="L176" s="4">
        <v>0</v>
      </c>
      <c r="M176" s="4">
        <v>2</v>
      </c>
      <c r="N176" s="4">
        <v>8</v>
      </c>
      <c r="O176" s="4">
        <v>12</v>
      </c>
      <c r="P176" s="4">
        <v>17</v>
      </c>
      <c r="Q176" s="4">
        <v>5</v>
      </c>
      <c r="R176" s="4">
        <v>0</v>
      </c>
      <c r="S176" s="4">
        <v>0</v>
      </c>
      <c r="T176" s="4">
        <v>0</v>
      </c>
      <c r="U176" s="4">
        <v>2</v>
      </c>
      <c r="V176" s="4">
        <v>12</v>
      </c>
      <c r="W176" s="4">
        <v>16</v>
      </c>
      <c r="X176" s="4">
        <v>25</v>
      </c>
      <c r="Y176" s="4">
        <v>17</v>
      </c>
      <c r="Z176" s="4">
        <v>30</v>
      </c>
      <c r="AA176" s="4">
        <v>47</v>
      </c>
      <c r="AB176" s="4">
        <v>78</v>
      </c>
      <c r="AC176" s="4" t="s">
        <v>418</v>
      </c>
    </row>
    <row r="177" spans="1:29" x14ac:dyDescent="0.2">
      <c r="A177" s="5" t="s">
        <v>177</v>
      </c>
      <c r="D177" s="4">
        <v>2</v>
      </c>
      <c r="E177" s="4">
        <v>2</v>
      </c>
      <c r="F177" s="4">
        <v>6</v>
      </c>
      <c r="G177" s="4">
        <v>9</v>
      </c>
      <c r="H177" s="4">
        <v>17</v>
      </c>
      <c r="I177" s="4">
        <v>51</v>
      </c>
      <c r="J177" s="4">
        <v>0</v>
      </c>
      <c r="K177" s="4">
        <v>0</v>
      </c>
      <c r="L177" s="4">
        <v>0</v>
      </c>
      <c r="M177" s="4">
        <v>1</v>
      </c>
      <c r="N177" s="4">
        <v>5</v>
      </c>
      <c r="O177" s="4">
        <v>6</v>
      </c>
      <c r="P177" s="4">
        <v>2</v>
      </c>
      <c r="Q177" s="4">
        <v>6</v>
      </c>
      <c r="R177" s="4">
        <v>0</v>
      </c>
      <c r="S177" s="4">
        <v>0</v>
      </c>
      <c r="T177" s="4">
        <v>2</v>
      </c>
      <c r="U177" s="4">
        <v>3</v>
      </c>
      <c r="V177" s="4">
        <v>11</v>
      </c>
      <c r="W177" s="4">
        <v>15</v>
      </c>
      <c r="X177" s="4">
        <v>19</v>
      </c>
      <c r="Y177" s="4">
        <v>59</v>
      </c>
      <c r="Z177" s="4">
        <v>88</v>
      </c>
      <c r="AA177" s="4">
        <v>20</v>
      </c>
      <c r="AB177" s="4">
        <v>112</v>
      </c>
      <c r="AC177" s="4" t="s">
        <v>419</v>
      </c>
    </row>
    <row r="178" spans="1:29" x14ac:dyDescent="0.2">
      <c r="A178" s="5" t="s">
        <v>178</v>
      </c>
      <c r="E178" s="4">
        <v>6</v>
      </c>
      <c r="F178" s="4">
        <v>10</v>
      </c>
      <c r="G178" s="4">
        <v>8</v>
      </c>
      <c r="H178" s="4">
        <v>14</v>
      </c>
      <c r="I178" s="4">
        <v>55</v>
      </c>
      <c r="J178" s="4">
        <v>0</v>
      </c>
      <c r="K178" s="4">
        <v>0</v>
      </c>
      <c r="L178" s="4">
        <v>0</v>
      </c>
      <c r="M178" s="4">
        <v>1</v>
      </c>
      <c r="N178" s="4">
        <v>1</v>
      </c>
      <c r="O178" s="4">
        <v>4</v>
      </c>
      <c r="P178" s="4">
        <v>7</v>
      </c>
      <c r="Q178" s="4">
        <v>9</v>
      </c>
      <c r="R178" s="4">
        <v>0</v>
      </c>
      <c r="S178" s="4">
        <v>0</v>
      </c>
      <c r="T178" s="4">
        <v>1</v>
      </c>
      <c r="U178" s="4">
        <v>8</v>
      </c>
      <c r="V178" s="4">
        <v>12</v>
      </c>
      <c r="W178" s="4">
        <v>12</v>
      </c>
      <c r="X178" s="4">
        <v>21</v>
      </c>
      <c r="Y178" s="4">
        <v>66</v>
      </c>
      <c r="Z178" s="4">
        <v>95</v>
      </c>
      <c r="AA178" s="4">
        <v>24</v>
      </c>
      <c r="AB178" s="4">
        <v>126</v>
      </c>
      <c r="AC178" s="4" t="s">
        <v>419</v>
      </c>
    </row>
    <row r="179" spans="1:29" x14ac:dyDescent="0.2">
      <c r="A179" s="5" t="s">
        <v>179</v>
      </c>
      <c r="F179" s="4">
        <v>2</v>
      </c>
      <c r="G179" s="4">
        <v>6</v>
      </c>
      <c r="H179" s="4">
        <v>16</v>
      </c>
      <c r="I179" s="4">
        <v>57</v>
      </c>
      <c r="J179" s="4">
        <v>0</v>
      </c>
      <c r="K179" s="4">
        <v>0</v>
      </c>
      <c r="L179" s="4">
        <v>0</v>
      </c>
      <c r="M179" s="4">
        <v>0</v>
      </c>
      <c r="N179" s="4">
        <v>1</v>
      </c>
      <c r="O179" s="4">
        <v>4</v>
      </c>
      <c r="P179" s="4">
        <v>4</v>
      </c>
      <c r="Q179" s="4">
        <v>5</v>
      </c>
      <c r="R179" s="4">
        <v>0</v>
      </c>
      <c r="S179" s="4">
        <v>0</v>
      </c>
      <c r="T179" s="4">
        <v>0</v>
      </c>
      <c r="U179" s="4">
        <v>0</v>
      </c>
      <c r="V179" s="4">
        <v>3</v>
      </c>
      <c r="W179" s="4">
        <v>10</v>
      </c>
      <c r="X179" s="4">
        <v>21</v>
      </c>
      <c r="Y179" s="4">
        <v>65</v>
      </c>
      <c r="Z179" s="4">
        <v>84</v>
      </c>
      <c r="AA179" s="4">
        <v>14</v>
      </c>
      <c r="AB179" s="4">
        <v>103</v>
      </c>
      <c r="AC179" s="4" t="s">
        <v>420</v>
      </c>
    </row>
    <row r="180" spans="1:29" x14ac:dyDescent="0.2">
      <c r="A180" s="5" t="s">
        <v>180</v>
      </c>
      <c r="D180" s="4">
        <v>1</v>
      </c>
      <c r="F180" s="4">
        <v>4</v>
      </c>
      <c r="G180" s="4">
        <v>9</v>
      </c>
      <c r="H180" s="4">
        <v>23</v>
      </c>
      <c r="I180" s="4">
        <v>49</v>
      </c>
      <c r="J180" s="4">
        <v>0</v>
      </c>
      <c r="K180" s="4">
        <v>0</v>
      </c>
      <c r="L180" s="4">
        <v>1</v>
      </c>
      <c r="M180" s="4">
        <v>0</v>
      </c>
      <c r="N180" s="4">
        <v>1</v>
      </c>
      <c r="O180" s="4">
        <v>6</v>
      </c>
      <c r="P180" s="4">
        <v>2</v>
      </c>
      <c r="Q180" s="4">
        <v>14</v>
      </c>
      <c r="R180" s="4">
        <v>0</v>
      </c>
      <c r="S180" s="4">
        <v>0</v>
      </c>
      <c r="T180" s="4">
        <v>2</v>
      </c>
      <c r="U180" s="4">
        <v>0</v>
      </c>
      <c r="V180" s="4">
        <v>5</v>
      </c>
      <c r="W180" s="4">
        <v>15</v>
      </c>
      <c r="X180" s="4">
        <v>26</v>
      </c>
      <c r="Y180" s="4">
        <v>70</v>
      </c>
      <c r="Z180" s="4">
        <v>92</v>
      </c>
      <c r="AA180" s="4">
        <v>24</v>
      </c>
      <c r="AB180" s="4">
        <v>126</v>
      </c>
      <c r="AC180" s="4" t="s">
        <v>420</v>
      </c>
    </row>
    <row r="181" spans="1:29" x14ac:dyDescent="0.2">
      <c r="A181" s="5" t="s">
        <v>181</v>
      </c>
      <c r="F181" s="4">
        <v>2</v>
      </c>
      <c r="G181" s="4">
        <v>6</v>
      </c>
      <c r="H181" s="4">
        <v>9</v>
      </c>
      <c r="I181" s="4">
        <v>36</v>
      </c>
      <c r="J181" s="4">
        <v>0</v>
      </c>
      <c r="K181" s="4">
        <v>0</v>
      </c>
      <c r="L181" s="4">
        <v>0</v>
      </c>
      <c r="M181" s="4">
        <v>1</v>
      </c>
      <c r="N181" s="4">
        <v>1</v>
      </c>
      <c r="O181" s="4">
        <v>4</v>
      </c>
      <c r="P181" s="4">
        <v>2</v>
      </c>
      <c r="Q181" s="4">
        <v>7</v>
      </c>
      <c r="R181" s="4">
        <v>0</v>
      </c>
      <c r="S181" s="4">
        <v>0</v>
      </c>
      <c r="T181" s="4">
        <v>0</v>
      </c>
      <c r="U181" s="4">
        <v>1</v>
      </c>
      <c r="V181" s="4">
        <v>3</v>
      </c>
      <c r="W181" s="4">
        <v>10</v>
      </c>
      <c r="X181" s="4">
        <v>11</v>
      </c>
      <c r="Y181" s="4">
        <v>47</v>
      </c>
      <c r="Z181" s="4">
        <v>57</v>
      </c>
      <c r="AA181" s="4">
        <v>15</v>
      </c>
      <c r="AB181" s="4">
        <v>77</v>
      </c>
      <c r="AC181" s="4" t="s">
        <v>396</v>
      </c>
    </row>
    <row r="182" spans="1:29" x14ac:dyDescent="0.2">
      <c r="A182" s="5" t="s">
        <v>182</v>
      </c>
      <c r="E182" s="4">
        <v>4</v>
      </c>
      <c r="F182" s="4">
        <v>1</v>
      </c>
      <c r="G182" s="4">
        <v>10</v>
      </c>
      <c r="H182" s="4">
        <v>14</v>
      </c>
      <c r="I182" s="4">
        <v>37</v>
      </c>
      <c r="J182" s="4">
        <v>0</v>
      </c>
      <c r="K182" s="4">
        <v>0</v>
      </c>
      <c r="L182" s="4">
        <v>0</v>
      </c>
      <c r="M182" s="4">
        <v>2</v>
      </c>
      <c r="N182" s="4">
        <v>4</v>
      </c>
      <c r="O182" s="4">
        <v>6</v>
      </c>
      <c r="P182" s="4">
        <v>5</v>
      </c>
      <c r="Q182" s="4">
        <v>8</v>
      </c>
      <c r="R182" s="4">
        <v>0</v>
      </c>
      <c r="S182" s="4">
        <v>0</v>
      </c>
      <c r="T182" s="4">
        <v>0</v>
      </c>
      <c r="U182" s="4">
        <v>6</v>
      </c>
      <c r="V182" s="4">
        <v>5</v>
      </c>
      <c r="W182" s="4">
        <v>16</v>
      </c>
      <c r="X182" s="4">
        <v>21</v>
      </c>
      <c r="Y182" s="4">
        <v>49</v>
      </c>
      <c r="Z182" s="4">
        <v>68</v>
      </c>
      <c r="AA182" s="4">
        <v>27</v>
      </c>
      <c r="AB182" s="4">
        <v>105</v>
      </c>
      <c r="AC182" s="4" t="s">
        <v>420</v>
      </c>
    </row>
    <row r="183" spans="1:29" x14ac:dyDescent="0.2">
      <c r="A183" s="5" t="s">
        <v>183</v>
      </c>
      <c r="E183" s="4">
        <v>1</v>
      </c>
      <c r="F183" s="4">
        <v>5</v>
      </c>
      <c r="G183" s="4">
        <v>11</v>
      </c>
      <c r="H183" s="4">
        <v>13</v>
      </c>
      <c r="I183" s="4">
        <v>39</v>
      </c>
      <c r="J183" s="4">
        <v>0</v>
      </c>
      <c r="K183" s="4">
        <v>0</v>
      </c>
      <c r="L183" s="4">
        <v>0</v>
      </c>
      <c r="M183" s="4">
        <v>1</v>
      </c>
      <c r="N183" s="4">
        <v>1</v>
      </c>
      <c r="O183" s="4">
        <v>2</v>
      </c>
      <c r="P183" s="4">
        <v>9</v>
      </c>
      <c r="Q183" s="4">
        <v>15</v>
      </c>
      <c r="R183" s="4">
        <v>0</v>
      </c>
      <c r="S183" s="4">
        <v>1</v>
      </c>
      <c r="T183" s="4">
        <v>0</v>
      </c>
      <c r="U183" s="4">
        <v>2</v>
      </c>
      <c r="V183" s="4">
        <v>7</v>
      </c>
      <c r="W183" s="4">
        <v>14</v>
      </c>
      <c r="X183" s="4">
        <v>23</v>
      </c>
      <c r="Y183" s="4">
        <v>56</v>
      </c>
      <c r="Z183" s="4">
        <v>71</v>
      </c>
      <c r="AA183" s="4">
        <v>32</v>
      </c>
      <c r="AB183" s="4">
        <v>110</v>
      </c>
      <c r="AC183" s="4" t="s">
        <v>421</v>
      </c>
    </row>
    <row r="184" spans="1:29" x14ac:dyDescent="0.2">
      <c r="A184" s="5" t="s">
        <v>184</v>
      </c>
      <c r="D184" s="4">
        <v>1</v>
      </c>
      <c r="E184" s="4">
        <v>3</v>
      </c>
      <c r="F184" s="4">
        <v>2</v>
      </c>
      <c r="G184" s="4">
        <v>10</v>
      </c>
      <c r="H184" s="4">
        <v>14</v>
      </c>
      <c r="I184" s="4">
        <v>34</v>
      </c>
      <c r="J184" s="4">
        <v>0</v>
      </c>
      <c r="K184" s="4">
        <v>0</v>
      </c>
      <c r="L184" s="4">
        <v>0</v>
      </c>
      <c r="M184" s="4">
        <v>1</v>
      </c>
      <c r="N184" s="4">
        <v>4</v>
      </c>
      <c r="O184" s="4">
        <v>9</v>
      </c>
      <c r="P184" s="4">
        <v>6</v>
      </c>
      <c r="Q184" s="4">
        <v>19</v>
      </c>
      <c r="R184" s="4">
        <v>0</v>
      </c>
      <c r="S184" s="4">
        <v>0</v>
      </c>
      <c r="T184" s="4">
        <v>1</v>
      </c>
      <c r="U184" s="4">
        <v>4</v>
      </c>
      <c r="V184" s="4">
        <v>7</v>
      </c>
      <c r="W184" s="4">
        <v>21</v>
      </c>
      <c r="X184" s="4">
        <v>23</v>
      </c>
      <c r="Y184" s="4">
        <v>57</v>
      </c>
      <c r="Z184" s="4">
        <v>70</v>
      </c>
      <c r="AA184" s="4">
        <v>40</v>
      </c>
      <c r="AB184" s="4">
        <v>120</v>
      </c>
      <c r="AC184" s="4" t="s">
        <v>421</v>
      </c>
    </row>
    <row r="185" spans="1:29" x14ac:dyDescent="0.2">
      <c r="A185" s="5" t="s">
        <v>185</v>
      </c>
      <c r="F185" s="4">
        <v>5</v>
      </c>
      <c r="G185" s="4">
        <v>14</v>
      </c>
      <c r="H185" s="4">
        <v>20</v>
      </c>
      <c r="I185" s="4">
        <v>60</v>
      </c>
      <c r="J185" s="4">
        <v>0</v>
      </c>
      <c r="K185" s="4">
        <v>0</v>
      </c>
      <c r="L185" s="4">
        <v>0</v>
      </c>
      <c r="M185" s="4">
        <v>1</v>
      </c>
      <c r="N185" s="4">
        <v>2</v>
      </c>
      <c r="O185" s="4">
        <v>4</v>
      </c>
      <c r="P185" s="4">
        <v>19</v>
      </c>
      <c r="Q185" s="4">
        <v>22</v>
      </c>
      <c r="R185" s="4">
        <v>0</v>
      </c>
      <c r="S185" s="4">
        <v>0</v>
      </c>
      <c r="T185" s="4">
        <v>0</v>
      </c>
      <c r="U185" s="4">
        <v>1</v>
      </c>
      <c r="V185" s="4">
        <v>8</v>
      </c>
      <c r="W185" s="4">
        <v>18</v>
      </c>
      <c r="X185" s="4">
        <v>40</v>
      </c>
      <c r="Y185" s="4">
        <v>89</v>
      </c>
      <c r="Z185" s="4">
        <v>103</v>
      </c>
      <c r="AA185" s="4">
        <v>52</v>
      </c>
      <c r="AB185" s="4">
        <v>164</v>
      </c>
      <c r="AC185" s="4" t="s">
        <v>421</v>
      </c>
    </row>
    <row r="186" spans="1:29" x14ac:dyDescent="0.2">
      <c r="A186" s="5" t="s">
        <v>186</v>
      </c>
      <c r="D186" s="4">
        <v>1</v>
      </c>
      <c r="E186" s="4">
        <v>5</v>
      </c>
      <c r="F186" s="4">
        <v>9</v>
      </c>
      <c r="G186" s="4">
        <v>15</v>
      </c>
      <c r="H186" s="4">
        <v>29</v>
      </c>
      <c r="I186" s="4">
        <v>31</v>
      </c>
      <c r="J186" s="4">
        <v>0</v>
      </c>
      <c r="K186" s="4">
        <v>0</v>
      </c>
      <c r="L186" s="4">
        <v>0</v>
      </c>
      <c r="M186" s="4">
        <v>3</v>
      </c>
      <c r="N186" s="4">
        <v>6</v>
      </c>
      <c r="O186" s="4">
        <v>11</v>
      </c>
      <c r="P186" s="4">
        <v>24</v>
      </c>
      <c r="Q186" s="4">
        <v>16</v>
      </c>
      <c r="R186" s="4">
        <v>0</v>
      </c>
      <c r="S186" s="4">
        <v>0</v>
      </c>
      <c r="T186" s="4">
        <v>1</v>
      </c>
      <c r="U186" s="4">
        <v>8</v>
      </c>
      <c r="V186" s="4">
        <v>15</v>
      </c>
      <c r="W186" s="4">
        <v>27</v>
      </c>
      <c r="X186" s="4">
        <v>53</v>
      </c>
      <c r="Y186" s="4">
        <v>49</v>
      </c>
      <c r="Z186" s="4">
        <v>97</v>
      </c>
      <c r="AA186" s="4">
        <v>62</v>
      </c>
      <c r="AB186" s="4">
        <v>162</v>
      </c>
      <c r="AC186" s="4" t="s">
        <v>422</v>
      </c>
    </row>
    <row r="187" spans="1:29" x14ac:dyDescent="0.2">
      <c r="A187" s="5" t="s">
        <v>187</v>
      </c>
      <c r="D187" s="4">
        <v>1</v>
      </c>
      <c r="E187" s="4">
        <v>2</v>
      </c>
      <c r="F187" s="4">
        <v>4</v>
      </c>
      <c r="G187" s="4">
        <v>7</v>
      </c>
      <c r="H187" s="4">
        <v>11</v>
      </c>
      <c r="I187" s="4">
        <v>18</v>
      </c>
      <c r="J187" s="4">
        <v>0</v>
      </c>
      <c r="K187" s="4">
        <v>0</v>
      </c>
      <c r="L187" s="4">
        <v>0</v>
      </c>
      <c r="M187" s="4">
        <v>1</v>
      </c>
      <c r="N187" s="4">
        <v>8</v>
      </c>
      <c r="O187" s="4">
        <v>10</v>
      </c>
      <c r="P187" s="4">
        <v>15</v>
      </c>
      <c r="Q187" s="4">
        <v>14</v>
      </c>
      <c r="R187" s="4">
        <v>0</v>
      </c>
      <c r="S187" s="4">
        <v>0</v>
      </c>
      <c r="T187" s="4">
        <v>1</v>
      </c>
      <c r="U187" s="4">
        <v>3</v>
      </c>
      <c r="V187" s="4">
        <v>12</v>
      </c>
      <c r="W187" s="4">
        <v>17</v>
      </c>
      <c r="X187" s="4">
        <v>27</v>
      </c>
      <c r="Y187" s="4">
        <v>33</v>
      </c>
      <c r="Z187" s="4">
        <v>49</v>
      </c>
      <c r="AA187" s="4">
        <v>53</v>
      </c>
      <c r="AB187" s="4">
        <v>104</v>
      </c>
      <c r="AC187" s="4" t="s">
        <v>422</v>
      </c>
    </row>
    <row r="188" spans="1:29" x14ac:dyDescent="0.2">
      <c r="A188" s="5" t="s">
        <v>188</v>
      </c>
      <c r="E188" s="4">
        <v>2</v>
      </c>
      <c r="F188" s="4">
        <v>5</v>
      </c>
      <c r="G188" s="4">
        <v>17</v>
      </c>
      <c r="H188" s="4">
        <v>16</v>
      </c>
      <c r="I188" s="4">
        <v>32</v>
      </c>
      <c r="J188" s="4">
        <v>0</v>
      </c>
      <c r="K188" s="4">
        <v>0</v>
      </c>
      <c r="L188" s="4">
        <v>0</v>
      </c>
      <c r="M188" s="4">
        <v>2</v>
      </c>
      <c r="N188" s="4">
        <v>10</v>
      </c>
      <c r="O188" s="4">
        <v>6</v>
      </c>
      <c r="P188" s="4">
        <v>12</v>
      </c>
      <c r="Q188" s="4">
        <v>15</v>
      </c>
      <c r="R188" s="4">
        <v>0</v>
      </c>
      <c r="S188" s="4">
        <v>0</v>
      </c>
      <c r="T188" s="4">
        <v>0</v>
      </c>
      <c r="U188" s="4">
        <v>4</v>
      </c>
      <c r="V188" s="4">
        <v>16</v>
      </c>
      <c r="W188" s="4">
        <v>25</v>
      </c>
      <c r="X188" s="4">
        <v>28</v>
      </c>
      <c r="Y188" s="4">
        <v>49</v>
      </c>
      <c r="Z188" s="4">
        <v>76</v>
      </c>
      <c r="AA188" s="4">
        <v>49</v>
      </c>
      <c r="AB188" s="4">
        <v>130</v>
      </c>
      <c r="AC188" s="4" t="s">
        <v>422</v>
      </c>
    </row>
    <row r="189" spans="1:29" x14ac:dyDescent="0.2">
      <c r="A189" s="5" t="s">
        <v>189</v>
      </c>
      <c r="D189" s="4">
        <v>1</v>
      </c>
      <c r="E189" s="4">
        <v>1</v>
      </c>
      <c r="F189" s="4">
        <v>6</v>
      </c>
      <c r="G189" s="4">
        <v>12</v>
      </c>
      <c r="H189" s="4">
        <v>27</v>
      </c>
      <c r="I189" s="4">
        <v>32</v>
      </c>
      <c r="J189" s="4">
        <v>0</v>
      </c>
      <c r="K189" s="4">
        <v>0</v>
      </c>
      <c r="L189" s="4">
        <v>0</v>
      </c>
      <c r="M189" s="4">
        <v>1</v>
      </c>
      <c r="N189" s="4">
        <v>4</v>
      </c>
      <c r="O189" s="4">
        <v>8</v>
      </c>
      <c r="P189" s="4">
        <v>16</v>
      </c>
      <c r="Q189" s="4">
        <v>24</v>
      </c>
      <c r="R189" s="4">
        <v>0</v>
      </c>
      <c r="S189" s="4">
        <v>0</v>
      </c>
      <c r="T189" s="4">
        <v>1</v>
      </c>
      <c r="U189" s="4">
        <v>2</v>
      </c>
      <c r="V189" s="4">
        <v>10</v>
      </c>
      <c r="W189" s="4">
        <v>20</v>
      </c>
      <c r="X189" s="4">
        <v>43</v>
      </c>
      <c r="Y189" s="4">
        <v>57</v>
      </c>
      <c r="Z189" s="4">
        <v>85</v>
      </c>
      <c r="AA189" s="4">
        <v>56</v>
      </c>
      <c r="AB189" s="4">
        <v>142</v>
      </c>
      <c r="AC189" s="4" t="s">
        <v>422</v>
      </c>
    </row>
    <row r="190" spans="1:29" x14ac:dyDescent="0.2">
      <c r="A190" s="5" t="s">
        <v>190</v>
      </c>
      <c r="E190" s="4">
        <v>5</v>
      </c>
      <c r="F190" s="4">
        <v>6</v>
      </c>
      <c r="G190" s="4">
        <v>17</v>
      </c>
      <c r="H190" s="4">
        <v>22</v>
      </c>
      <c r="I190" s="4">
        <v>27</v>
      </c>
      <c r="J190" s="4">
        <v>0</v>
      </c>
      <c r="K190" s="4">
        <v>0</v>
      </c>
      <c r="L190" s="4">
        <v>1</v>
      </c>
      <c r="M190" s="4">
        <v>5</v>
      </c>
      <c r="N190" s="4">
        <v>8</v>
      </c>
      <c r="O190" s="4">
        <v>13</v>
      </c>
      <c r="P190" s="4">
        <v>14</v>
      </c>
      <c r="Q190" s="4">
        <v>24</v>
      </c>
      <c r="R190" s="4">
        <v>0</v>
      </c>
      <c r="S190" s="4">
        <v>0</v>
      </c>
      <c r="T190" s="4">
        <v>1</v>
      </c>
      <c r="U190" s="4">
        <v>10</v>
      </c>
      <c r="V190" s="4">
        <v>15</v>
      </c>
      <c r="W190" s="4">
        <v>31</v>
      </c>
      <c r="X190" s="4">
        <v>38</v>
      </c>
      <c r="Y190" s="4">
        <v>53</v>
      </c>
      <c r="Z190" s="4">
        <v>79</v>
      </c>
      <c r="AA190" s="4">
        <v>67</v>
      </c>
      <c r="AB190" s="4">
        <v>152</v>
      </c>
      <c r="AC190" s="4" t="s">
        <v>404</v>
      </c>
    </row>
    <row r="191" spans="1:29" x14ac:dyDescent="0.2">
      <c r="A191" s="5" t="s">
        <v>191</v>
      </c>
      <c r="D191" s="4">
        <v>1</v>
      </c>
      <c r="E191" s="4">
        <v>1</v>
      </c>
      <c r="F191" s="4">
        <v>6</v>
      </c>
      <c r="G191" s="4">
        <v>3</v>
      </c>
      <c r="H191" s="4">
        <v>9</v>
      </c>
      <c r="I191" s="4">
        <v>14</v>
      </c>
      <c r="J191" s="4">
        <v>0</v>
      </c>
      <c r="K191" s="4">
        <v>0</v>
      </c>
      <c r="L191" s="4">
        <v>0</v>
      </c>
      <c r="M191" s="4">
        <v>2</v>
      </c>
      <c r="N191" s="4">
        <v>7</v>
      </c>
      <c r="O191" s="4">
        <v>8</v>
      </c>
      <c r="P191" s="4">
        <v>13</v>
      </c>
      <c r="Q191" s="4">
        <v>14</v>
      </c>
      <c r="R191" s="4">
        <v>0</v>
      </c>
      <c r="S191" s="4">
        <v>0</v>
      </c>
      <c r="T191" s="4">
        <v>1</v>
      </c>
      <c r="U191" s="4">
        <v>3</v>
      </c>
      <c r="V191" s="4">
        <v>14</v>
      </c>
      <c r="W191" s="4">
        <v>12</v>
      </c>
      <c r="X191" s="4">
        <v>24</v>
      </c>
      <c r="Y191" s="4">
        <v>28</v>
      </c>
      <c r="Z191" s="4">
        <v>39</v>
      </c>
      <c r="AA191" s="4">
        <v>47</v>
      </c>
      <c r="AB191" s="4">
        <v>91</v>
      </c>
      <c r="AC191" s="4" t="s">
        <v>404</v>
      </c>
    </row>
    <row r="192" spans="1:29" x14ac:dyDescent="0.2">
      <c r="A192" s="5" t="s">
        <v>192</v>
      </c>
      <c r="D192" s="4">
        <v>1</v>
      </c>
      <c r="E192" s="4">
        <v>5</v>
      </c>
      <c r="F192" s="4">
        <v>7</v>
      </c>
      <c r="G192" s="4">
        <v>9</v>
      </c>
      <c r="H192" s="4">
        <v>14</v>
      </c>
      <c r="I192" s="4">
        <v>38</v>
      </c>
      <c r="J192" s="4">
        <v>0</v>
      </c>
      <c r="K192" s="4">
        <v>0</v>
      </c>
      <c r="L192" s="4">
        <v>2</v>
      </c>
      <c r="M192" s="4">
        <v>3</v>
      </c>
      <c r="N192" s="4">
        <v>3</v>
      </c>
      <c r="O192" s="4">
        <v>10</v>
      </c>
      <c r="P192" s="4">
        <v>15</v>
      </c>
      <c r="Q192" s="4">
        <v>21</v>
      </c>
      <c r="R192" s="4">
        <v>0</v>
      </c>
      <c r="S192" s="4">
        <v>0</v>
      </c>
      <c r="T192" s="4">
        <v>3</v>
      </c>
      <c r="U192" s="4">
        <v>8</v>
      </c>
      <c r="V192" s="4">
        <v>10</v>
      </c>
      <c r="W192" s="4">
        <v>19</v>
      </c>
      <c r="X192" s="4">
        <v>29</v>
      </c>
      <c r="Y192" s="4">
        <v>62</v>
      </c>
      <c r="Z192" s="4">
        <v>78</v>
      </c>
      <c r="AA192" s="4">
        <v>58</v>
      </c>
      <c r="AB192" s="4">
        <v>142</v>
      </c>
      <c r="AC192" s="4" t="s">
        <v>407</v>
      </c>
    </row>
    <row r="193" spans="1:29" x14ac:dyDescent="0.2">
      <c r="A193" s="5" t="s">
        <v>193</v>
      </c>
      <c r="E193" s="4">
        <v>3</v>
      </c>
      <c r="F193" s="4">
        <v>12</v>
      </c>
      <c r="G193" s="4">
        <v>14</v>
      </c>
      <c r="H193" s="4">
        <v>20</v>
      </c>
      <c r="I193" s="4">
        <v>33</v>
      </c>
      <c r="J193" s="4">
        <v>0</v>
      </c>
      <c r="K193" s="4">
        <v>0</v>
      </c>
      <c r="L193" s="4">
        <v>1</v>
      </c>
      <c r="M193" s="4">
        <v>7</v>
      </c>
      <c r="N193" s="4">
        <v>10</v>
      </c>
      <c r="O193" s="4">
        <v>4</v>
      </c>
      <c r="P193" s="4">
        <v>22</v>
      </c>
      <c r="Q193" s="4">
        <v>18</v>
      </c>
      <c r="R193" s="4">
        <v>0</v>
      </c>
      <c r="S193" s="4">
        <v>0</v>
      </c>
      <c r="T193" s="4">
        <v>1</v>
      </c>
      <c r="U193" s="4">
        <v>10</v>
      </c>
      <c r="V193" s="4">
        <v>22</v>
      </c>
      <c r="W193" s="4">
        <v>18</v>
      </c>
      <c r="X193" s="4">
        <v>43</v>
      </c>
      <c r="Y193" s="4">
        <v>54</v>
      </c>
      <c r="Z193" s="4">
        <v>89</v>
      </c>
      <c r="AA193" s="4">
        <v>66</v>
      </c>
      <c r="AB193" s="4">
        <v>161</v>
      </c>
      <c r="AC193" s="4" t="s">
        <v>408</v>
      </c>
    </row>
    <row r="194" spans="1:29" x14ac:dyDescent="0.2">
      <c r="A194" s="5" t="s">
        <v>194</v>
      </c>
      <c r="D194" s="4">
        <v>1</v>
      </c>
      <c r="E194" s="4">
        <v>7</v>
      </c>
      <c r="F194" s="4">
        <v>9</v>
      </c>
      <c r="G194" s="4">
        <v>15</v>
      </c>
      <c r="H194" s="4">
        <v>30</v>
      </c>
      <c r="I194" s="4">
        <v>64</v>
      </c>
      <c r="J194" s="4">
        <v>0</v>
      </c>
      <c r="K194" s="4">
        <v>0</v>
      </c>
      <c r="L194" s="4">
        <v>0</v>
      </c>
      <c r="M194" s="4">
        <v>5</v>
      </c>
      <c r="N194" s="4">
        <v>10</v>
      </c>
      <c r="O194" s="4">
        <v>16</v>
      </c>
      <c r="P194" s="4">
        <v>31</v>
      </c>
      <c r="Q194" s="4">
        <v>28</v>
      </c>
      <c r="R194" s="4">
        <v>0</v>
      </c>
      <c r="S194" s="4">
        <v>1</v>
      </c>
      <c r="T194" s="4">
        <v>1</v>
      </c>
      <c r="U194" s="4">
        <v>12</v>
      </c>
      <c r="V194" s="4">
        <v>19</v>
      </c>
      <c r="W194" s="4">
        <v>32</v>
      </c>
      <c r="X194" s="4">
        <v>63</v>
      </c>
      <c r="Y194" s="4">
        <v>95</v>
      </c>
      <c r="Z194" s="4">
        <v>135</v>
      </c>
      <c r="AA194" s="4">
        <v>94</v>
      </c>
      <c r="AB194" s="4">
        <v>240</v>
      </c>
      <c r="AC194" s="4" t="s">
        <v>423</v>
      </c>
    </row>
    <row r="195" spans="1:29" x14ac:dyDescent="0.2">
      <c r="A195" s="5" t="s">
        <v>195</v>
      </c>
      <c r="D195" s="4">
        <v>1</v>
      </c>
      <c r="E195" s="4">
        <v>3</v>
      </c>
      <c r="F195" s="4">
        <v>5</v>
      </c>
      <c r="G195" s="4">
        <v>7</v>
      </c>
      <c r="H195" s="4">
        <v>9</v>
      </c>
      <c r="I195" s="4">
        <v>32</v>
      </c>
      <c r="J195" s="4">
        <v>0</v>
      </c>
      <c r="K195" s="4">
        <v>0</v>
      </c>
      <c r="L195" s="4">
        <v>1</v>
      </c>
      <c r="M195" s="4">
        <v>5</v>
      </c>
      <c r="N195" s="4">
        <v>6</v>
      </c>
      <c r="O195" s="4">
        <v>17</v>
      </c>
      <c r="P195" s="4">
        <v>12</v>
      </c>
      <c r="Q195" s="4">
        <v>18</v>
      </c>
      <c r="R195" s="4">
        <v>0</v>
      </c>
      <c r="S195" s="4">
        <v>0</v>
      </c>
      <c r="T195" s="4">
        <v>2</v>
      </c>
      <c r="U195" s="4">
        <v>9</v>
      </c>
      <c r="V195" s="4">
        <v>11</v>
      </c>
      <c r="W195" s="4">
        <v>24</v>
      </c>
      <c r="X195" s="4">
        <v>21</v>
      </c>
      <c r="Y195" s="4">
        <v>54</v>
      </c>
      <c r="Z195" s="4">
        <v>58</v>
      </c>
      <c r="AA195" s="4">
        <v>64</v>
      </c>
      <c r="AB195" s="4">
        <v>127</v>
      </c>
      <c r="AC195" s="4" t="s">
        <v>423</v>
      </c>
    </row>
    <row r="196" spans="1:29" x14ac:dyDescent="0.2">
      <c r="A196" s="5" t="s">
        <v>196</v>
      </c>
      <c r="C196" s="4">
        <v>1</v>
      </c>
      <c r="E196" s="4">
        <v>6</v>
      </c>
      <c r="F196" s="4">
        <v>5</v>
      </c>
      <c r="G196" s="4">
        <v>15</v>
      </c>
      <c r="H196" s="4">
        <v>21</v>
      </c>
      <c r="I196" s="4">
        <v>42</v>
      </c>
      <c r="J196" s="4">
        <v>0</v>
      </c>
      <c r="K196" s="4">
        <v>0</v>
      </c>
      <c r="L196" s="4">
        <v>0</v>
      </c>
      <c r="M196" s="4">
        <v>2</v>
      </c>
      <c r="N196" s="4">
        <v>9</v>
      </c>
      <c r="O196" s="4">
        <v>14</v>
      </c>
      <c r="P196" s="4">
        <v>19</v>
      </c>
      <c r="Q196" s="4">
        <v>26</v>
      </c>
      <c r="R196" s="4">
        <v>0</v>
      </c>
      <c r="S196" s="4">
        <v>1</v>
      </c>
      <c r="T196" s="4">
        <v>0</v>
      </c>
      <c r="U196" s="4">
        <v>8</v>
      </c>
      <c r="V196" s="4">
        <v>15</v>
      </c>
      <c r="W196" s="4">
        <v>31</v>
      </c>
      <c r="X196" s="4">
        <v>41</v>
      </c>
      <c r="Y196" s="4">
        <v>71</v>
      </c>
      <c r="Z196" s="4">
        <v>94</v>
      </c>
      <c r="AA196" s="4">
        <v>78</v>
      </c>
      <c r="AB196" s="4">
        <v>179</v>
      </c>
      <c r="AC196" s="4" t="s">
        <v>423</v>
      </c>
    </row>
    <row r="197" spans="1:29" x14ac:dyDescent="0.2">
      <c r="A197" s="5" t="s">
        <v>197</v>
      </c>
      <c r="C197" s="4">
        <v>1</v>
      </c>
      <c r="E197" s="4">
        <v>5</v>
      </c>
      <c r="F197" s="4">
        <v>11</v>
      </c>
      <c r="G197" s="4">
        <v>17</v>
      </c>
      <c r="H197" s="4">
        <v>25</v>
      </c>
      <c r="I197" s="4">
        <v>68</v>
      </c>
      <c r="J197" s="4">
        <v>0</v>
      </c>
      <c r="K197" s="4">
        <v>0</v>
      </c>
      <c r="L197" s="4">
        <v>1</v>
      </c>
      <c r="M197" s="4">
        <v>1</v>
      </c>
      <c r="N197" s="4">
        <v>7</v>
      </c>
      <c r="O197" s="4">
        <v>12</v>
      </c>
      <c r="P197" s="4">
        <v>13</v>
      </c>
      <c r="Q197" s="4">
        <v>32</v>
      </c>
      <c r="R197" s="4">
        <v>0</v>
      </c>
      <c r="S197" s="4">
        <v>1</v>
      </c>
      <c r="T197" s="4">
        <v>1</v>
      </c>
      <c r="U197" s="4">
        <v>6</v>
      </c>
      <c r="V197" s="4">
        <v>19</v>
      </c>
      <c r="W197" s="4">
        <v>29</v>
      </c>
      <c r="X197" s="4">
        <v>40</v>
      </c>
      <c r="Y197" s="4">
        <v>101</v>
      </c>
      <c r="Z197" s="4">
        <v>131</v>
      </c>
      <c r="AA197" s="4">
        <v>70</v>
      </c>
      <c r="AB197" s="4">
        <v>206</v>
      </c>
      <c r="AC197" s="4" t="s">
        <v>424</v>
      </c>
    </row>
    <row r="198" spans="1:29" x14ac:dyDescent="0.2">
      <c r="A198" s="5" t="s">
        <v>198</v>
      </c>
      <c r="E198" s="4">
        <v>8</v>
      </c>
      <c r="F198" s="4">
        <v>10</v>
      </c>
      <c r="G198" s="4">
        <v>21</v>
      </c>
      <c r="H198" s="4">
        <v>27</v>
      </c>
      <c r="I198" s="4">
        <v>49</v>
      </c>
      <c r="J198" s="4">
        <v>0</v>
      </c>
      <c r="K198" s="4">
        <v>0</v>
      </c>
      <c r="L198" s="4">
        <v>1</v>
      </c>
      <c r="M198" s="4">
        <v>2</v>
      </c>
      <c r="N198" s="4">
        <v>11</v>
      </c>
      <c r="O198" s="4">
        <v>23</v>
      </c>
      <c r="P198" s="4">
        <v>16</v>
      </c>
      <c r="Q198" s="4">
        <v>48</v>
      </c>
      <c r="R198" s="4">
        <v>0</v>
      </c>
      <c r="S198" s="4">
        <v>0</v>
      </c>
      <c r="T198" s="4">
        <v>1</v>
      </c>
      <c r="U198" s="4">
        <v>10</v>
      </c>
      <c r="V198" s="4">
        <v>22</v>
      </c>
      <c r="W198" s="4">
        <v>47</v>
      </c>
      <c r="X198" s="4">
        <v>48</v>
      </c>
      <c r="Y198" s="4">
        <v>103</v>
      </c>
      <c r="Z198" s="4">
        <v>119</v>
      </c>
      <c r="AA198" s="4">
        <v>102</v>
      </c>
      <c r="AB198" s="4">
        <v>238</v>
      </c>
      <c r="AC198" s="4" t="s">
        <v>424</v>
      </c>
    </row>
    <row r="199" spans="1:29" x14ac:dyDescent="0.2">
      <c r="A199" s="5" t="s">
        <v>199</v>
      </c>
      <c r="D199" s="4">
        <v>2</v>
      </c>
      <c r="E199" s="4">
        <v>6</v>
      </c>
      <c r="F199" s="4">
        <v>12</v>
      </c>
      <c r="G199" s="4">
        <v>11</v>
      </c>
      <c r="H199" s="4">
        <v>33</v>
      </c>
      <c r="I199" s="4">
        <v>48</v>
      </c>
      <c r="J199" s="4">
        <v>0</v>
      </c>
      <c r="K199" s="4">
        <v>0</v>
      </c>
      <c r="L199" s="4">
        <v>1</v>
      </c>
      <c r="M199" s="4">
        <v>3</v>
      </c>
      <c r="N199" s="4">
        <v>6</v>
      </c>
      <c r="O199" s="4">
        <v>11</v>
      </c>
      <c r="P199" s="4">
        <v>19</v>
      </c>
      <c r="Q199" s="4">
        <v>27</v>
      </c>
      <c r="R199" s="4">
        <v>0</v>
      </c>
      <c r="S199" s="4">
        <v>0</v>
      </c>
      <c r="T199" s="4">
        <v>3</v>
      </c>
      <c r="U199" s="4">
        <v>9</v>
      </c>
      <c r="V199" s="4">
        <v>19</v>
      </c>
      <c r="W199" s="4">
        <v>23</v>
      </c>
      <c r="X199" s="4">
        <v>54</v>
      </c>
      <c r="Y199" s="4">
        <v>78</v>
      </c>
      <c r="Z199" s="4">
        <v>120</v>
      </c>
      <c r="AA199" s="4">
        <v>71</v>
      </c>
      <c r="AB199" s="4">
        <v>198</v>
      </c>
      <c r="AC199" s="4" t="s">
        <v>425</v>
      </c>
    </row>
    <row r="200" spans="1:29" x14ac:dyDescent="0.2">
      <c r="A200" s="5" t="s">
        <v>200</v>
      </c>
      <c r="D200" s="4">
        <v>1</v>
      </c>
      <c r="E200" s="4">
        <v>2</v>
      </c>
      <c r="F200" s="4">
        <v>9</v>
      </c>
      <c r="G200" s="4">
        <v>15</v>
      </c>
      <c r="H200" s="4">
        <v>24</v>
      </c>
      <c r="I200" s="4">
        <v>35</v>
      </c>
      <c r="J200" s="4">
        <v>0</v>
      </c>
      <c r="K200" s="4">
        <v>0</v>
      </c>
      <c r="L200" s="4">
        <v>2</v>
      </c>
      <c r="M200" s="4">
        <v>3</v>
      </c>
      <c r="N200" s="4">
        <v>7</v>
      </c>
      <c r="O200" s="4">
        <v>17</v>
      </c>
      <c r="P200" s="4">
        <v>17</v>
      </c>
      <c r="Q200" s="4">
        <v>17</v>
      </c>
      <c r="R200" s="4">
        <v>0</v>
      </c>
      <c r="S200" s="4">
        <v>0</v>
      </c>
      <c r="T200" s="4">
        <v>3</v>
      </c>
      <c r="U200" s="4">
        <v>5</v>
      </c>
      <c r="V200" s="4">
        <v>16</v>
      </c>
      <c r="W200" s="4">
        <v>33</v>
      </c>
      <c r="X200" s="4">
        <v>42</v>
      </c>
      <c r="Y200" s="4">
        <v>55</v>
      </c>
      <c r="Z200" s="4">
        <v>88</v>
      </c>
      <c r="AA200" s="4">
        <v>65</v>
      </c>
      <c r="AB200" s="4">
        <v>159</v>
      </c>
      <c r="AC200" s="4" t="s">
        <v>425</v>
      </c>
    </row>
    <row r="201" spans="1:29" x14ac:dyDescent="0.2">
      <c r="A201" s="5" t="s">
        <v>201</v>
      </c>
      <c r="D201" s="4">
        <v>2</v>
      </c>
      <c r="E201" s="4">
        <v>6</v>
      </c>
      <c r="F201" s="4">
        <v>7</v>
      </c>
      <c r="G201" s="4">
        <v>11</v>
      </c>
      <c r="H201" s="4">
        <v>11</v>
      </c>
      <c r="I201" s="4">
        <v>43</v>
      </c>
      <c r="J201" s="4">
        <v>0</v>
      </c>
      <c r="K201" s="4">
        <v>0</v>
      </c>
      <c r="L201" s="4">
        <v>0</v>
      </c>
      <c r="M201" s="4">
        <v>3</v>
      </c>
      <c r="N201" s="4">
        <v>6</v>
      </c>
      <c r="O201" s="4">
        <v>12</v>
      </c>
      <c r="P201" s="4">
        <v>14</v>
      </c>
      <c r="Q201" s="4">
        <v>20</v>
      </c>
      <c r="R201" s="4">
        <v>0</v>
      </c>
      <c r="S201" s="4">
        <v>0</v>
      </c>
      <c r="T201" s="4">
        <v>2</v>
      </c>
      <c r="U201" s="4">
        <v>9</v>
      </c>
      <c r="V201" s="4">
        <v>13</v>
      </c>
      <c r="W201" s="4">
        <v>25</v>
      </c>
      <c r="X201" s="4">
        <v>26</v>
      </c>
      <c r="Y201" s="4">
        <v>67</v>
      </c>
      <c r="Z201" s="4">
        <v>83</v>
      </c>
      <c r="AA201" s="4">
        <v>57</v>
      </c>
      <c r="AB201" s="4">
        <v>149</v>
      </c>
      <c r="AC201" s="4" t="s">
        <v>425</v>
      </c>
    </row>
    <row r="202" spans="1:29" x14ac:dyDescent="0.2">
      <c r="A202" s="5" t="s">
        <v>202</v>
      </c>
      <c r="D202" s="4">
        <v>2</v>
      </c>
      <c r="E202" s="4">
        <v>4</v>
      </c>
      <c r="F202" s="4">
        <v>11</v>
      </c>
      <c r="G202" s="4">
        <v>13</v>
      </c>
      <c r="H202" s="4">
        <v>23</v>
      </c>
      <c r="I202" s="4">
        <v>54</v>
      </c>
      <c r="J202" s="4">
        <v>0</v>
      </c>
      <c r="K202" s="4">
        <v>0</v>
      </c>
      <c r="L202" s="4">
        <v>0</v>
      </c>
      <c r="M202" s="4">
        <v>1</v>
      </c>
      <c r="N202" s="4">
        <v>6</v>
      </c>
      <c r="O202" s="4">
        <v>10</v>
      </c>
      <c r="P202" s="4">
        <v>32</v>
      </c>
      <c r="Q202" s="4">
        <v>34</v>
      </c>
      <c r="R202" s="4">
        <v>0</v>
      </c>
      <c r="S202" s="4">
        <v>0</v>
      </c>
      <c r="T202" s="4">
        <v>2</v>
      </c>
      <c r="U202" s="4">
        <v>6</v>
      </c>
      <c r="V202" s="4">
        <v>17</v>
      </c>
      <c r="W202" s="4">
        <v>25</v>
      </c>
      <c r="X202" s="4">
        <v>58</v>
      </c>
      <c r="Y202" s="4">
        <v>92</v>
      </c>
      <c r="Z202" s="4">
        <v>113</v>
      </c>
      <c r="AA202" s="4">
        <v>86</v>
      </c>
      <c r="AB202" s="4">
        <v>212</v>
      </c>
      <c r="AC202" s="4" t="s">
        <v>425</v>
      </c>
    </row>
    <row r="203" spans="1:29" x14ac:dyDescent="0.2">
      <c r="A203" s="5" t="s">
        <v>203</v>
      </c>
      <c r="D203" s="4">
        <v>1</v>
      </c>
      <c r="E203" s="4">
        <v>5</v>
      </c>
      <c r="F203" s="4">
        <v>10</v>
      </c>
      <c r="G203" s="4">
        <v>14</v>
      </c>
      <c r="H203" s="4">
        <v>29</v>
      </c>
      <c r="I203" s="4">
        <v>42</v>
      </c>
      <c r="J203" s="4">
        <v>0</v>
      </c>
      <c r="K203" s="4">
        <v>0</v>
      </c>
      <c r="L203" s="4">
        <v>1</v>
      </c>
      <c r="M203" s="4">
        <v>2</v>
      </c>
      <c r="N203" s="4">
        <v>3</v>
      </c>
      <c r="O203" s="4">
        <v>10</v>
      </c>
      <c r="P203" s="4">
        <v>23</v>
      </c>
      <c r="Q203" s="4">
        <v>26</v>
      </c>
      <c r="R203" s="4">
        <v>0</v>
      </c>
      <c r="S203" s="4">
        <v>0</v>
      </c>
      <c r="T203" s="4">
        <v>2</v>
      </c>
      <c r="U203" s="4">
        <v>7</v>
      </c>
      <c r="V203" s="4">
        <v>13</v>
      </c>
      <c r="W203" s="4">
        <v>25</v>
      </c>
      <c r="X203" s="4">
        <v>54</v>
      </c>
      <c r="Y203" s="4">
        <v>73</v>
      </c>
      <c r="Z203" s="4">
        <v>104</v>
      </c>
      <c r="AA203" s="4">
        <v>68</v>
      </c>
      <c r="AB203" s="4">
        <v>180</v>
      </c>
      <c r="AC203" s="4" t="s">
        <v>425</v>
      </c>
    </row>
    <row r="204" spans="1:29" x14ac:dyDescent="0.2">
      <c r="A204" s="5" t="s">
        <v>204</v>
      </c>
      <c r="C204" s="4">
        <v>1</v>
      </c>
      <c r="D204" s="4">
        <v>1</v>
      </c>
      <c r="E204" s="4">
        <v>4</v>
      </c>
      <c r="F204" s="4">
        <v>7</v>
      </c>
      <c r="G204" s="4">
        <v>16</v>
      </c>
      <c r="H204" s="4">
        <v>25</v>
      </c>
      <c r="I204" s="4">
        <v>31</v>
      </c>
      <c r="J204" s="4">
        <v>0</v>
      </c>
      <c r="K204" s="4">
        <v>0</v>
      </c>
      <c r="L204" s="4">
        <v>0</v>
      </c>
      <c r="M204" s="4">
        <v>3</v>
      </c>
      <c r="N204" s="4">
        <v>7</v>
      </c>
      <c r="O204" s="4">
        <v>10</v>
      </c>
      <c r="P204" s="4">
        <v>6</v>
      </c>
      <c r="Q204" s="4">
        <v>20</v>
      </c>
      <c r="R204" s="4">
        <v>0</v>
      </c>
      <c r="S204" s="4">
        <v>1</v>
      </c>
      <c r="T204" s="4">
        <v>1</v>
      </c>
      <c r="U204" s="4">
        <v>7</v>
      </c>
      <c r="V204" s="4">
        <v>14</v>
      </c>
      <c r="W204" s="4">
        <v>27</v>
      </c>
      <c r="X204" s="4">
        <v>31</v>
      </c>
      <c r="Y204" s="4">
        <v>52</v>
      </c>
      <c r="Z204" s="4">
        <v>87</v>
      </c>
      <c r="AA204" s="4">
        <v>48</v>
      </c>
      <c r="AB204" s="4">
        <v>138</v>
      </c>
      <c r="AC204" s="4" t="s">
        <v>411</v>
      </c>
    </row>
    <row r="205" spans="1:29" x14ac:dyDescent="0.2">
      <c r="A205" s="5" t="s">
        <v>205</v>
      </c>
      <c r="E205" s="4">
        <v>2</v>
      </c>
      <c r="F205" s="4">
        <v>5</v>
      </c>
      <c r="G205" s="4">
        <v>18</v>
      </c>
      <c r="H205" s="4">
        <v>22</v>
      </c>
      <c r="I205" s="4">
        <v>33</v>
      </c>
      <c r="J205" s="4">
        <v>0</v>
      </c>
      <c r="K205" s="4">
        <v>0</v>
      </c>
      <c r="L205" s="4">
        <v>0</v>
      </c>
      <c r="M205" s="4">
        <v>3</v>
      </c>
      <c r="N205" s="4">
        <v>5</v>
      </c>
      <c r="O205" s="4">
        <v>15</v>
      </c>
      <c r="P205" s="4">
        <v>15</v>
      </c>
      <c r="Q205" s="4">
        <v>30</v>
      </c>
      <c r="R205" s="4">
        <v>0</v>
      </c>
      <c r="S205" s="4">
        <v>0</v>
      </c>
      <c r="T205" s="4">
        <v>0</v>
      </c>
      <c r="U205" s="4">
        <v>5</v>
      </c>
      <c r="V205" s="4">
        <v>11</v>
      </c>
      <c r="W205" s="4">
        <v>34</v>
      </c>
      <c r="X205" s="4">
        <v>39</v>
      </c>
      <c r="Y205" s="4">
        <v>66</v>
      </c>
      <c r="Z205" s="4">
        <v>82</v>
      </c>
      <c r="AA205" s="4">
        <v>69</v>
      </c>
      <c r="AB205" s="4">
        <v>159</v>
      </c>
      <c r="AC205" s="4" t="s">
        <v>426</v>
      </c>
    </row>
    <row r="206" spans="1:29" x14ac:dyDescent="0.2">
      <c r="A206" s="5" t="s">
        <v>206</v>
      </c>
      <c r="D206" s="4">
        <v>1</v>
      </c>
      <c r="E206" s="4">
        <v>4</v>
      </c>
      <c r="F206" s="4">
        <v>7</v>
      </c>
      <c r="G206" s="4">
        <v>9</v>
      </c>
      <c r="H206" s="4">
        <v>18</v>
      </c>
      <c r="I206" s="4">
        <v>31</v>
      </c>
      <c r="J206" s="4">
        <v>0</v>
      </c>
      <c r="K206" s="4">
        <v>0</v>
      </c>
      <c r="L206" s="4">
        <v>0</v>
      </c>
      <c r="M206" s="4">
        <v>2</v>
      </c>
      <c r="N206" s="4">
        <v>7</v>
      </c>
      <c r="O206" s="4">
        <v>11</v>
      </c>
      <c r="P206" s="4">
        <v>12</v>
      </c>
      <c r="Q206" s="4">
        <v>28</v>
      </c>
      <c r="R206" s="4">
        <v>0</v>
      </c>
      <c r="S206" s="4">
        <v>0</v>
      </c>
      <c r="T206" s="4">
        <v>1</v>
      </c>
      <c r="U206" s="4">
        <v>9</v>
      </c>
      <c r="V206" s="4">
        <v>14</v>
      </c>
      <c r="W206" s="4">
        <v>21</v>
      </c>
      <c r="X206" s="4">
        <v>30</v>
      </c>
      <c r="Y206" s="4">
        <v>60</v>
      </c>
      <c r="Z206" s="4">
        <v>73</v>
      </c>
      <c r="AA206" s="4">
        <v>60</v>
      </c>
      <c r="AB206" s="4">
        <v>138</v>
      </c>
      <c r="AC206" s="4" t="s">
        <v>426</v>
      </c>
    </row>
    <row r="207" spans="1:29" x14ac:dyDescent="0.2">
      <c r="A207" s="5" t="s">
        <v>207</v>
      </c>
      <c r="F207" s="4">
        <v>5</v>
      </c>
      <c r="G207" s="4">
        <v>6</v>
      </c>
      <c r="H207" s="4">
        <v>25</v>
      </c>
      <c r="I207" s="4">
        <v>37</v>
      </c>
      <c r="J207" s="4">
        <v>0</v>
      </c>
      <c r="K207" s="4">
        <v>0</v>
      </c>
      <c r="L207" s="4">
        <v>1</v>
      </c>
      <c r="M207" s="4">
        <v>1</v>
      </c>
      <c r="N207" s="4">
        <v>5</v>
      </c>
      <c r="O207" s="4">
        <v>11</v>
      </c>
      <c r="P207" s="4">
        <v>16</v>
      </c>
      <c r="Q207" s="4">
        <v>19</v>
      </c>
      <c r="R207" s="4">
        <v>0</v>
      </c>
      <c r="S207" s="4">
        <v>0</v>
      </c>
      <c r="T207" s="4">
        <v>1</v>
      </c>
      <c r="U207" s="4">
        <v>1</v>
      </c>
      <c r="V207" s="4">
        <v>10</v>
      </c>
      <c r="W207" s="4">
        <v>21</v>
      </c>
      <c r="X207" s="4">
        <v>44</v>
      </c>
      <c r="Y207" s="4">
        <v>59</v>
      </c>
      <c r="Z207" s="4">
        <v>77</v>
      </c>
      <c r="AA207" s="4">
        <v>56</v>
      </c>
      <c r="AB207" s="4">
        <v>144</v>
      </c>
      <c r="AC207" s="4" t="s">
        <v>413</v>
      </c>
    </row>
    <row r="208" spans="1:29" x14ac:dyDescent="0.2">
      <c r="A208" s="5" t="s">
        <v>208</v>
      </c>
      <c r="E208" s="4">
        <v>2</v>
      </c>
      <c r="F208" s="4">
        <v>4</v>
      </c>
      <c r="G208" s="4">
        <v>12</v>
      </c>
      <c r="H208" s="4">
        <v>19</v>
      </c>
      <c r="I208" s="4">
        <v>33</v>
      </c>
      <c r="J208" s="4">
        <v>0</v>
      </c>
      <c r="K208" s="4">
        <v>0</v>
      </c>
      <c r="L208" s="4">
        <v>0</v>
      </c>
      <c r="M208" s="4">
        <v>2</v>
      </c>
      <c r="N208" s="4">
        <v>8</v>
      </c>
      <c r="O208" s="4">
        <v>5</v>
      </c>
      <c r="P208" s="4">
        <v>12</v>
      </c>
      <c r="Q208" s="4">
        <v>19</v>
      </c>
      <c r="R208" s="4">
        <v>0</v>
      </c>
      <c r="S208" s="4">
        <v>0</v>
      </c>
      <c r="T208" s="4">
        <v>0</v>
      </c>
      <c r="U208" s="4">
        <v>4</v>
      </c>
      <c r="V208" s="4">
        <v>12</v>
      </c>
      <c r="W208" s="4">
        <v>20</v>
      </c>
      <c r="X208" s="4">
        <v>34</v>
      </c>
      <c r="Y208" s="4">
        <v>55</v>
      </c>
      <c r="Z208" s="4">
        <v>72</v>
      </c>
      <c r="AA208" s="4">
        <v>47</v>
      </c>
      <c r="AB208" s="4">
        <v>129</v>
      </c>
      <c r="AC208" s="4" t="s">
        <v>413</v>
      </c>
    </row>
    <row r="209" spans="1:29" x14ac:dyDescent="0.2">
      <c r="A209" s="5" t="s">
        <v>209</v>
      </c>
      <c r="D209" s="4">
        <v>2</v>
      </c>
      <c r="E209" s="4">
        <v>6</v>
      </c>
      <c r="F209" s="4">
        <v>11</v>
      </c>
      <c r="G209" s="4">
        <v>19</v>
      </c>
      <c r="H209" s="4">
        <v>24</v>
      </c>
      <c r="I209" s="4">
        <v>50</v>
      </c>
      <c r="J209" s="4">
        <v>0</v>
      </c>
      <c r="K209" s="4">
        <v>1</v>
      </c>
      <c r="L209" s="4">
        <v>0</v>
      </c>
      <c r="M209" s="4">
        <v>5</v>
      </c>
      <c r="N209" s="4">
        <v>8</v>
      </c>
      <c r="O209" s="4">
        <v>13</v>
      </c>
      <c r="P209" s="4">
        <v>23</v>
      </c>
      <c r="Q209" s="4">
        <v>20</v>
      </c>
      <c r="R209" s="4">
        <v>0</v>
      </c>
      <c r="S209" s="4">
        <v>1</v>
      </c>
      <c r="T209" s="4">
        <v>2</v>
      </c>
      <c r="U209" s="4">
        <v>11</v>
      </c>
      <c r="V209" s="4">
        <v>20</v>
      </c>
      <c r="W209" s="4">
        <v>33</v>
      </c>
      <c r="X209" s="4">
        <v>47</v>
      </c>
      <c r="Y209" s="4">
        <v>71</v>
      </c>
      <c r="Z209" s="4">
        <v>116</v>
      </c>
      <c r="AA209" s="4">
        <v>73</v>
      </c>
      <c r="AB209" s="4">
        <v>192</v>
      </c>
      <c r="AC209" s="4" t="s">
        <v>413</v>
      </c>
    </row>
    <row r="210" spans="1:29" x14ac:dyDescent="0.2">
      <c r="A210" s="5" t="s">
        <v>210</v>
      </c>
      <c r="D210" s="4">
        <v>2</v>
      </c>
      <c r="F210" s="4">
        <v>6</v>
      </c>
      <c r="G210" s="4">
        <v>9</v>
      </c>
      <c r="H210" s="4">
        <v>15</v>
      </c>
      <c r="I210" s="4">
        <v>36</v>
      </c>
      <c r="J210" s="4">
        <v>0</v>
      </c>
      <c r="K210" s="4">
        <v>0</v>
      </c>
      <c r="L210" s="4">
        <v>0</v>
      </c>
      <c r="M210" s="4">
        <v>3</v>
      </c>
      <c r="N210" s="4">
        <v>6</v>
      </c>
      <c r="O210" s="4">
        <v>4</v>
      </c>
      <c r="P210" s="4">
        <v>19</v>
      </c>
      <c r="Q210" s="4">
        <v>15</v>
      </c>
      <c r="R210" s="4">
        <v>0</v>
      </c>
      <c r="S210" s="4">
        <v>0</v>
      </c>
      <c r="T210" s="4">
        <v>2</v>
      </c>
      <c r="U210" s="4">
        <v>3</v>
      </c>
      <c r="V210" s="4">
        <v>12</v>
      </c>
      <c r="W210" s="4">
        <v>14</v>
      </c>
      <c r="X210" s="4">
        <v>35</v>
      </c>
      <c r="Y210" s="4">
        <v>52</v>
      </c>
      <c r="Z210" s="4">
        <v>68</v>
      </c>
      <c r="AA210" s="4">
        <v>47</v>
      </c>
      <c r="AB210" s="4">
        <v>118</v>
      </c>
      <c r="AC210" s="4" t="s">
        <v>414</v>
      </c>
    </row>
    <row r="211" spans="1:29" x14ac:dyDescent="0.2">
      <c r="A211" s="5" t="s">
        <v>211</v>
      </c>
      <c r="E211" s="4">
        <v>2</v>
      </c>
      <c r="F211" s="4">
        <v>6</v>
      </c>
      <c r="G211" s="4">
        <v>10</v>
      </c>
      <c r="H211" s="4">
        <v>26</v>
      </c>
      <c r="I211" s="4">
        <v>24</v>
      </c>
      <c r="J211" s="4">
        <v>0</v>
      </c>
      <c r="K211" s="4">
        <v>0</v>
      </c>
      <c r="L211" s="4">
        <v>0</v>
      </c>
      <c r="M211" s="4">
        <v>1</v>
      </c>
      <c r="N211" s="4">
        <v>5</v>
      </c>
      <c r="O211" s="4">
        <v>4</v>
      </c>
      <c r="P211" s="4">
        <v>15</v>
      </c>
      <c r="Q211" s="4">
        <v>19</v>
      </c>
      <c r="R211" s="4">
        <v>0</v>
      </c>
      <c r="S211" s="4">
        <v>0</v>
      </c>
      <c r="T211" s="4">
        <v>0</v>
      </c>
      <c r="U211" s="4">
        <v>3</v>
      </c>
      <c r="V211" s="4">
        <v>11</v>
      </c>
      <c r="W211" s="4">
        <v>14</v>
      </c>
      <c r="X211" s="4">
        <v>42</v>
      </c>
      <c r="Y211" s="4">
        <v>44</v>
      </c>
      <c r="Z211" s="4">
        <v>72</v>
      </c>
      <c r="AA211" s="4">
        <v>46</v>
      </c>
      <c r="AB211" s="4">
        <v>121</v>
      </c>
      <c r="AC211" s="4" t="s">
        <v>414</v>
      </c>
    </row>
    <row r="212" spans="1:29" x14ac:dyDescent="0.2">
      <c r="A212" s="5" t="s">
        <v>212</v>
      </c>
      <c r="D212" s="4">
        <v>1</v>
      </c>
      <c r="E212" s="4">
        <v>4</v>
      </c>
      <c r="F212" s="4">
        <v>3</v>
      </c>
      <c r="G212" s="4">
        <v>9</v>
      </c>
      <c r="H212" s="4">
        <v>10</v>
      </c>
      <c r="I212" s="4">
        <v>15</v>
      </c>
      <c r="J212" s="4">
        <v>0</v>
      </c>
      <c r="K212" s="4">
        <v>0</v>
      </c>
      <c r="L212" s="4">
        <v>0</v>
      </c>
      <c r="M212" s="4">
        <v>3</v>
      </c>
      <c r="N212" s="4">
        <v>2</v>
      </c>
      <c r="O212" s="4">
        <v>6</v>
      </c>
      <c r="P212" s="4">
        <v>9</v>
      </c>
      <c r="Q212" s="4">
        <v>10</v>
      </c>
      <c r="R212" s="4">
        <v>0</v>
      </c>
      <c r="S212" s="4">
        <v>0</v>
      </c>
      <c r="T212" s="4">
        <v>1</v>
      </c>
      <c r="U212" s="4">
        <v>7</v>
      </c>
      <c r="V212" s="4">
        <v>5</v>
      </c>
      <c r="W212" s="4">
        <v>15</v>
      </c>
      <c r="X212" s="4">
        <v>19</v>
      </c>
      <c r="Y212" s="4">
        <v>28</v>
      </c>
      <c r="Z212" s="4">
        <v>42</v>
      </c>
      <c r="AA212" s="4">
        <v>31</v>
      </c>
      <c r="AB212" s="4">
        <v>78</v>
      </c>
      <c r="AC212" s="4" t="s">
        <v>427</v>
      </c>
    </row>
    <row r="213" spans="1:29" x14ac:dyDescent="0.2">
      <c r="A213" s="5" t="s">
        <v>213</v>
      </c>
      <c r="C213" s="4">
        <v>1</v>
      </c>
      <c r="E213" s="4">
        <v>6</v>
      </c>
      <c r="F213" s="4">
        <v>10</v>
      </c>
      <c r="G213" s="4">
        <v>19</v>
      </c>
      <c r="H213" s="4">
        <v>24</v>
      </c>
      <c r="I213" s="4">
        <v>48</v>
      </c>
      <c r="J213" s="4">
        <v>0</v>
      </c>
      <c r="K213" s="4">
        <v>0</v>
      </c>
      <c r="L213" s="4">
        <v>3</v>
      </c>
      <c r="M213" s="4">
        <v>4</v>
      </c>
      <c r="N213" s="4">
        <v>5</v>
      </c>
      <c r="O213" s="4">
        <v>11</v>
      </c>
      <c r="P213" s="4">
        <v>16</v>
      </c>
      <c r="Q213" s="4">
        <v>25</v>
      </c>
      <c r="R213" s="4">
        <v>0</v>
      </c>
      <c r="S213" s="4">
        <v>1</v>
      </c>
      <c r="T213" s="4">
        <v>3</v>
      </c>
      <c r="U213" s="4">
        <v>10</v>
      </c>
      <c r="V213" s="4">
        <v>15</v>
      </c>
      <c r="W213" s="4">
        <v>30</v>
      </c>
      <c r="X213" s="4">
        <v>40</v>
      </c>
      <c r="Y213" s="4">
        <v>74</v>
      </c>
      <c r="Z213" s="4">
        <v>111</v>
      </c>
      <c r="AA213" s="4">
        <v>68</v>
      </c>
      <c r="AB213" s="4">
        <v>181</v>
      </c>
      <c r="AC213" s="4" t="s">
        <v>427</v>
      </c>
    </row>
    <row r="214" spans="1:29" x14ac:dyDescent="0.2">
      <c r="A214" s="5" t="s">
        <v>214</v>
      </c>
      <c r="D214" s="4">
        <v>1</v>
      </c>
      <c r="E214" s="4">
        <v>7</v>
      </c>
      <c r="F214" s="4">
        <v>7</v>
      </c>
      <c r="G214" s="4">
        <v>16</v>
      </c>
      <c r="H214" s="4">
        <v>29</v>
      </c>
      <c r="I214" s="4">
        <v>24</v>
      </c>
      <c r="J214" s="4">
        <v>0</v>
      </c>
      <c r="K214" s="4">
        <v>0</v>
      </c>
      <c r="L214" s="4">
        <v>2</v>
      </c>
      <c r="M214" s="4">
        <v>6</v>
      </c>
      <c r="N214" s="4">
        <v>6</v>
      </c>
      <c r="O214" s="4">
        <v>9</v>
      </c>
      <c r="P214" s="4">
        <v>19</v>
      </c>
      <c r="Q214" s="4">
        <v>20</v>
      </c>
      <c r="R214" s="4">
        <v>0</v>
      </c>
      <c r="S214" s="4">
        <v>0</v>
      </c>
      <c r="T214" s="4">
        <v>3</v>
      </c>
      <c r="U214" s="4">
        <v>13</v>
      </c>
      <c r="V214" s="4">
        <v>14</v>
      </c>
      <c r="W214" s="4">
        <v>25</v>
      </c>
      <c r="X214" s="4">
        <v>48</v>
      </c>
      <c r="Y214" s="4">
        <v>46</v>
      </c>
      <c r="Z214" s="4">
        <v>86</v>
      </c>
      <c r="AA214" s="4">
        <v>64</v>
      </c>
      <c r="AB214" s="4">
        <v>154</v>
      </c>
      <c r="AC214" s="4" t="s">
        <v>428</v>
      </c>
    </row>
    <row r="215" spans="1:29" x14ac:dyDescent="0.2">
      <c r="A215" s="5" t="s">
        <v>215</v>
      </c>
      <c r="E215" s="4">
        <v>2</v>
      </c>
      <c r="F215" s="4">
        <v>5</v>
      </c>
      <c r="G215" s="4">
        <v>4</v>
      </c>
      <c r="H215" s="4">
        <v>15</v>
      </c>
      <c r="I215" s="4">
        <v>15</v>
      </c>
      <c r="J215" s="4">
        <v>0</v>
      </c>
      <c r="K215" s="4">
        <v>1</v>
      </c>
      <c r="L215" s="4">
        <v>0</v>
      </c>
      <c r="M215" s="4">
        <v>2</v>
      </c>
      <c r="N215" s="4">
        <v>2</v>
      </c>
      <c r="O215" s="4">
        <v>11</v>
      </c>
      <c r="P215" s="4">
        <v>11</v>
      </c>
      <c r="Q215" s="4">
        <v>18</v>
      </c>
      <c r="R215" s="4">
        <v>0</v>
      </c>
      <c r="S215" s="4">
        <v>1</v>
      </c>
      <c r="T215" s="4">
        <v>0</v>
      </c>
      <c r="U215" s="4">
        <v>4</v>
      </c>
      <c r="V215" s="4">
        <v>8</v>
      </c>
      <c r="W215" s="4">
        <v>15</v>
      </c>
      <c r="X215" s="4">
        <v>26</v>
      </c>
      <c r="Y215" s="4">
        <v>36</v>
      </c>
      <c r="Z215" s="4">
        <v>42</v>
      </c>
      <c r="AA215" s="4">
        <v>49</v>
      </c>
      <c r="AB215" s="4">
        <v>95</v>
      </c>
      <c r="AC215" s="4" t="s">
        <v>428</v>
      </c>
    </row>
    <row r="216" spans="1:29" x14ac:dyDescent="0.2">
      <c r="A216" s="5" t="s">
        <v>216</v>
      </c>
      <c r="D216" s="4">
        <v>1</v>
      </c>
      <c r="E216" s="4">
        <v>1</v>
      </c>
      <c r="F216" s="4">
        <v>5</v>
      </c>
      <c r="G216" s="4">
        <v>9</v>
      </c>
      <c r="H216" s="4">
        <v>9</v>
      </c>
      <c r="I216" s="4">
        <v>9</v>
      </c>
      <c r="J216" s="4">
        <v>0</v>
      </c>
      <c r="K216" s="4">
        <v>0</v>
      </c>
      <c r="L216" s="4">
        <v>1</v>
      </c>
      <c r="M216" s="4">
        <v>3</v>
      </c>
      <c r="N216" s="4">
        <v>12</v>
      </c>
      <c r="O216" s="4">
        <v>8</v>
      </c>
      <c r="P216" s="4">
        <v>14</v>
      </c>
      <c r="Q216" s="4">
        <v>15</v>
      </c>
      <c r="R216" s="4">
        <v>0</v>
      </c>
      <c r="S216" s="4">
        <v>0</v>
      </c>
      <c r="T216" s="4">
        <v>2</v>
      </c>
      <c r="U216" s="4">
        <v>4</v>
      </c>
      <c r="V216" s="4">
        <v>17</v>
      </c>
      <c r="W216" s="4">
        <v>17</v>
      </c>
      <c r="X216" s="4">
        <v>23</v>
      </c>
      <c r="Y216" s="4">
        <v>24</v>
      </c>
      <c r="Z216" s="4">
        <v>37</v>
      </c>
      <c r="AA216" s="4">
        <v>54</v>
      </c>
      <c r="AB216" s="4">
        <v>91</v>
      </c>
      <c r="AC216" s="4" t="s">
        <v>428</v>
      </c>
    </row>
    <row r="217" spans="1:29" x14ac:dyDescent="0.2">
      <c r="A217" s="5" t="s">
        <v>217</v>
      </c>
      <c r="E217" s="4">
        <v>5</v>
      </c>
      <c r="F217" s="4">
        <v>3</v>
      </c>
      <c r="G217" s="4">
        <v>6</v>
      </c>
      <c r="H217" s="4">
        <v>9</v>
      </c>
      <c r="I217" s="4">
        <v>14</v>
      </c>
      <c r="J217" s="4">
        <v>0</v>
      </c>
      <c r="K217" s="4">
        <v>0</v>
      </c>
      <c r="L217" s="4">
        <v>0</v>
      </c>
      <c r="M217" s="4">
        <v>3</v>
      </c>
      <c r="N217" s="4">
        <v>10</v>
      </c>
      <c r="O217" s="4">
        <v>8</v>
      </c>
      <c r="P217" s="4">
        <v>12</v>
      </c>
      <c r="Q217" s="4">
        <v>19</v>
      </c>
      <c r="R217" s="4">
        <v>0</v>
      </c>
      <c r="S217" s="4">
        <v>0</v>
      </c>
      <c r="T217" s="4">
        <v>0</v>
      </c>
      <c r="U217" s="4">
        <v>9</v>
      </c>
      <c r="V217" s="4">
        <v>13</v>
      </c>
      <c r="W217" s="4">
        <v>14</v>
      </c>
      <c r="X217" s="4">
        <v>22</v>
      </c>
      <c r="Y217" s="4">
        <v>34</v>
      </c>
      <c r="Z217" s="4">
        <v>38</v>
      </c>
      <c r="AA217" s="4">
        <v>53</v>
      </c>
      <c r="AB217" s="4">
        <v>94</v>
      </c>
      <c r="AC217" s="4" t="s">
        <v>428</v>
      </c>
    </row>
    <row r="218" spans="1:29" x14ac:dyDescent="0.2">
      <c r="A218" s="5" t="s">
        <v>218</v>
      </c>
      <c r="D218" s="4">
        <v>1</v>
      </c>
      <c r="E218" s="4">
        <v>3</v>
      </c>
      <c r="F218" s="4">
        <v>4</v>
      </c>
      <c r="G218" s="4">
        <v>9</v>
      </c>
      <c r="H218" s="4">
        <v>19</v>
      </c>
      <c r="I218" s="4">
        <v>41</v>
      </c>
      <c r="J218" s="4">
        <v>0</v>
      </c>
      <c r="K218" s="4">
        <v>0</v>
      </c>
      <c r="L218" s="4">
        <v>0</v>
      </c>
      <c r="M218" s="4">
        <v>3</v>
      </c>
      <c r="N218" s="4">
        <v>6</v>
      </c>
      <c r="O218" s="4">
        <v>9</v>
      </c>
      <c r="P218" s="4">
        <v>13</v>
      </c>
      <c r="Q218" s="4">
        <v>20</v>
      </c>
      <c r="R218" s="4">
        <v>0</v>
      </c>
      <c r="S218" s="4">
        <v>0</v>
      </c>
      <c r="T218" s="4">
        <v>1</v>
      </c>
      <c r="U218" s="4">
        <v>6</v>
      </c>
      <c r="V218" s="4">
        <v>10</v>
      </c>
      <c r="W218" s="4">
        <v>19</v>
      </c>
      <c r="X218" s="4">
        <v>34</v>
      </c>
      <c r="Y218" s="4">
        <v>65</v>
      </c>
      <c r="Z218" s="4">
        <v>79</v>
      </c>
      <c r="AA218" s="4">
        <v>56</v>
      </c>
      <c r="AB218" s="4">
        <v>143</v>
      </c>
      <c r="AC218" s="4" t="s">
        <v>429</v>
      </c>
    </row>
    <row r="219" spans="1:29" x14ac:dyDescent="0.2">
      <c r="A219" s="5" t="s">
        <v>219</v>
      </c>
      <c r="E219" s="4">
        <v>2</v>
      </c>
      <c r="F219" s="4">
        <v>4</v>
      </c>
      <c r="G219" s="4">
        <v>11</v>
      </c>
      <c r="H219" s="4">
        <v>11</v>
      </c>
      <c r="I219" s="4">
        <v>24</v>
      </c>
      <c r="J219" s="4">
        <v>0</v>
      </c>
      <c r="K219" s="4">
        <v>0</v>
      </c>
      <c r="L219" s="4">
        <v>0</v>
      </c>
      <c r="M219" s="4">
        <v>2</v>
      </c>
      <c r="N219" s="4">
        <v>5</v>
      </c>
      <c r="O219" s="4">
        <v>9</v>
      </c>
      <c r="P219" s="4">
        <v>14</v>
      </c>
      <c r="Q219" s="4">
        <v>14</v>
      </c>
      <c r="R219" s="4">
        <v>0</v>
      </c>
      <c r="S219" s="4">
        <v>0</v>
      </c>
      <c r="T219" s="4">
        <v>0</v>
      </c>
      <c r="U219" s="4">
        <v>4</v>
      </c>
      <c r="V219" s="4">
        <v>9</v>
      </c>
      <c r="W219" s="4">
        <v>21</v>
      </c>
      <c r="X219" s="4">
        <v>26</v>
      </c>
      <c r="Y219" s="4">
        <v>39</v>
      </c>
      <c r="Z219" s="4">
        <v>54</v>
      </c>
      <c r="AA219" s="4">
        <v>46</v>
      </c>
      <c r="AB219" s="4">
        <v>104</v>
      </c>
      <c r="AC219" s="4" t="s">
        <v>429</v>
      </c>
    </row>
    <row r="220" spans="1:29" x14ac:dyDescent="0.2">
      <c r="A220" s="5" t="s">
        <v>220</v>
      </c>
      <c r="C220" s="4">
        <v>1</v>
      </c>
      <c r="D220" s="4">
        <v>1</v>
      </c>
      <c r="E220" s="4">
        <v>4</v>
      </c>
      <c r="F220" s="4">
        <v>7</v>
      </c>
      <c r="G220" s="4">
        <v>6</v>
      </c>
      <c r="H220" s="4">
        <v>14</v>
      </c>
      <c r="I220" s="4">
        <v>24</v>
      </c>
      <c r="J220" s="4">
        <v>0</v>
      </c>
      <c r="K220" s="4">
        <v>0</v>
      </c>
      <c r="L220" s="4">
        <v>0</v>
      </c>
      <c r="M220" s="4">
        <v>2</v>
      </c>
      <c r="N220" s="4">
        <v>4</v>
      </c>
      <c r="O220" s="4">
        <v>3</v>
      </c>
      <c r="P220" s="4">
        <v>10</v>
      </c>
      <c r="Q220" s="4">
        <v>21</v>
      </c>
      <c r="R220" s="4">
        <v>0</v>
      </c>
      <c r="S220" s="4">
        <v>1</v>
      </c>
      <c r="T220" s="4">
        <v>1</v>
      </c>
      <c r="U220" s="4">
        <v>6</v>
      </c>
      <c r="V220" s="4">
        <v>11</v>
      </c>
      <c r="W220" s="4">
        <v>9</v>
      </c>
      <c r="X220" s="4">
        <v>25</v>
      </c>
      <c r="Y220" s="4">
        <v>47</v>
      </c>
      <c r="Z220" s="4">
        <v>57</v>
      </c>
      <c r="AA220" s="4">
        <v>40</v>
      </c>
      <c r="AB220" s="4">
        <v>102</v>
      </c>
      <c r="AC220" s="4" t="s">
        <v>429</v>
      </c>
    </row>
    <row r="221" spans="1:29" x14ac:dyDescent="0.2">
      <c r="A221" s="5" t="s">
        <v>221</v>
      </c>
      <c r="D221" s="4">
        <v>1</v>
      </c>
      <c r="E221" s="4">
        <v>5</v>
      </c>
      <c r="F221" s="4">
        <v>6</v>
      </c>
      <c r="G221" s="4">
        <v>13</v>
      </c>
      <c r="H221" s="4">
        <v>28</v>
      </c>
      <c r="I221" s="4">
        <v>60</v>
      </c>
      <c r="J221" s="4">
        <v>0</v>
      </c>
      <c r="K221" s="4">
        <v>0</v>
      </c>
      <c r="L221" s="4">
        <v>0</v>
      </c>
      <c r="M221" s="4">
        <v>1</v>
      </c>
      <c r="N221" s="4">
        <v>3</v>
      </c>
      <c r="O221" s="4">
        <v>4</v>
      </c>
      <c r="P221" s="4">
        <v>7</v>
      </c>
      <c r="Q221" s="4">
        <v>9</v>
      </c>
      <c r="R221" s="4">
        <v>0</v>
      </c>
      <c r="S221" s="4">
        <v>0</v>
      </c>
      <c r="T221" s="4">
        <v>1</v>
      </c>
      <c r="U221" s="4">
        <v>6</v>
      </c>
      <c r="V221" s="4">
        <v>9</v>
      </c>
      <c r="W221" s="4">
        <v>18</v>
      </c>
      <c r="X221" s="4">
        <v>38</v>
      </c>
      <c r="Y221" s="4">
        <v>77</v>
      </c>
      <c r="Z221" s="4">
        <v>115</v>
      </c>
      <c r="AA221" s="4">
        <v>25</v>
      </c>
      <c r="AB221" s="4">
        <v>155</v>
      </c>
      <c r="AC221" s="4" t="s">
        <v>430</v>
      </c>
    </row>
    <row r="222" spans="1:29" x14ac:dyDescent="0.2">
      <c r="A222" s="5" t="s">
        <v>222</v>
      </c>
      <c r="E222" s="4">
        <v>3</v>
      </c>
      <c r="F222" s="4">
        <v>7</v>
      </c>
      <c r="G222" s="4">
        <v>16</v>
      </c>
      <c r="H222" s="4">
        <v>15</v>
      </c>
      <c r="I222" s="4">
        <v>26</v>
      </c>
      <c r="J222" s="4">
        <v>0</v>
      </c>
      <c r="K222" s="4">
        <v>0</v>
      </c>
      <c r="L222" s="4">
        <v>2</v>
      </c>
      <c r="M222" s="4">
        <v>5</v>
      </c>
      <c r="N222" s="4">
        <v>12</v>
      </c>
      <c r="O222" s="4">
        <v>11</v>
      </c>
      <c r="P222" s="4">
        <v>21</v>
      </c>
      <c r="Q222" s="4">
        <v>21</v>
      </c>
      <c r="R222" s="4">
        <v>0</v>
      </c>
      <c r="S222" s="4">
        <v>0</v>
      </c>
      <c r="T222" s="4">
        <v>2</v>
      </c>
      <c r="U222" s="4">
        <v>8</v>
      </c>
      <c r="V222" s="4">
        <v>19</v>
      </c>
      <c r="W222" s="4">
        <v>28</v>
      </c>
      <c r="X222" s="4">
        <v>36</v>
      </c>
      <c r="Y222" s="4">
        <v>47</v>
      </c>
      <c r="Z222" s="4">
        <v>71</v>
      </c>
      <c r="AA222" s="4">
        <v>74</v>
      </c>
      <c r="AB222" s="4">
        <v>146</v>
      </c>
      <c r="AC222" s="4" t="s">
        <v>431</v>
      </c>
    </row>
    <row r="223" spans="1:29" x14ac:dyDescent="0.2">
      <c r="A223" s="5" t="s">
        <v>223</v>
      </c>
      <c r="E223" s="4">
        <v>1</v>
      </c>
      <c r="F223" s="4">
        <v>4</v>
      </c>
      <c r="G223" s="4">
        <v>9</v>
      </c>
      <c r="H223" s="4">
        <v>11</v>
      </c>
      <c r="I223" s="4">
        <v>23</v>
      </c>
      <c r="J223" s="4">
        <v>0</v>
      </c>
      <c r="K223" s="4">
        <v>0</v>
      </c>
      <c r="L223" s="4">
        <v>0</v>
      </c>
      <c r="M223" s="4">
        <v>1</v>
      </c>
      <c r="N223" s="4">
        <v>2</v>
      </c>
      <c r="O223" s="4">
        <v>15</v>
      </c>
      <c r="P223" s="4">
        <v>11</v>
      </c>
      <c r="Q223" s="4">
        <v>15</v>
      </c>
      <c r="R223" s="4">
        <v>0</v>
      </c>
      <c r="S223" s="4">
        <v>0</v>
      </c>
      <c r="T223" s="4">
        <v>0</v>
      </c>
      <c r="U223" s="4">
        <v>2</v>
      </c>
      <c r="V223" s="4">
        <v>7</v>
      </c>
      <c r="W223" s="4">
        <v>24</v>
      </c>
      <c r="X223" s="4">
        <v>22</v>
      </c>
      <c r="Y223" s="4">
        <v>41</v>
      </c>
      <c r="Z223" s="4">
        <v>49</v>
      </c>
      <c r="AA223" s="4">
        <v>47</v>
      </c>
      <c r="AB223" s="4">
        <v>101</v>
      </c>
      <c r="AC223" s="4" t="s">
        <v>431</v>
      </c>
    </row>
    <row r="224" spans="1:29" x14ac:dyDescent="0.2">
      <c r="A224" s="5" t="s">
        <v>224</v>
      </c>
      <c r="E224" s="4">
        <v>2</v>
      </c>
      <c r="F224" s="4">
        <v>2</v>
      </c>
      <c r="G224" s="4">
        <v>6</v>
      </c>
      <c r="H224" s="4">
        <v>11</v>
      </c>
      <c r="I224" s="4">
        <v>23</v>
      </c>
      <c r="J224" s="4">
        <v>0</v>
      </c>
      <c r="K224" s="4">
        <v>0</v>
      </c>
      <c r="L224" s="4">
        <v>0</v>
      </c>
      <c r="M224" s="4">
        <v>2</v>
      </c>
      <c r="N224" s="4">
        <v>6</v>
      </c>
      <c r="O224" s="4">
        <v>5</v>
      </c>
      <c r="P224" s="4">
        <v>11</v>
      </c>
      <c r="Q224" s="4">
        <v>19</v>
      </c>
      <c r="R224" s="4">
        <v>0</v>
      </c>
      <c r="S224" s="4">
        <v>0</v>
      </c>
      <c r="T224" s="4">
        <v>0</v>
      </c>
      <c r="U224" s="4">
        <v>4</v>
      </c>
      <c r="V224" s="4">
        <v>9</v>
      </c>
      <c r="W224" s="4">
        <v>11</v>
      </c>
      <c r="X224" s="4">
        <v>22</v>
      </c>
      <c r="Y224" s="4">
        <v>42</v>
      </c>
      <c r="Z224" s="4">
        <v>45</v>
      </c>
      <c r="AA224" s="4">
        <v>43</v>
      </c>
      <c r="AB224" s="4">
        <v>89</v>
      </c>
      <c r="AC224" s="4" t="s">
        <v>431</v>
      </c>
    </row>
    <row r="225" spans="1:29" x14ac:dyDescent="0.2">
      <c r="A225" s="5" t="s">
        <v>225</v>
      </c>
      <c r="E225" s="4">
        <v>2</v>
      </c>
      <c r="F225" s="4">
        <v>8</v>
      </c>
      <c r="G225" s="4">
        <v>12</v>
      </c>
      <c r="H225" s="4">
        <v>20</v>
      </c>
      <c r="I225" s="4">
        <v>25</v>
      </c>
      <c r="J225" s="4">
        <v>0</v>
      </c>
      <c r="K225" s="4">
        <v>0</v>
      </c>
      <c r="L225" s="4">
        <v>0</v>
      </c>
      <c r="M225" s="4">
        <v>2</v>
      </c>
      <c r="N225" s="4">
        <v>8</v>
      </c>
      <c r="O225" s="4">
        <v>9</v>
      </c>
      <c r="P225" s="4">
        <v>18</v>
      </c>
      <c r="Q225" s="4">
        <v>25</v>
      </c>
      <c r="R225" s="4">
        <v>0</v>
      </c>
      <c r="S225" s="4">
        <v>0</v>
      </c>
      <c r="T225" s="4">
        <v>0</v>
      </c>
      <c r="U225" s="4">
        <v>4</v>
      </c>
      <c r="V225" s="4">
        <v>16</v>
      </c>
      <c r="W225" s="4">
        <v>21</v>
      </c>
      <c r="X225" s="4">
        <v>38</v>
      </c>
      <c r="Y225" s="4">
        <v>53</v>
      </c>
      <c r="Z225" s="4">
        <v>69</v>
      </c>
      <c r="AA225" s="4">
        <v>63</v>
      </c>
      <c r="AB225" s="4">
        <v>135</v>
      </c>
      <c r="AC225" s="4" t="s">
        <v>431</v>
      </c>
    </row>
    <row r="226" spans="1:29" x14ac:dyDescent="0.2">
      <c r="A226" s="5" t="s">
        <v>226</v>
      </c>
      <c r="E226" s="4">
        <v>1</v>
      </c>
      <c r="F226" s="4">
        <v>2</v>
      </c>
      <c r="G226" s="4">
        <v>10</v>
      </c>
      <c r="H226" s="4">
        <v>21</v>
      </c>
      <c r="I226" s="4">
        <v>24</v>
      </c>
      <c r="J226" s="4">
        <v>0</v>
      </c>
      <c r="K226" s="4">
        <v>0</v>
      </c>
      <c r="L226" s="4">
        <v>1</v>
      </c>
      <c r="M226" s="4">
        <v>2</v>
      </c>
      <c r="N226" s="4">
        <v>3</v>
      </c>
      <c r="O226" s="4">
        <v>13</v>
      </c>
      <c r="P226" s="4">
        <v>17</v>
      </c>
      <c r="Q226" s="4">
        <v>21</v>
      </c>
      <c r="R226" s="4">
        <v>0</v>
      </c>
      <c r="S226" s="4">
        <v>0</v>
      </c>
      <c r="T226" s="4">
        <v>1</v>
      </c>
      <c r="U226" s="4">
        <v>4</v>
      </c>
      <c r="V226" s="4">
        <v>5</v>
      </c>
      <c r="W226" s="4">
        <v>26</v>
      </c>
      <c r="X226" s="4">
        <v>39</v>
      </c>
      <c r="Y226" s="4">
        <v>45</v>
      </c>
      <c r="Z226" s="4">
        <v>60</v>
      </c>
      <c r="AA226" s="4">
        <v>57</v>
      </c>
      <c r="AB226" s="4">
        <v>122</v>
      </c>
      <c r="AC226" s="4" t="s">
        <v>431</v>
      </c>
    </row>
    <row r="227" spans="1:29" x14ac:dyDescent="0.2">
      <c r="A227" s="5" t="s">
        <v>227</v>
      </c>
      <c r="E227" s="4">
        <v>5</v>
      </c>
      <c r="F227" s="4">
        <v>6</v>
      </c>
      <c r="G227" s="4">
        <v>8</v>
      </c>
      <c r="H227" s="4">
        <v>11</v>
      </c>
      <c r="I227" s="4">
        <v>34</v>
      </c>
      <c r="J227" s="4">
        <v>0</v>
      </c>
      <c r="K227" s="4">
        <v>0</v>
      </c>
      <c r="L227" s="4">
        <v>0</v>
      </c>
      <c r="M227" s="4">
        <v>3</v>
      </c>
      <c r="N227" s="4">
        <v>9</v>
      </c>
      <c r="O227" s="4">
        <v>12</v>
      </c>
      <c r="P227" s="4">
        <v>20</v>
      </c>
      <c r="Q227" s="4">
        <v>36</v>
      </c>
      <c r="R227" s="4">
        <v>0</v>
      </c>
      <c r="S227" s="4">
        <v>0</v>
      </c>
      <c r="T227" s="4">
        <v>0</v>
      </c>
      <c r="U227" s="4">
        <v>8</v>
      </c>
      <c r="V227" s="4">
        <v>15</v>
      </c>
      <c r="W227" s="4">
        <v>20</v>
      </c>
      <c r="X227" s="4">
        <v>31</v>
      </c>
      <c r="Y227" s="4">
        <v>73</v>
      </c>
      <c r="Z227" s="4">
        <v>66</v>
      </c>
      <c r="AA227" s="4">
        <v>81</v>
      </c>
      <c r="AB227" s="4">
        <v>150</v>
      </c>
      <c r="AC227" s="4" t="s">
        <v>432</v>
      </c>
    </row>
    <row r="228" spans="1:29" x14ac:dyDescent="0.2">
      <c r="A228" s="5" t="s">
        <v>228</v>
      </c>
      <c r="D228" s="4">
        <v>2</v>
      </c>
      <c r="E228" s="4">
        <v>2</v>
      </c>
      <c r="F228" s="4">
        <v>4</v>
      </c>
      <c r="G228" s="4">
        <v>6</v>
      </c>
      <c r="H228" s="4">
        <v>11</v>
      </c>
      <c r="I228" s="4">
        <v>13</v>
      </c>
      <c r="J228" s="4">
        <v>0</v>
      </c>
      <c r="K228" s="4">
        <v>0</v>
      </c>
      <c r="L228" s="4">
        <v>0</v>
      </c>
      <c r="M228" s="4">
        <v>3</v>
      </c>
      <c r="N228" s="4">
        <v>4</v>
      </c>
      <c r="O228" s="4">
        <v>7</v>
      </c>
      <c r="P228" s="4">
        <v>13</v>
      </c>
      <c r="Q228" s="4">
        <v>26</v>
      </c>
      <c r="R228" s="4">
        <v>0</v>
      </c>
      <c r="S228" s="4">
        <v>0</v>
      </c>
      <c r="T228" s="4">
        <v>2</v>
      </c>
      <c r="U228" s="4">
        <v>5</v>
      </c>
      <c r="V228" s="4">
        <v>8</v>
      </c>
      <c r="W228" s="4">
        <v>14</v>
      </c>
      <c r="X228" s="4">
        <v>27</v>
      </c>
      <c r="Y228" s="4">
        <v>39</v>
      </c>
      <c r="Z228" s="4">
        <v>43</v>
      </c>
      <c r="AA228" s="4">
        <v>56</v>
      </c>
      <c r="AB228" s="4">
        <v>105</v>
      </c>
      <c r="AC228" s="4" t="s">
        <v>432</v>
      </c>
    </row>
    <row r="229" spans="1:29" x14ac:dyDescent="0.2">
      <c r="A229" s="5" t="s">
        <v>229</v>
      </c>
      <c r="D229" s="4">
        <v>1</v>
      </c>
      <c r="E229" s="4">
        <v>2</v>
      </c>
      <c r="F229" s="4">
        <v>5</v>
      </c>
      <c r="G229" s="4">
        <v>10</v>
      </c>
      <c r="H229" s="4">
        <v>14</v>
      </c>
      <c r="I229" s="4">
        <v>30</v>
      </c>
      <c r="J229" s="4">
        <v>0</v>
      </c>
      <c r="K229" s="4">
        <v>0</v>
      </c>
      <c r="L229" s="4">
        <v>0</v>
      </c>
      <c r="M229" s="4">
        <v>0</v>
      </c>
      <c r="N229" s="4">
        <v>4</v>
      </c>
      <c r="O229" s="4">
        <v>12</v>
      </c>
      <c r="P229" s="4">
        <v>12</v>
      </c>
      <c r="Q229" s="4">
        <v>13</v>
      </c>
      <c r="R229" s="4">
        <v>0</v>
      </c>
      <c r="S229" s="4">
        <v>0</v>
      </c>
      <c r="T229" s="4">
        <v>1</v>
      </c>
      <c r="U229" s="4">
        <v>2</v>
      </c>
      <c r="V229" s="4">
        <v>9</v>
      </c>
      <c r="W229" s="4">
        <v>24</v>
      </c>
      <c r="X229" s="4">
        <v>27</v>
      </c>
      <c r="Y229" s="4">
        <v>44</v>
      </c>
      <c r="Z229" s="4">
        <v>65</v>
      </c>
      <c r="AA229" s="4">
        <v>43</v>
      </c>
      <c r="AB229" s="4">
        <v>112</v>
      </c>
      <c r="AC229" s="4" t="s">
        <v>431</v>
      </c>
    </row>
    <row r="230" spans="1:29" x14ac:dyDescent="0.2">
      <c r="A230" s="5" t="s">
        <v>230</v>
      </c>
      <c r="D230" s="4">
        <v>1</v>
      </c>
      <c r="E230" s="4">
        <v>4</v>
      </c>
      <c r="F230" s="4">
        <v>8</v>
      </c>
      <c r="G230" s="4">
        <v>17</v>
      </c>
      <c r="H230" s="4">
        <v>23</v>
      </c>
      <c r="I230" s="4">
        <v>38</v>
      </c>
      <c r="J230" s="4">
        <v>0</v>
      </c>
      <c r="K230" s="4">
        <v>0</v>
      </c>
      <c r="L230" s="4">
        <v>1</v>
      </c>
      <c r="M230" s="4">
        <v>1</v>
      </c>
      <c r="N230" s="4">
        <v>6</v>
      </c>
      <c r="O230" s="4">
        <v>9</v>
      </c>
      <c r="P230" s="4">
        <v>15</v>
      </c>
      <c r="Q230" s="4">
        <v>22</v>
      </c>
      <c r="R230" s="4">
        <v>0</v>
      </c>
      <c r="S230" s="4">
        <v>0</v>
      </c>
      <c r="T230" s="4">
        <v>2</v>
      </c>
      <c r="U230" s="4">
        <v>5</v>
      </c>
      <c r="V230" s="4">
        <v>14</v>
      </c>
      <c r="W230" s="4">
        <v>27</v>
      </c>
      <c r="X230" s="4">
        <v>38</v>
      </c>
      <c r="Y230" s="4">
        <v>61</v>
      </c>
      <c r="Z230" s="4">
        <v>93</v>
      </c>
      <c r="AA230" s="4">
        <v>60</v>
      </c>
      <c r="AB230" s="4">
        <v>156</v>
      </c>
      <c r="AC230" s="4" t="s">
        <v>431</v>
      </c>
    </row>
    <row r="231" spans="1:29" x14ac:dyDescent="0.2">
      <c r="A231" s="5" t="s">
        <v>231</v>
      </c>
      <c r="D231" s="4">
        <v>1</v>
      </c>
      <c r="E231" s="4">
        <v>2</v>
      </c>
      <c r="F231" s="4">
        <v>2</v>
      </c>
      <c r="G231" s="4">
        <v>15</v>
      </c>
      <c r="H231" s="4">
        <v>19</v>
      </c>
      <c r="I231" s="4">
        <v>39</v>
      </c>
      <c r="J231" s="4">
        <v>0</v>
      </c>
      <c r="K231" s="4">
        <v>0</v>
      </c>
      <c r="L231" s="4">
        <v>0</v>
      </c>
      <c r="M231" s="4">
        <v>2</v>
      </c>
      <c r="N231" s="4">
        <v>10</v>
      </c>
      <c r="O231" s="4">
        <v>10</v>
      </c>
      <c r="P231" s="4">
        <v>19</v>
      </c>
      <c r="Q231" s="4">
        <v>25</v>
      </c>
      <c r="R231" s="4">
        <v>0</v>
      </c>
      <c r="S231" s="4">
        <v>0</v>
      </c>
      <c r="T231" s="4">
        <v>1</v>
      </c>
      <c r="U231" s="4">
        <v>4</v>
      </c>
      <c r="V231" s="4">
        <v>12</v>
      </c>
      <c r="W231" s="4">
        <v>26</v>
      </c>
      <c r="X231" s="4">
        <v>41</v>
      </c>
      <c r="Y231" s="4">
        <v>64</v>
      </c>
      <c r="Z231" s="4">
        <v>82</v>
      </c>
      <c r="AA231" s="4">
        <v>69</v>
      </c>
      <c r="AB231" s="4">
        <v>156</v>
      </c>
      <c r="AC231" s="4" t="s">
        <v>433</v>
      </c>
    </row>
    <row r="232" spans="1:29" x14ac:dyDescent="0.2">
      <c r="A232" s="5" t="s">
        <v>232</v>
      </c>
      <c r="E232" s="4">
        <v>3</v>
      </c>
      <c r="F232" s="4">
        <v>8</v>
      </c>
      <c r="G232" s="4">
        <v>12</v>
      </c>
      <c r="H232" s="4">
        <v>16</v>
      </c>
      <c r="I232" s="4">
        <v>39</v>
      </c>
      <c r="J232" s="4">
        <v>0</v>
      </c>
      <c r="K232" s="4">
        <v>1</v>
      </c>
      <c r="L232" s="4">
        <v>0</v>
      </c>
      <c r="M232" s="4">
        <v>1</v>
      </c>
      <c r="N232" s="4">
        <v>7</v>
      </c>
      <c r="O232" s="4">
        <v>17</v>
      </c>
      <c r="P232" s="4">
        <v>19</v>
      </c>
      <c r="Q232" s="4">
        <v>14</v>
      </c>
      <c r="R232" s="4">
        <v>0</v>
      </c>
      <c r="S232" s="4">
        <v>1</v>
      </c>
      <c r="T232" s="4">
        <v>0</v>
      </c>
      <c r="U232" s="4">
        <v>4</v>
      </c>
      <c r="V232" s="4">
        <v>15</v>
      </c>
      <c r="W232" s="4">
        <v>29</v>
      </c>
      <c r="X232" s="4">
        <v>38</v>
      </c>
      <c r="Y232" s="4">
        <v>56</v>
      </c>
      <c r="Z232" s="4">
        <v>82</v>
      </c>
      <c r="AA232" s="4">
        <v>61</v>
      </c>
      <c r="AB232" s="4">
        <v>149</v>
      </c>
      <c r="AC232" s="4" t="s">
        <v>433</v>
      </c>
    </row>
    <row r="233" spans="1:29" x14ac:dyDescent="0.2">
      <c r="A233" s="5" t="s">
        <v>233</v>
      </c>
      <c r="F233" s="4">
        <v>7</v>
      </c>
      <c r="G233" s="4">
        <v>5</v>
      </c>
      <c r="H233" s="4">
        <v>15</v>
      </c>
      <c r="I233" s="4">
        <v>26</v>
      </c>
      <c r="J233" s="4">
        <v>0</v>
      </c>
      <c r="K233" s="4">
        <v>0</v>
      </c>
      <c r="L233" s="4">
        <v>2</v>
      </c>
      <c r="M233" s="4">
        <v>1</v>
      </c>
      <c r="N233" s="4">
        <v>5</v>
      </c>
      <c r="O233" s="4">
        <v>10</v>
      </c>
      <c r="P233" s="4">
        <v>12</v>
      </c>
      <c r="Q233" s="4">
        <v>20</v>
      </c>
      <c r="R233" s="4">
        <v>0</v>
      </c>
      <c r="S233" s="4">
        <v>0</v>
      </c>
      <c r="T233" s="4">
        <v>2</v>
      </c>
      <c r="U233" s="4">
        <v>1</v>
      </c>
      <c r="V233" s="4">
        <v>12</v>
      </c>
      <c r="W233" s="4">
        <v>15</v>
      </c>
      <c r="X233" s="4">
        <v>27</v>
      </c>
      <c r="Y233" s="4">
        <v>48</v>
      </c>
      <c r="Z233" s="4">
        <v>55</v>
      </c>
      <c r="AA233" s="4">
        <v>51</v>
      </c>
      <c r="AB233" s="4">
        <v>110</v>
      </c>
      <c r="AC233" s="4" t="s">
        <v>433</v>
      </c>
    </row>
    <row r="234" spans="1:29" x14ac:dyDescent="0.2">
      <c r="A234" s="5" t="s">
        <v>234</v>
      </c>
      <c r="D234" s="4">
        <v>1</v>
      </c>
      <c r="E234" s="4">
        <v>3</v>
      </c>
      <c r="F234" s="4">
        <v>1</v>
      </c>
      <c r="G234" s="4">
        <v>12</v>
      </c>
      <c r="H234" s="4">
        <v>15</v>
      </c>
      <c r="I234" s="4">
        <v>27</v>
      </c>
      <c r="J234" s="4">
        <v>0</v>
      </c>
      <c r="K234" s="4">
        <v>0</v>
      </c>
      <c r="L234" s="4">
        <v>0</v>
      </c>
      <c r="M234" s="4">
        <v>3</v>
      </c>
      <c r="N234" s="4">
        <v>8</v>
      </c>
      <c r="O234" s="4">
        <v>10</v>
      </c>
      <c r="P234" s="4">
        <v>11</v>
      </c>
      <c r="Q234" s="4">
        <v>18</v>
      </c>
      <c r="R234" s="4">
        <v>0</v>
      </c>
      <c r="S234" s="4">
        <v>0</v>
      </c>
      <c r="T234" s="4">
        <v>1</v>
      </c>
      <c r="U234" s="4">
        <v>6</v>
      </c>
      <c r="V234" s="4">
        <v>9</v>
      </c>
      <c r="W234" s="4">
        <v>22</v>
      </c>
      <c r="X234" s="4">
        <v>26</v>
      </c>
      <c r="Y234" s="4">
        <v>46</v>
      </c>
      <c r="Z234" s="4">
        <v>63</v>
      </c>
      <c r="AA234" s="4">
        <v>52</v>
      </c>
      <c r="AB234" s="4">
        <v>116</v>
      </c>
      <c r="AC234" s="4" t="s">
        <v>434</v>
      </c>
    </row>
    <row r="235" spans="1:29" x14ac:dyDescent="0.2">
      <c r="A235" s="5" t="s">
        <v>235</v>
      </c>
      <c r="E235" s="4">
        <v>6</v>
      </c>
      <c r="F235" s="4">
        <v>5</v>
      </c>
      <c r="G235" s="4">
        <v>13</v>
      </c>
      <c r="H235" s="4">
        <v>21</v>
      </c>
      <c r="I235" s="4">
        <v>29</v>
      </c>
      <c r="J235" s="4">
        <v>0</v>
      </c>
      <c r="K235" s="4">
        <v>0</v>
      </c>
      <c r="L235" s="4">
        <v>0</v>
      </c>
      <c r="M235" s="4">
        <v>3</v>
      </c>
      <c r="N235" s="4">
        <v>8</v>
      </c>
      <c r="O235" s="4">
        <v>9</v>
      </c>
      <c r="P235" s="4">
        <v>9</v>
      </c>
      <c r="Q235" s="4">
        <v>15</v>
      </c>
      <c r="R235" s="4">
        <v>0</v>
      </c>
      <c r="S235" s="4">
        <v>0</v>
      </c>
      <c r="T235" s="4">
        <v>0</v>
      </c>
      <c r="U235" s="4">
        <v>9</v>
      </c>
      <c r="V235" s="4">
        <v>13</v>
      </c>
      <c r="W235" s="4">
        <v>22</v>
      </c>
      <c r="X235" s="4">
        <v>30</v>
      </c>
      <c r="Y235" s="4">
        <v>46</v>
      </c>
      <c r="Z235" s="4">
        <v>78</v>
      </c>
      <c r="AA235" s="4">
        <v>46</v>
      </c>
      <c r="AB235" s="4">
        <v>127</v>
      </c>
      <c r="AC235" s="4" t="s">
        <v>434</v>
      </c>
    </row>
    <row r="236" spans="1:29" x14ac:dyDescent="0.2">
      <c r="A236" s="5" t="s">
        <v>236</v>
      </c>
      <c r="E236" s="4">
        <v>3</v>
      </c>
      <c r="F236" s="4">
        <v>3</v>
      </c>
      <c r="G236" s="4">
        <v>16</v>
      </c>
      <c r="H236" s="4">
        <v>16</v>
      </c>
      <c r="I236" s="4">
        <v>35</v>
      </c>
      <c r="J236" s="4">
        <v>0</v>
      </c>
      <c r="K236" s="4">
        <v>0</v>
      </c>
      <c r="L236" s="4">
        <v>0</v>
      </c>
      <c r="M236" s="4">
        <v>1</v>
      </c>
      <c r="N236" s="4">
        <v>5</v>
      </c>
      <c r="O236" s="4">
        <v>9</v>
      </c>
      <c r="P236" s="4">
        <v>7</v>
      </c>
      <c r="Q236" s="4">
        <v>22</v>
      </c>
      <c r="R236" s="4">
        <v>0</v>
      </c>
      <c r="S236" s="4">
        <v>0</v>
      </c>
      <c r="T236" s="4">
        <v>0</v>
      </c>
      <c r="U236" s="4">
        <v>4</v>
      </c>
      <c r="V236" s="4">
        <v>8</v>
      </c>
      <c r="W236" s="4">
        <v>27</v>
      </c>
      <c r="X236" s="4">
        <v>24</v>
      </c>
      <c r="Y236" s="4">
        <v>61</v>
      </c>
      <c r="Z236" s="4">
        <v>75</v>
      </c>
      <c r="AA236" s="4">
        <v>45</v>
      </c>
      <c r="AB236" s="4">
        <v>128</v>
      </c>
      <c r="AC236" s="4" t="s">
        <v>434</v>
      </c>
    </row>
    <row r="237" spans="1:29" x14ac:dyDescent="0.2">
      <c r="A237" s="5" t="s">
        <v>237</v>
      </c>
      <c r="D237" s="4">
        <v>1</v>
      </c>
      <c r="E237" s="4">
        <v>5</v>
      </c>
      <c r="F237" s="4">
        <v>7</v>
      </c>
      <c r="G237" s="4">
        <v>10</v>
      </c>
      <c r="H237" s="4">
        <v>18</v>
      </c>
      <c r="I237" s="4">
        <v>29</v>
      </c>
      <c r="J237" s="4">
        <v>0</v>
      </c>
      <c r="K237" s="4">
        <v>0</v>
      </c>
      <c r="L237" s="4">
        <v>1</v>
      </c>
      <c r="M237" s="4">
        <v>5</v>
      </c>
      <c r="N237" s="4">
        <v>6</v>
      </c>
      <c r="O237" s="4">
        <v>8</v>
      </c>
      <c r="P237" s="4">
        <v>14</v>
      </c>
      <c r="Q237" s="4">
        <v>23</v>
      </c>
      <c r="R237" s="4">
        <v>0</v>
      </c>
      <c r="S237" s="4">
        <v>0</v>
      </c>
      <c r="T237" s="4">
        <v>2</v>
      </c>
      <c r="U237" s="4">
        <v>11</v>
      </c>
      <c r="V237" s="4">
        <v>13</v>
      </c>
      <c r="W237" s="4">
        <v>18</v>
      </c>
      <c r="X237" s="4">
        <v>32</v>
      </c>
      <c r="Y237" s="4">
        <v>56</v>
      </c>
      <c r="Z237" s="4">
        <v>72</v>
      </c>
      <c r="AA237" s="4">
        <v>59</v>
      </c>
      <c r="AB237" s="4">
        <v>136</v>
      </c>
      <c r="AC237" s="4" t="s">
        <v>434</v>
      </c>
    </row>
    <row r="238" spans="1:29" x14ac:dyDescent="0.2">
      <c r="A238" s="5" t="s">
        <v>238</v>
      </c>
      <c r="C238" s="4">
        <v>2</v>
      </c>
      <c r="D238" s="4">
        <v>1</v>
      </c>
      <c r="E238" s="4">
        <v>2</v>
      </c>
      <c r="F238" s="4">
        <v>8</v>
      </c>
      <c r="G238" s="4">
        <v>10</v>
      </c>
      <c r="H238" s="4">
        <v>17</v>
      </c>
      <c r="I238" s="4">
        <v>20</v>
      </c>
      <c r="J238" s="4">
        <v>0</v>
      </c>
      <c r="K238" s="4">
        <v>0</v>
      </c>
      <c r="L238" s="4">
        <v>0</v>
      </c>
      <c r="M238" s="4">
        <v>6</v>
      </c>
      <c r="N238" s="4">
        <v>9</v>
      </c>
      <c r="O238" s="4">
        <v>14</v>
      </c>
      <c r="P238" s="4">
        <v>15</v>
      </c>
      <c r="Q238" s="4">
        <v>23</v>
      </c>
      <c r="R238" s="4">
        <v>0</v>
      </c>
      <c r="S238" s="4">
        <v>2</v>
      </c>
      <c r="T238" s="4">
        <v>1</v>
      </c>
      <c r="U238" s="4">
        <v>8</v>
      </c>
      <c r="V238" s="4">
        <v>19</v>
      </c>
      <c r="W238" s="4">
        <v>25</v>
      </c>
      <c r="X238" s="4">
        <v>32</v>
      </c>
      <c r="Y238" s="4">
        <v>45</v>
      </c>
      <c r="Z238" s="4">
        <v>61</v>
      </c>
      <c r="AA238" s="4">
        <v>69</v>
      </c>
      <c r="AB238" s="4">
        <v>135</v>
      </c>
      <c r="AC238" s="4" t="s">
        <v>434</v>
      </c>
    </row>
    <row r="239" spans="1:29" x14ac:dyDescent="0.2">
      <c r="A239" s="5" t="s">
        <v>239</v>
      </c>
      <c r="E239" s="4">
        <v>2</v>
      </c>
      <c r="F239" s="4">
        <v>8</v>
      </c>
      <c r="G239" s="4">
        <v>14</v>
      </c>
      <c r="H239" s="4">
        <v>14</v>
      </c>
      <c r="I239" s="4">
        <v>45</v>
      </c>
      <c r="J239" s="4">
        <v>0</v>
      </c>
      <c r="K239" s="4">
        <v>0</v>
      </c>
      <c r="L239" s="4">
        <v>1</v>
      </c>
      <c r="M239" s="4">
        <v>0</v>
      </c>
      <c r="N239" s="4">
        <v>4</v>
      </c>
      <c r="O239" s="4">
        <v>7</v>
      </c>
      <c r="P239" s="4">
        <v>9</v>
      </c>
      <c r="Q239" s="4">
        <v>20</v>
      </c>
      <c r="R239" s="4">
        <v>0</v>
      </c>
      <c r="S239" s="4">
        <v>0</v>
      </c>
      <c r="T239" s="4">
        <v>1</v>
      </c>
      <c r="U239" s="4">
        <v>2</v>
      </c>
      <c r="V239" s="4">
        <v>12</v>
      </c>
      <c r="W239" s="4">
        <v>21</v>
      </c>
      <c r="X239" s="4">
        <v>24</v>
      </c>
      <c r="Y239" s="4">
        <v>70</v>
      </c>
      <c r="Z239" s="4">
        <v>84</v>
      </c>
      <c r="AA239" s="4">
        <v>46</v>
      </c>
      <c r="AB239" s="4">
        <v>138</v>
      </c>
      <c r="AC239" s="4" t="s">
        <v>435</v>
      </c>
    </row>
    <row r="240" spans="1:29" x14ac:dyDescent="0.2">
      <c r="A240" s="5" t="s">
        <v>240</v>
      </c>
      <c r="E240" s="4">
        <v>2</v>
      </c>
      <c r="F240" s="4">
        <v>5</v>
      </c>
      <c r="G240" s="4">
        <v>5</v>
      </c>
      <c r="H240" s="4">
        <v>15</v>
      </c>
      <c r="I240" s="4">
        <v>25</v>
      </c>
      <c r="J240" s="4">
        <v>0</v>
      </c>
      <c r="K240" s="4">
        <v>0</v>
      </c>
      <c r="L240" s="4">
        <v>0</v>
      </c>
      <c r="M240" s="4">
        <v>3</v>
      </c>
      <c r="N240" s="4">
        <v>3</v>
      </c>
      <c r="O240" s="4">
        <v>6</v>
      </c>
      <c r="P240" s="4">
        <v>7</v>
      </c>
      <c r="Q240" s="4">
        <v>14</v>
      </c>
      <c r="R240" s="4">
        <v>0</v>
      </c>
      <c r="S240" s="4">
        <v>0</v>
      </c>
      <c r="T240" s="4">
        <v>0</v>
      </c>
      <c r="U240" s="4">
        <v>5</v>
      </c>
      <c r="V240" s="4">
        <v>8</v>
      </c>
      <c r="W240" s="4">
        <v>11</v>
      </c>
      <c r="X240" s="4">
        <v>22</v>
      </c>
      <c r="Y240" s="4">
        <v>41</v>
      </c>
      <c r="Z240" s="4">
        <v>53</v>
      </c>
      <c r="AA240" s="4">
        <v>36</v>
      </c>
      <c r="AB240" s="4">
        <v>93</v>
      </c>
      <c r="AC240" s="4" t="s">
        <v>435</v>
      </c>
    </row>
    <row r="241" spans="1:29" x14ac:dyDescent="0.2">
      <c r="A241" s="5" t="s">
        <v>241</v>
      </c>
      <c r="E241" s="4">
        <v>3</v>
      </c>
      <c r="F241" s="4">
        <v>4</v>
      </c>
      <c r="G241" s="4">
        <v>6</v>
      </c>
      <c r="H241" s="4">
        <v>19</v>
      </c>
      <c r="I241" s="4">
        <v>31</v>
      </c>
      <c r="J241" s="4">
        <v>0</v>
      </c>
      <c r="K241" s="4">
        <v>0</v>
      </c>
      <c r="L241" s="4">
        <v>0</v>
      </c>
      <c r="M241" s="4">
        <v>2</v>
      </c>
      <c r="N241" s="4">
        <v>3</v>
      </c>
      <c r="O241" s="4">
        <v>7</v>
      </c>
      <c r="P241" s="4">
        <v>10</v>
      </c>
      <c r="Q241" s="4">
        <v>17</v>
      </c>
      <c r="R241" s="4">
        <v>0</v>
      </c>
      <c r="S241" s="4">
        <v>0</v>
      </c>
      <c r="T241" s="4">
        <v>0</v>
      </c>
      <c r="U241" s="4">
        <v>5</v>
      </c>
      <c r="V241" s="4">
        <v>8</v>
      </c>
      <c r="W241" s="4">
        <v>13</v>
      </c>
      <c r="X241" s="4">
        <v>31</v>
      </c>
      <c r="Y241" s="4">
        <v>49</v>
      </c>
      <c r="Z241" s="4">
        <v>67</v>
      </c>
      <c r="AA241" s="4">
        <v>42</v>
      </c>
      <c r="AB241" s="4">
        <v>114</v>
      </c>
      <c r="AC241" s="4" t="s">
        <v>435</v>
      </c>
    </row>
    <row r="242" spans="1:29" x14ac:dyDescent="0.2">
      <c r="A242" s="5" t="s">
        <v>242</v>
      </c>
      <c r="E242" s="4">
        <v>3</v>
      </c>
      <c r="F242" s="4">
        <v>4</v>
      </c>
      <c r="G242" s="4">
        <v>18</v>
      </c>
      <c r="H242" s="4">
        <v>12</v>
      </c>
      <c r="I242" s="4">
        <v>13</v>
      </c>
      <c r="J242" s="4">
        <v>0</v>
      </c>
      <c r="K242" s="4">
        <v>0</v>
      </c>
      <c r="L242" s="4">
        <v>0</v>
      </c>
      <c r="M242" s="4">
        <v>2</v>
      </c>
      <c r="N242" s="4">
        <v>2</v>
      </c>
      <c r="O242" s="4">
        <v>4</v>
      </c>
      <c r="P242" s="4">
        <v>11</v>
      </c>
      <c r="Q242" s="4">
        <v>10</v>
      </c>
      <c r="R242" s="4">
        <v>0</v>
      </c>
      <c r="S242" s="4">
        <v>0</v>
      </c>
      <c r="T242" s="4">
        <v>0</v>
      </c>
      <c r="U242" s="4">
        <v>5</v>
      </c>
      <c r="V242" s="4">
        <v>6</v>
      </c>
      <c r="W242" s="4">
        <v>24</v>
      </c>
      <c r="X242" s="4">
        <v>23</v>
      </c>
      <c r="Y242" s="4">
        <v>23</v>
      </c>
      <c r="Z242" s="4">
        <v>51</v>
      </c>
      <c r="AA242" s="4">
        <v>31</v>
      </c>
      <c r="AB242" s="4">
        <v>84</v>
      </c>
      <c r="AC242" s="4" t="s">
        <v>436</v>
      </c>
    </row>
    <row r="243" spans="1:29" x14ac:dyDescent="0.2">
      <c r="A243" s="5" t="s">
        <v>243</v>
      </c>
      <c r="E243" s="4">
        <v>1</v>
      </c>
      <c r="F243" s="4">
        <v>11</v>
      </c>
      <c r="G243" s="4">
        <v>16</v>
      </c>
      <c r="H243" s="4">
        <v>19</v>
      </c>
      <c r="I243" s="4">
        <v>25</v>
      </c>
      <c r="J243" s="4">
        <v>0</v>
      </c>
      <c r="K243" s="4">
        <v>0</v>
      </c>
      <c r="L243" s="4">
        <v>0</v>
      </c>
      <c r="M243" s="4">
        <v>4</v>
      </c>
      <c r="N243" s="4">
        <v>4</v>
      </c>
      <c r="O243" s="4">
        <v>9</v>
      </c>
      <c r="P243" s="4">
        <v>22</v>
      </c>
      <c r="Q243" s="4">
        <v>16</v>
      </c>
      <c r="R243" s="4">
        <v>0</v>
      </c>
      <c r="S243" s="4">
        <v>0</v>
      </c>
      <c r="T243" s="4">
        <v>0</v>
      </c>
      <c r="U243" s="4">
        <v>6</v>
      </c>
      <c r="V243" s="4">
        <v>16</v>
      </c>
      <c r="W243" s="4">
        <v>27</v>
      </c>
      <c r="X243" s="4">
        <v>43</v>
      </c>
      <c r="Y243" s="4">
        <v>44</v>
      </c>
      <c r="Z243" s="4">
        <v>76</v>
      </c>
      <c r="AA243" s="4">
        <v>61</v>
      </c>
      <c r="AB243" s="4">
        <v>146</v>
      </c>
      <c r="AC243" s="4" t="s">
        <v>437</v>
      </c>
    </row>
    <row r="244" spans="1:29" x14ac:dyDescent="0.2">
      <c r="A244" s="5" t="s">
        <v>244</v>
      </c>
      <c r="C244" s="4">
        <v>2</v>
      </c>
      <c r="D244" s="4">
        <v>1</v>
      </c>
      <c r="E244" s="4">
        <v>4</v>
      </c>
      <c r="F244" s="4">
        <v>5</v>
      </c>
      <c r="G244" s="4">
        <v>11</v>
      </c>
      <c r="H244" s="4">
        <v>21</v>
      </c>
      <c r="I244" s="4">
        <v>27</v>
      </c>
      <c r="J244" s="4">
        <v>0</v>
      </c>
      <c r="K244" s="4">
        <v>0</v>
      </c>
      <c r="L244" s="4">
        <v>2</v>
      </c>
      <c r="M244" s="4">
        <v>2</v>
      </c>
      <c r="N244" s="4">
        <v>5</v>
      </c>
      <c r="O244" s="4">
        <v>19</v>
      </c>
      <c r="P244" s="4">
        <v>14</v>
      </c>
      <c r="Q244" s="4">
        <v>17</v>
      </c>
      <c r="R244" s="4">
        <v>0</v>
      </c>
      <c r="S244" s="4">
        <v>2</v>
      </c>
      <c r="T244" s="4">
        <v>3</v>
      </c>
      <c r="U244" s="4">
        <v>6</v>
      </c>
      <c r="V244" s="4">
        <v>11</v>
      </c>
      <c r="W244" s="4">
        <v>30</v>
      </c>
      <c r="X244" s="4">
        <v>35</v>
      </c>
      <c r="Y244" s="4">
        <v>46</v>
      </c>
      <c r="Z244" s="4">
        <v>75</v>
      </c>
      <c r="AA244" s="4">
        <v>64</v>
      </c>
      <c r="AB244" s="4">
        <v>144</v>
      </c>
      <c r="AC244" s="4" t="s">
        <v>437</v>
      </c>
    </row>
    <row r="245" spans="1:29" x14ac:dyDescent="0.2">
      <c r="A245" s="5" t="s">
        <v>245</v>
      </c>
      <c r="E245" s="4">
        <v>5</v>
      </c>
      <c r="F245" s="4">
        <v>4</v>
      </c>
      <c r="G245" s="4">
        <v>11</v>
      </c>
      <c r="H245" s="4">
        <v>14</v>
      </c>
      <c r="I245" s="4">
        <v>25</v>
      </c>
      <c r="J245" s="4">
        <v>0</v>
      </c>
      <c r="K245" s="4">
        <v>0</v>
      </c>
      <c r="L245" s="4">
        <v>1</v>
      </c>
      <c r="M245" s="4">
        <v>2</v>
      </c>
      <c r="N245" s="4">
        <v>3</v>
      </c>
      <c r="O245" s="4">
        <v>14</v>
      </c>
      <c r="P245" s="4">
        <v>16</v>
      </c>
      <c r="Q245" s="4">
        <v>15</v>
      </c>
      <c r="R245" s="4">
        <v>0</v>
      </c>
      <c r="S245" s="4">
        <v>0</v>
      </c>
      <c r="T245" s="4">
        <v>1</v>
      </c>
      <c r="U245" s="4">
        <v>7</v>
      </c>
      <c r="V245" s="4">
        <v>8</v>
      </c>
      <c r="W245" s="4">
        <v>25</v>
      </c>
      <c r="X245" s="4">
        <v>31</v>
      </c>
      <c r="Y245" s="4">
        <v>42</v>
      </c>
      <c r="Z245" s="4">
        <v>64</v>
      </c>
      <c r="AA245" s="4">
        <v>55</v>
      </c>
      <c r="AB245" s="4">
        <v>124</v>
      </c>
      <c r="AC245" s="4" t="s">
        <v>438</v>
      </c>
    </row>
    <row r="246" spans="1:29" x14ac:dyDescent="0.2">
      <c r="A246" s="5" t="s">
        <v>246</v>
      </c>
      <c r="E246" s="4">
        <v>5</v>
      </c>
      <c r="F246" s="4">
        <v>3</v>
      </c>
      <c r="G246" s="4">
        <v>6</v>
      </c>
      <c r="H246" s="4">
        <v>6</v>
      </c>
      <c r="I246" s="4">
        <v>19</v>
      </c>
      <c r="J246" s="4">
        <v>0</v>
      </c>
      <c r="K246" s="4">
        <v>0</v>
      </c>
      <c r="L246" s="4">
        <v>0</v>
      </c>
      <c r="M246" s="4">
        <v>6</v>
      </c>
      <c r="N246" s="4">
        <v>10</v>
      </c>
      <c r="O246" s="4">
        <v>7</v>
      </c>
      <c r="P246" s="4">
        <v>9</v>
      </c>
      <c r="Q246" s="4">
        <v>22</v>
      </c>
      <c r="R246" s="4">
        <v>0</v>
      </c>
      <c r="S246" s="4">
        <v>0</v>
      </c>
      <c r="T246" s="4">
        <v>0</v>
      </c>
      <c r="U246" s="4">
        <v>11</v>
      </c>
      <c r="V246" s="4">
        <v>13</v>
      </c>
      <c r="W246" s="4">
        <v>13</v>
      </c>
      <c r="X246" s="4">
        <v>15</v>
      </c>
      <c r="Y246" s="4">
        <v>41</v>
      </c>
      <c r="Z246" s="4">
        <v>45</v>
      </c>
      <c r="AA246" s="4">
        <v>58</v>
      </c>
      <c r="AB246" s="4">
        <v>104</v>
      </c>
      <c r="AC246" s="4" t="s">
        <v>438</v>
      </c>
    </row>
    <row r="247" spans="1:29" x14ac:dyDescent="0.2">
      <c r="A247" s="5" t="s">
        <v>247</v>
      </c>
      <c r="E247" s="4">
        <v>3</v>
      </c>
      <c r="F247" s="4">
        <v>3</v>
      </c>
      <c r="G247" s="4">
        <v>6</v>
      </c>
      <c r="H247" s="4">
        <v>16</v>
      </c>
      <c r="I247" s="4">
        <v>26</v>
      </c>
      <c r="J247" s="4">
        <v>0</v>
      </c>
      <c r="K247" s="4">
        <v>0</v>
      </c>
      <c r="L247" s="4">
        <v>2</v>
      </c>
      <c r="M247" s="4">
        <v>2</v>
      </c>
      <c r="N247" s="4">
        <v>10</v>
      </c>
      <c r="O247" s="4">
        <v>11</v>
      </c>
      <c r="P247" s="4">
        <v>17</v>
      </c>
      <c r="Q247" s="4">
        <v>34</v>
      </c>
      <c r="R247" s="4">
        <v>0</v>
      </c>
      <c r="S247" s="4">
        <v>0</v>
      </c>
      <c r="T247" s="4">
        <v>2</v>
      </c>
      <c r="U247" s="4">
        <v>5</v>
      </c>
      <c r="V247" s="4">
        <v>13</v>
      </c>
      <c r="W247" s="4">
        <v>17</v>
      </c>
      <c r="X247" s="4">
        <v>35</v>
      </c>
      <c r="Y247" s="4">
        <v>63</v>
      </c>
      <c r="Z247" s="4">
        <v>59</v>
      </c>
      <c r="AA247" s="4">
        <v>79</v>
      </c>
      <c r="AB247" s="4">
        <v>145</v>
      </c>
      <c r="AC247" s="4" t="s">
        <v>438</v>
      </c>
    </row>
    <row r="248" spans="1:29" x14ac:dyDescent="0.2">
      <c r="A248" s="5" t="s">
        <v>248</v>
      </c>
      <c r="C248" s="4">
        <v>1</v>
      </c>
      <c r="E248" s="4">
        <v>4</v>
      </c>
      <c r="F248" s="4">
        <v>12</v>
      </c>
      <c r="G248" s="4">
        <v>7</v>
      </c>
      <c r="H248" s="4">
        <v>13</v>
      </c>
      <c r="I248" s="4">
        <v>12</v>
      </c>
      <c r="J248" s="4">
        <v>1</v>
      </c>
      <c r="K248" s="4">
        <v>0</v>
      </c>
      <c r="L248" s="4">
        <v>0</v>
      </c>
      <c r="M248" s="4">
        <v>4</v>
      </c>
      <c r="N248" s="4">
        <v>10</v>
      </c>
      <c r="O248" s="4">
        <v>18</v>
      </c>
      <c r="P248" s="4">
        <v>14</v>
      </c>
      <c r="Q248" s="4">
        <v>28</v>
      </c>
      <c r="R248" s="4">
        <v>1</v>
      </c>
      <c r="S248" s="4">
        <v>1</v>
      </c>
      <c r="T248" s="4">
        <v>0</v>
      </c>
      <c r="U248" s="4">
        <v>8</v>
      </c>
      <c r="V248" s="4">
        <v>22</v>
      </c>
      <c r="W248" s="4">
        <v>25</v>
      </c>
      <c r="X248" s="4">
        <v>27</v>
      </c>
      <c r="Y248" s="4">
        <v>42</v>
      </c>
      <c r="Z248" s="4">
        <v>53</v>
      </c>
      <c r="AA248" s="4">
        <v>81</v>
      </c>
      <c r="AB248" s="4">
        <v>136</v>
      </c>
      <c r="AC248" s="4" t="s">
        <v>438</v>
      </c>
    </row>
    <row r="249" spans="1:29" x14ac:dyDescent="0.2">
      <c r="A249" s="5" t="s">
        <v>249</v>
      </c>
      <c r="D249" s="4">
        <v>1</v>
      </c>
      <c r="E249" s="4">
        <v>4</v>
      </c>
      <c r="F249" s="4">
        <v>12</v>
      </c>
      <c r="G249" s="4">
        <v>12</v>
      </c>
      <c r="H249" s="4">
        <v>15</v>
      </c>
      <c r="I249" s="4">
        <v>30</v>
      </c>
      <c r="J249" s="4">
        <v>0</v>
      </c>
      <c r="K249" s="4">
        <v>1</v>
      </c>
      <c r="L249" s="4">
        <v>1</v>
      </c>
      <c r="M249" s="4">
        <v>7</v>
      </c>
      <c r="N249" s="4">
        <v>6</v>
      </c>
      <c r="O249" s="4">
        <v>11</v>
      </c>
      <c r="P249" s="4">
        <v>31</v>
      </c>
      <c r="Q249" s="4">
        <v>43</v>
      </c>
      <c r="R249" s="4">
        <v>0</v>
      </c>
      <c r="S249" s="4">
        <v>1</v>
      </c>
      <c r="T249" s="4">
        <v>2</v>
      </c>
      <c r="U249" s="4">
        <v>11</v>
      </c>
      <c r="V249" s="4">
        <v>18</v>
      </c>
      <c r="W249" s="4">
        <v>24</v>
      </c>
      <c r="X249" s="4">
        <v>48</v>
      </c>
      <c r="Y249" s="4">
        <v>74</v>
      </c>
      <c r="Z249" s="4">
        <v>79</v>
      </c>
      <c r="AA249" s="4">
        <v>106</v>
      </c>
      <c r="AB249" s="4">
        <v>191</v>
      </c>
      <c r="AC249" s="4" t="s">
        <v>439</v>
      </c>
    </row>
    <row r="250" spans="1:29" x14ac:dyDescent="0.2">
      <c r="A250" s="5" t="s">
        <v>250</v>
      </c>
      <c r="E250" s="4">
        <v>2</v>
      </c>
      <c r="F250" s="4">
        <v>4</v>
      </c>
      <c r="G250" s="4">
        <v>14</v>
      </c>
      <c r="H250" s="4">
        <v>20</v>
      </c>
      <c r="I250" s="4">
        <v>54</v>
      </c>
      <c r="J250" s="4">
        <v>0</v>
      </c>
      <c r="K250" s="4">
        <v>0</v>
      </c>
      <c r="L250" s="4">
        <v>0</v>
      </c>
      <c r="M250" s="4">
        <v>3</v>
      </c>
      <c r="N250" s="4">
        <v>3</v>
      </c>
      <c r="O250" s="4">
        <v>11</v>
      </c>
      <c r="P250" s="4">
        <v>13</v>
      </c>
      <c r="Q250" s="4">
        <v>22</v>
      </c>
      <c r="R250" s="4">
        <v>0</v>
      </c>
      <c r="S250" s="4">
        <v>0</v>
      </c>
      <c r="T250" s="4">
        <v>0</v>
      </c>
      <c r="U250" s="4">
        <v>5</v>
      </c>
      <c r="V250" s="4">
        <v>7</v>
      </c>
      <c r="W250" s="4">
        <v>27</v>
      </c>
      <c r="X250" s="4">
        <v>34</v>
      </c>
      <c r="Y250" s="4">
        <v>82</v>
      </c>
      <c r="Z250" s="4">
        <v>100</v>
      </c>
      <c r="AA250" s="4">
        <v>59</v>
      </c>
      <c r="AB250" s="4">
        <v>170</v>
      </c>
      <c r="AC250" s="4" t="s">
        <v>440</v>
      </c>
    </row>
    <row r="251" spans="1:29" x14ac:dyDescent="0.2">
      <c r="A251" s="5" t="s">
        <v>251</v>
      </c>
      <c r="D251" s="4">
        <v>1</v>
      </c>
      <c r="E251" s="4">
        <v>3</v>
      </c>
      <c r="F251" s="4">
        <v>2</v>
      </c>
      <c r="G251" s="4">
        <v>9</v>
      </c>
      <c r="H251" s="4">
        <v>12</v>
      </c>
      <c r="I251" s="4">
        <v>22</v>
      </c>
      <c r="J251" s="4">
        <v>0</v>
      </c>
      <c r="K251" s="4">
        <v>0</v>
      </c>
      <c r="L251" s="4">
        <v>0</v>
      </c>
      <c r="M251" s="4">
        <v>3</v>
      </c>
      <c r="N251" s="4">
        <v>1</v>
      </c>
      <c r="O251" s="4">
        <v>9</v>
      </c>
      <c r="P251" s="4">
        <v>9</v>
      </c>
      <c r="Q251" s="4">
        <v>23</v>
      </c>
      <c r="R251" s="4">
        <v>0</v>
      </c>
      <c r="S251" s="4">
        <v>0</v>
      </c>
      <c r="T251" s="4">
        <v>1</v>
      </c>
      <c r="U251" s="4">
        <v>6</v>
      </c>
      <c r="V251" s="4">
        <v>3</v>
      </c>
      <c r="W251" s="4">
        <v>18</v>
      </c>
      <c r="X251" s="4">
        <v>23</v>
      </c>
      <c r="Y251" s="4">
        <v>46</v>
      </c>
      <c r="Z251" s="4">
        <v>52</v>
      </c>
      <c r="AA251" s="4">
        <v>50</v>
      </c>
      <c r="AB251" s="4">
        <v>106</v>
      </c>
      <c r="AC251" s="4" t="s">
        <v>440</v>
      </c>
    </row>
    <row r="252" spans="1:29" x14ac:dyDescent="0.2">
      <c r="A252" s="5" t="s">
        <v>252</v>
      </c>
      <c r="D252" s="4">
        <v>2</v>
      </c>
      <c r="E252" s="4">
        <v>5</v>
      </c>
      <c r="F252" s="4">
        <v>6</v>
      </c>
      <c r="G252" s="4">
        <v>10</v>
      </c>
      <c r="H252" s="4">
        <v>24</v>
      </c>
      <c r="I252" s="4">
        <v>25</v>
      </c>
      <c r="J252" s="4">
        <v>0</v>
      </c>
      <c r="K252" s="4">
        <v>0</v>
      </c>
      <c r="L252" s="4">
        <v>1</v>
      </c>
      <c r="M252" s="4">
        <v>4</v>
      </c>
      <c r="N252" s="4">
        <v>15</v>
      </c>
      <c r="O252" s="4">
        <v>12</v>
      </c>
      <c r="P252" s="4">
        <v>13</v>
      </c>
      <c r="Q252" s="4">
        <v>30</v>
      </c>
      <c r="R252" s="4">
        <v>0</v>
      </c>
      <c r="S252" s="4">
        <v>0</v>
      </c>
      <c r="T252" s="4">
        <v>3</v>
      </c>
      <c r="U252" s="4">
        <v>9</v>
      </c>
      <c r="V252" s="4">
        <v>21</v>
      </c>
      <c r="W252" s="4">
        <v>22</v>
      </c>
      <c r="X252" s="4">
        <v>37</v>
      </c>
      <c r="Y252" s="4">
        <v>56</v>
      </c>
      <c r="Z252" s="4">
        <v>75</v>
      </c>
      <c r="AA252" s="4">
        <v>82</v>
      </c>
      <c r="AB252" s="4">
        <v>160</v>
      </c>
      <c r="AC252" s="4" t="s">
        <v>440</v>
      </c>
    </row>
    <row r="253" spans="1:29" x14ac:dyDescent="0.2">
      <c r="A253" s="5" t="s">
        <v>253</v>
      </c>
      <c r="D253" s="4">
        <v>1</v>
      </c>
      <c r="E253" s="4">
        <v>6</v>
      </c>
      <c r="F253" s="4">
        <v>4</v>
      </c>
      <c r="G253" s="4">
        <v>14</v>
      </c>
      <c r="H253" s="4">
        <v>17</v>
      </c>
      <c r="I253" s="4">
        <v>26</v>
      </c>
      <c r="J253" s="4">
        <v>0</v>
      </c>
      <c r="K253" s="4">
        <v>0</v>
      </c>
      <c r="L253" s="4">
        <v>0</v>
      </c>
      <c r="M253" s="4">
        <v>3</v>
      </c>
      <c r="N253" s="4">
        <v>12</v>
      </c>
      <c r="O253" s="4">
        <v>12</v>
      </c>
      <c r="P253" s="4">
        <v>17</v>
      </c>
      <c r="Q253" s="4">
        <v>29</v>
      </c>
      <c r="R253" s="4">
        <v>0</v>
      </c>
      <c r="S253" s="4">
        <v>0</v>
      </c>
      <c r="T253" s="4">
        <v>1</v>
      </c>
      <c r="U253" s="4">
        <v>9</v>
      </c>
      <c r="V253" s="4">
        <v>16</v>
      </c>
      <c r="W253" s="4">
        <v>26</v>
      </c>
      <c r="X253" s="4">
        <v>34</v>
      </c>
      <c r="Y253" s="4">
        <v>55</v>
      </c>
      <c r="Z253" s="4">
        <v>70</v>
      </c>
      <c r="AA253" s="4">
        <v>78</v>
      </c>
      <c r="AB253" s="4">
        <v>150</v>
      </c>
      <c r="AC253" s="4" t="s">
        <v>439</v>
      </c>
    </row>
    <row r="254" spans="1:29" x14ac:dyDescent="0.2">
      <c r="A254" s="5" t="s">
        <v>254</v>
      </c>
      <c r="E254" s="4">
        <v>6</v>
      </c>
      <c r="F254" s="4">
        <v>19</v>
      </c>
      <c r="G254" s="4">
        <v>21</v>
      </c>
      <c r="H254" s="4">
        <v>16</v>
      </c>
      <c r="I254" s="4">
        <v>52</v>
      </c>
      <c r="J254" s="4">
        <v>0</v>
      </c>
      <c r="K254" s="4">
        <v>0</v>
      </c>
      <c r="L254" s="4">
        <v>0</v>
      </c>
      <c r="M254" s="4">
        <v>5</v>
      </c>
      <c r="N254" s="4">
        <v>6</v>
      </c>
      <c r="O254" s="4">
        <v>14</v>
      </c>
      <c r="P254" s="4">
        <v>24</v>
      </c>
      <c r="Q254" s="4">
        <v>29</v>
      </c>
      <c r="R254" s="4">
        <v>0</v>
      </c>
      <c r="S254" s="4">
        <v>0</v>
      </c>
      <c r="T254" s="4">
        <v>0</v>
      </c>
      <c r="U254" s="4">
        <v>11</v>
      </c>
      <c r="V254" s="4">
        <v>26</v>
      </c>
      <c r="W254" s="4">
        <v>36</v>
      </c>
      <c r="X254" s="4">
        <v>40</v>
      </c>
      <c r="Y254" s="4">
        <v>83</v>
      </c>
      <c r="Z254" s="4">
        <v>119</v>
      </c>
      <c r="AA254" s="4">
        <v>86</v>
      </c>
      <c r="AB254" s="4">
        <v>209</v>
      </c>
      <c r="AC254" s="4" t="s">
        <v>439</v>
      </c>
    </row>
    <row r="255" spans="1:29" x14ac:dyDescent="0.2">
      <c r="A255" s="5" t="s">
        <v>255</v>
      </c>
      <c r="E255" s="4">
        <v>4</v>
      </c>
      <c r="F255" s="4">
        <v>7</v>
      </c>
      <c r="G255" s="4">
        <v>12</v>
      </c>
      <c r="H255" s="4">
        <v>19</v>
      </c>
      <c r="I255" s="4">
        <v>13</v>
      </c>
      <c r="J255" s="4">
        <v>0</v>
      </c>
      <c r="K255" s="4">
        <v>0</v>
      </c>
      <c r="L255" s="4">
        <v>1</v>
      </c>
      <c r="M255" s="4">
        <v>4</v>
      </c>
      <c r="N255" s="4">
        <v>5</v>
      </c>
      <c r="O255" s="4">
        <v>9</v>
      </c>
      <c r="P255" s="4">
        <v>16</v>
      </c>
      <c r="Q255" s="4">
        <v>21</v>
      </c>
      <c r="R255" s="4">
        <v>0</v>
      </c>
      <c r="S255" s="4">
        <v>0</v>
      </c>
      <c r="T255" s="4">
        <v>1</v>
      </c>
      <c r="U255" s="4">
        <v>8</v>
      </c>
      <c r="V255" s="4">
        <v>12</v>
      </c>
      <c r="W255" s="4">
        <v>25</v>
      </c>
      <c r="X255" s="4">
        <v>36</v>
      </c>
      <c r="Y255" s="4">
        <v>36</v>
      </c>
      <c r="Z255" s="4">
        <v>61</v>
      </c>
      <c r="AA255" s="4">
        <v>58</v>
      </c>
      <c r="AB255" s="4">
        <v>129</v>
      </c>
      <c r="AC255" s="4" t="s">
        <v>440</v>
      </c>
    </row>
    <row r="256" spans="1:29" x14ac:dyDescent="0.2">
      <c r="A256" s="5" t="s">
        <v>256</v>
      </c>
      <c r="C256" s="4">
        <v>1</v>
      </c>
      <c r="F256" s="4">
        <v>6</v>
      </c>
      <c r="G256" s="4">
        <v>3</v>
      </c>
      <c r="H256" s="4">
        <v>5</v>
      </c>
      <c r="I256" s="4">
        <v>10</v>
      </c>
      <c r="J256" s="4">
        <v>0</v>
      </c>
      <c r="K256" s="4">
        <v>0</v>
      </c>
      <c r="L256" s="4">
        <v>1</v>
      </c>
      <c r="M256" s="4">
        <v>3</v>
      </c>
      <c r="N256" s="4">
        <v>2</v>
      </c>
      <c r="O256" s="4">
        <v>8</v>
      </c>
      <c r="P256" s="4">
        <v>9</v>
      </c>
      <c r="Q256" s="4">
        <v>9</v>
      </c>
      <c r="R256" s="4">
        <v>0</v>
      </c>
      <c r="S256" s="4">
        <v>1</v>
      </c>
      <c r="T256" s="4">
        <v>1</v>
      </c>
      <c r="U256" s="4">
        <v>3</v>
      </c>
      <c r="V256" s="4">
        <v>8</v>
      </c>
      <c r="W256" s="4">
        <v>11</v>
      </c>
      <c r="X256" s="4">
        <v>14</v>
      </c>
      <c r="Y256" s="4">
        <v>20</v>
      </c>
      <c r="Z256" s="4">
        <v>27</v>
      </c>
      <c r="AA256" s="4">
        <v>36</v>
      </c>
      <c r="AB256" s="4">
        <v>64</v>
      </c>
      <c r="AC256" s="4" t="s">
        <v>440</v>
      </c>
    </row>
    <row r="257" spans="1:29" x14ac:dyDescent="0.2">
      <c r="A257" s="5" t="s">
        <v>257</v>
      </c>
      <c r="C257" s="4">
        <v>1</v>
      </c>
      <c r="D257" s="4">
        <v>2</v>
      </c>
      <c r="E257" s="4">
        <v>2</v>
      </c>
      <c r="F257" s="4">
        <v>3</v>
      </c>
      <c r="G257" s="4">
        <v>8</v>
      </c>
      <c r="H257" s="4">
        <v>7</v>
      </c>
      <c r="I257" s="4">
        <v>8</v>
      </c>
      <c r="J257" s="4">
        <v>0</v>
      </c>
      <c r="K257" s="4">
        <v>0</v>
      </c>
      <c r="L257" s="4">
        <v>0</v>
      </c>
      <c r="M257" s="4">
        <v>1</v>
      </c>
      <c r="N257" s="4">
        <v>6</v>
      </c>
      <c r="O257" s="4">
        <v>4</v>
      </c>
      <c r="P257" s="4">
        <v>15</v>
      </c>
      <c r="Q257" s="4">
        <v>20</v>
      </c>
      <c r="R257" s="4">
        <v>0</v>
      </c>
      <c r="S257" s="4">
        <v>1</v>
      </c>
      <c r="T257" s="4">
        <v>2</v>
      </c>
      <c r="U257" s="4">
        <v>3</v>
      </c>
      <c r="V257" s="4">
        <v>9</v>
      </c>
      <c r="W257" s="4">
        <v>13</v>
      </c>
      <c r="X257" s="4">
        <v>22</v>
      </c>
      <c r="Y257" s="4">
        <v>28</v>
      </c>
      <c r="Z257" s="4">
        <v>36</v>
      </c>
      <c r="AA257" s="4">
        <v>54</v>
      </c>
      <c r="AB257" s="4">
        <v>91</v>
      </c>
      <c r="AC257" s="4" t="s">
        <v>440</v>
      </c>
    </row>
    <row r="258" spans="1:29" x14ac:dyDescent="0.2">
      <c r="A258" s="5" t="s">
        <v>258</v>
      </c>
      <c r="D258" s="4">
        <v>1</v>
      </c>
      <c r="E258" s="4">
        <v>6</v>
      </c>
      <c r="F258" s="4">
        <v>5</v>
      </c>
      <c r="G258" s="4">
        <v>10</v>
      </c>
      <c r="H258" s="4">
        <v>8</v>
      </c>
      <c r="I258" s="4">
        <v>17</v>
      </c>
      <c r="J258" s="4">
        <v>0</v>
      </c>
      <c r="K258" s="4">
        <v>0</v>
      </c>
      <c r="L258" s="4">
        <v>0</v>
      </c>
      <c r="M258" s="4">
        <v>3</v>
      </c>
      <c r="N258" s="4">
        <v>2</v>
      </c>
      <c r="O258" s="4">
        <v>9</v>
      </c>
      <c r="P258" s="4">
        <v>11</v>
      </c>
      <c r="Q258" s="4">
        <v>13</v>
      </c>
      <c r="R258" s="4">
        <v>0</v>
      </c>
      <c r="S258" s="4">
        <v>0</v>
      </c>
      <c r="T258" s="4">
        <v>1</v>
      </c>
      <c r="U258" s="4">
        <v>9</v>
      </c>
      <c r="V258" s="4">
        <v>8</v>
      </c>
      <c r="W258" s="4">
        <v>19</v>
      </c>
      <c r="X258" s="4">
        <v>19</v>
      </c>
      <c r="Y258" s="4">
        <v>31</v>
      </c>
      <c r="Z258" s="4">
        <v>50</v>
      </c>
      <c r="AA258" s="4">
        <v>39</v>
      </c>
      <c r="AB258" s="4">
        <v>91</v>
      </c>
      <c r="AC258" s="4" t="s">
        <v>441</v>
      </c>
    </row>
    <row r="259" spans="1:29" x14ac:dyDescent="0.2">
      <c r="A259" s="5" t="s">
        <v>259</v>
      </c>
      <c r="D259" s="4">
        <v>1</v>
      </c>
      <c r="E259" s="4">
        <v>4</v>
      </c>
      <c r="F259" s="4">
        <v>7</v>
      </c>
      <c r="G259" s="4">
        <v>7</v>
      </c>
      <c r="H259" s="4">
        <v>10</v>
      </c>
      <c r="I259" s="4">
        <v>8</v>
      </c>
      <c r="J259" s="4">
        <v>0</v>
      </c>
      <c r="K259" s="4">
        <v>0</v>
      </c>
      <c r="L259" s="4">
        <v>2</v>
      </c>
      <c r="M259" s="4">
        <v>4</v>
      </c>
      <c r="N259" s="4">
        <v>4</v>
      </c>
      <c r="O259" s="4">
        <v>3</v>
      </c>
      <c r="P259" s="4">
        <v>18</v>
      </c>
      <c r="Q259" s="4">
        <v>8</v>
      </c>
      <c r="R259" s="4">
        <v>0</v>
      </c>
      <c r="S259" s="4">
        <v>0</v>
      </c>
      <c r="T259" s="4">
        <v>3</v>
      </c>
      <c r="U259" s="4">
        <v>8</v>
      </c>
      <c r="V259" s="4">
        <v>12</v>
      </c>
      <c r="W259" s="4">
        <v>10</v>
      </c>
      <c r="X259" s="4">
        <v>29</v>
      </c>
      <c r="Y259" s="4">
        <v>18</v>
      </c>
      <c r="Z259" s="4">
        <v>38</v>
      </c>
      <c r="AA259" s="4">
        <v>43</v>
      </c>
      <c r="AB259" s="4">
        <v>85</v>
      </c>
      <c r="AC259" s="4" t="s">
        <v>441</v>
      </c>
    </row>
    <row r="260" spans="1:29" x14ac:dyDescent="0.2">
      <c r="A260" s="5" t="s">
        <v>260</v>
      </c>
      <c r="D260" s="4">
        <v>3</v>
      </c>
      <c r="E260" s="4">
        <v>5</v>
      </c>
      <c r="F260" s="4">
        <v>6</v>
      </c>
      <c r="G260" s="4">
        <v>17</v>
      </c>
      <c r="H260" s="4">
        <v>23</v>
      </c>
      <c r="I260" s="4">
        <v>36</v>
      </c>
      <c r="J260" s="4">
        <v>0</v>
      </c>
      <c r="K260" s="4">
        <v>0</v>
      </c>
      <c r="L260" s="4">
        <v>3</v>
      </c>
      <c r="M260" s="4">
        <v>2</v>
      </c>
      <c r="N260" s="4">
        <v>11</v>
      </c>
      <c r="O260" s="4">
        <v>20</v>
      </c>
      <c r="P260" s="4">
        <v>21</v>
      </c>
      <c r="Q260" s="4">
        <v>34</v>
      </c>
      <c r="R260" s="4">
        <v>0</v>
      </c>
      <c r="S260" s="4">
        <v>0</v>
      </c>
      <c r="T260" s="4">
        <v>6</v>
      </c>
      <c r="U260" s="4">
        <v>7</v>
      </c>
      <c r="V260" s="4">
        <v>18</v>
      </c>
      <c r="W260" s="4">
        <v>37</v>
      </c>
      <c r="X260" s="4">
        <v>44</v>
      </c>
      <c r="Y260" s="4">
        <v>73</v>
      </c>
      <c r="Z260" s="4">
        <v>94</v>
      </c>
      <c r="AA260" s="4">
        <v>98</v>
      </c>
      <c r="AB260" s="4">
        <v>197</v>
      </c>
      <c r="AC260" s="4" t="s">
        <v>441</v>
      </c>
    </row>
    <row r="261" spans="1:29" x14ac:dyDescent="0.2">
      <c r="A261" s="5" t="s">
        <v>261</v>
      </c>
      <c r="D261" s="4">
        <v>2</v>
      </c>
      <c r="E261" s="4">
        <v>5</v>
      </c>
      <c r="F261" s="4">
        <v>13</v>
      </c>
      <c r="G261" s="4">
        <v>21</v>
      </c>
      <c r="H261" s="4">
        <v>28</v>
      </c>
      <c r="I261" s="4">
        <v>40</v>
      </c>
      <c r="J261" s="4">
        <v>0</v>
      </c>
      <c r="K261" s="4">
        <v>0</v>
      </c>
      <c r="L261" s="4">
        <v>5</v>
      </c>
      <c r="M261" s="4">
        <v>6</v>
      </c>
      <c r="N261" s="4">
        <v>9</v>
      </c>
      <c r="O261" s="4">
        <v>17</v>
      </c>
      <c r="P261" s="4">
        <v>17</v>
      </c>
      <c r="Q261" s="4">
        <v>48</v>
      </c>
      <c r="R261" s="4">
        <v>0</v>
      </c>
      <c r="S261" s="4">
        <v>0</v>
      </c>
      <c r="T261" s="4">
        <v>7</v>
      </c>
      <c r="U261" s="4">
        <v>11</v>
      </c>
      <c r="V261" s="4">
        <v>22</v>
      </c>
      <c r="W261" s="4">
        <v>38</v>
      </c>
      <c r="X261" s="4">
        <v>45</v>
      </c>
      <c r="Y261" s="4">
        <v>90</v>
      </c>
      <c r="Z261" s="4">
        <v>112</v>
      </c>
      <c r="AA261" s="4">
        <v>104</v>
      </c>
      <c r="AB261" s="4">
        <v>219</v>
      </c>
      <c r="AC261" s="4" t="s">
        <v>441</v>
      </c>
    </row>
    <row r="262" spans="1:29" x14ac:dyDescent="0.2">
      <c r="A262" s="5" t="s">
        <v>262</v>
      </c>
      <c r="C262" s="4">
        <v>1</v>
      </c>
      <c r="E262" s="4">
        <v>2</v>
      </c>
      <c r="F262" s="4">
        <v>4</v>
      </c>
      <c r="G262" s="4">
        <v>16</v>
      </c>
      <c r="H262" s="4">
        <v>27</v>
      </c>
      <c r="I262" s="4">
        <v>43</v>
      </c>
      <c r="J262" s="4">
        <v>0</v>
      </c>
      <c r="K262" s="4">
        <v>0</v>
      </c>
      <c r="L262" s="4">
        <v>0</v>
      </c>
      <c r="M262" s="4">
        <v>5</v>
      </c>
      <c r="N262" s="4">
        <v>4</v>
      </c>
      <c r="O262" s="4">
        <v>5</v>
      </c>
      <c r="P262" s="4">
        <v>12</v>
      </c>
      <c r="Q262" s="4">
        <v>28</v>
      </c>
      <c r="R262" s="4">
        <v>0</v>
      </c>
      <c r="S262" s="4">
        <v>1</v>
      </c>
      <c r="T262" s="4">
        <v>0</v>
      </c>
      <c r="U262" s="4">
        <v>7</v>
      </c>
      <c r="V262" s="4">
        <v>9</v>
      </c>
      <c r="W262" s="4">
        <v>21</v>
      </c>
      <c r="X262" s="4">
        <v>40</v>
      </c>
      <c r="Y262" s="4">
        <v>75</v>
      </c>
      <c r="Z262" s="4">
        <v>95</v>
      </c>
      <c r="AA262" s="4">
        <v>58</v>
      </c>
      <c r="AB262" s="4">
        <v>159</v>
      </c>
      <c r="AC262" s="4" t="s">
        <v>442</v>
      </c>
    </row>
    <row r="263" spans="1:29" x14ac:dyDescent="0.2">
      <c r="A263" s="5" t="s">
        <v>263</v>
      </c>
      <c r="D263" s="4">
        <v>1</v>
      </c>
      <c r="E263" s="4">
        <v>4</v>
      </c>
      <c r="F263" s="4">
        <v>5</v>
      </c>
      <c r="G263" s="4">
        <v>11</v>
      </c>
      <c r="H263" s="4">
        <v>14</v>
      </c>
      <c r="I263" s="4">
        <v>32</v>
      </c>
      <c r="J263" s="4">
        <v>0</v>
      </c>
      <c r="K263" s="4">
        <v>0</v>
      </c>
      <c r="L263" s="4">
        <v>1</v>
      </c>
      <c r="M263" s="4">
        <v>5</v>
      </c>
      <c r="N263" s="4">
        <v>4</v>
      </c>
      <c r="O263" s="4">
        <v>6</v>
      </c>
      <c r="P263" s="4">
        <v>12</v>
      </c>
      <c r="Q263" s="4">
        <v>18</v>
      </c>
      <c r="R263" s="4">
        <v>0</v>
      </c>
      <c r="S263" s="4">
        <v>0</v>
      </c>
      <c r="T263" s="4">
        <v>2</v>
      </c>
      <c r="U263" s="4">
        <v>9</v>
      </c>
      <c r="V263" s="4">
        <v>10</v>
      </c>
      <c r="W263" s="4">
        <v>17</v>
      </c>
      <c r="X263" s="4">
        <v>26</v>
      </c>
      <c r="Y263" s="4">
        <v>52</v>
      </c>
      <c r="Z263" s="4">
        <v>70</v>
      </c>
      <c r="AA263" s="4">
        <v>48</v>
      </c>
      <c r="AB263" s="4">
        <v>124</v>
      </c>
      <c r="AC263" s="4" t="s">
        <v>442</v>
      </c>
    </row>
    <row r="264" spans="1:29" x14ac:dyDescent="0.2">
      <c r="A264" s="5" t="s">
        <v>264</v>
      </c>
      <c r="D264" s="4">
        <v>1</v>
      </c>
      <c r="E264" s="4">
        <v>2</v>
      </c>
      <c r="F264" s="4">
        <v>5</v>
      </c>
      <c r="G264" s="4">
        <v>7</v>
      </c>
      <c r="H264" s="4">
        <v>20</v>
      </c>
      <c r="I264" s="4">
        <v>24</v>
      </c>
      <c r="J264" s="4">
        <v>0</v>
      </c>
      <c r="K264" s="4">
        <v>0</v>
      </c>
      <c r="L264" s="4">
        <v>0</v>
      </c>
      <c r="M264" s="4">
        <v>3</v>
      </c>
      <c r="N264" s="4">
        <v>5</v>
      </c>
      <c r="O264" s="4">
        <v>4</v>
      </c>
      <c r="P264" s="4">
        <v>20</v>
      </c>
      <c r="Q264" s="4">
        <v>14</v>
      </c>
      <c r="R264" s="4">
        <v>0</v>
      </c>
      <c r="S264" s="4">
        <v>0</v>
      </c>
      <c r="T264" s="4">
        <v>1</v>
      </c>
      <c r="U264" s="4">
        <v>5</v>
      </c>
      <c r="V264" s="4">
        <v>10</v>
      </c>
      <c r="W264" s="4">
        <v>11</v>
      </c>
      <c r="X264" s="4">
        <v>40</v>
      </c>
      <c r="Y264" s="4">
        <v>39</v>
      </c>
      <c r="Z264" s="4">
        <v>64</v>
      </c>
      <c r="AA264" s="4">
        <v>46</v>
      </c>
      <c r="AB264" s="4">
        <v>111</v>
      </c>
      <c r="AC264" s="4" t="s">
        <v>442</v>
      </c>
    </row>
    <row r="265" spans="1:29" x14ac:dyDescent="0.2">
      <c r="A265" s="5" t="s">
        <v>265</v>
      </c>
      <c r="E265" s="4">
        <v>5</v>
      </c>
      <c r="F265" s="4">
        <v>4</v>
      </c>
      <c r="G265" s="4">
        <v>8</v>
      </c>
      <c r="H265" s="4">
        <v>14</v>
      </c>
      <c r="I265" s="4">
        <v>24</v>
      </c>
      <c r="J265" s="4">
        <v>0</v>
      </c>
      <c r="K265" s="4">
        <v>0</v>
      </c>
      <c r="L265" s="4">
        <v>1</v>
      </c>
      <c r="M265" s="4">
        <v>4</v>
      </c>
      <c r="N265" s="4">
        <v>5</v>
      </c>
      <c r="O265" s="4">
        <v>2</v>
      </c>
      <c r="P265" s="4">
        <v>14</v>
      </c>
      <c r="Q265" s="4">
        <v>18</v>
      </c>
      <c r="R265" s="4">
        <v>0</v>
      </c>
      <c r="S265" s="4">
        <v>0</v>
      </c>
      <c r="T265" s="4">
        <v>1</v>
      </c>
      <c r="U265" s="4">
        <v>9</v>
      </c>
      <c r="V265" s="4">
        <v>9</v>
      </c>
      <c r="W265" s="4">
        <v>10</v>
      </c>
      <c r="X265" s="4">
        <v>28</v>
      </c>
      <c r="Y265" s="4">
        <v>45</v>
      </c>
      <c r="Z265" s="4">
        <v>57</v>
      </c>
      <c r="AA265" s="4">
        <v>45</v>
      </c>
      <c r="AB265" s="4">
        <v>105</v>
      </c>
      <c r="AC265" s="4" t="s">
        <v>443</v>
      </c>
    </row>
    <row r="266" spans="1:29" x14ac:dyDescent="0.2">
      <c r="A266" s="5" t="s">
        <v>266</v>
      </c>
      <c r="D266" s="4">
        <v>2</v>
      </c>
      <c r="E266" s="4">
        <v>2</v>
      </c>
      <c r="F266" s="4">
        <v>11</v>
      </c>
      <c r="G266" s="4">
        <v>5</v>
      </c>
      <c r="H266" s="4">
        <v>13</v>
      </c>
      <c r="I266" s="4">
        <v>31</v>
      </c>
      <c r="J266" s="4">
        <v>0</v>
      </c>
      <c r="K266" s="4">
        <v>0</v>
      </c>
      <c r="L266" s="4">
        <v>0</v>
      </c>
      <c r="M266" s="4">
        <v>5</v>
      </c>
      <c r="N266" s="4">
        <v>5</v>
      </c>
      <c r="O266" s="4">
        <v>8</v>
      </c>
      <c r="P266" s="4">
        <v>10</v>
      </c>
      <c r="Q266" s="4">
        <v>17</v>
      </c>
      <c r="R266" s="4">
        <v>0</v>
      </c>
      <c r="S266" s="4">
        <v>0</v>
      </c>
      <c r="T266" s="4">
        <v>2</v>
      </c>
      <c r="U266" s="4">
        <v>7</v>
      </c>
      <c r="V266" s="4">
        <v>16</v>
      </c>
      <c r="W266" s="4">
        <v>13</v>
      </c>
      <c r="X266" s="4">
        <v>27</v>
      </c>
      <c r="Y266" s="4">
        <v>50</v>
      </c>
      <c r="Z266" s="4">
        <v>67</v>
      </c>
      <c r="AA266" s="4">
        <v>47</v>
      </c>
      <c r="AB266" s="4">
        <v>120</v>
      </c>
      <c r="AC266" s="4" t="s">
        <v>443</v>
      </c>
    </row>
    <row r="267" spans="1:29" x14ac:dyDescent="0.2">
      <c r="A267" s="5" t="s">
        <v>267</v>
      </c>
      <c r="E267" s="4">
        <v>1</v>
      </c>
      <c r="F267" s="4">
        <v>8</v>
      </c>
      <c r="G267" s="4">
        <v>8</v>
      </c>
      <c r="H267" s="4">
        <v>14</v>
      </c>
      <c r="I267" s="4">
        <v>22</v>
      </c>
      <c r="J267" s="4">
        <v>0</v>
      </c>
      <c r="K267" s="4">
        <v>0</v>
      </c>
      <c r="L267" s="4">
        <v>4</v>
      </c>
      <c r="M267" s="4">
        <v>9</v>
      </c>
      <c r="N267" s="4">
        <v>9</v>
      </c>
      <c r="O267" s="4">
        <v>14</v>
      </c>
      <c r="P267" s="4">
        <v>14</v>
      </c>
      <c r="Q267" s="4">
        <v>28</v>
      </c>
      <c r="R267" s="4">
        <v>0</v>
      </c>
      <c r="S267" s="4">
        <v>0</v>
      </c>
      <c r="T267" s="4">
        <v>4</v>
      </c>
      <c r="U267" s="4">
        <v>10</v>
      </c>
      <c r="V267" s="4">
        <v>18</v>
      </c>
      <c r="W267" s="4">
        <v>22</v>
      </c>
      <c r="X267" s="4">
        <v>28</v>
      </c>
      <c r="Y267" s="4">
        <v>52</v>
      </c>
      <c r="Z267" s="4">
        <v>57</v>
      </c>
      <c r="AA267" s="4">
        <v>80</v>
      </c>
      <c r="AB267" s="4">
        <v>141</v>
      </c>
      <c r="AC267" s="4" t="s">
        <v>443</v>
      </c>
    </row>
    <row r="268" spans="1:29" x14ac:dyDescent="0.2">
      <c r="A268" s="5" t="s">
        <v>268</v>
      </c>
      <c r="E268" s="4">
        <v>4</v>
      </c>
      <c r="F268" s="4">
        <v>5</v>
      </c>
      <c r="G268" s="4">
        <v>10</v>
      </c>
      <c r="H268" s="4">
        <v>11</v>
      </c>
      <c r="I268" s="4">
        <v>12</v>
      </c>
      <c r="J268" s="4">
        <v>0</v>
      </c>
      <c r="K268" s="4">
        <v>0</v>
      </c>
      <c r="L268" s="4">
        <v>2</v>
      </c>
      <c r="M268" s="4">
        <v>1</v>
      </c>
      <c r="N268" s="4">
        <v>7</v>
      </c>
      <c r="O268" s="4">
        <v>7</v>
      </c>
      <c r="P268" s="4">
        <v>13</v>
      </c>
      <c r="Q268" s="4">
        <v>8</v>
      </c>
      <c r="R268" s="4">
        <v>0</v>
      </c>
      <c r="S268" s="4">
        <v>0</v>
      </c>
      <c r="T268" s="4">
        <v>2</v>
      </c>
      <c r="U268" s="4">
        <v>5</v>
      </c>
      <c r="V268" s="4">
        <v>12</v>
      </c>
      <c r="W268" s="4">
        <v>17</v>
      </c>
      <c r="X268" s="4">
        <v>25</v>
      </c>
      <c r="Y268" s="4">
        <v>23</v>
      </c>
      <c r="Z268" s="4">
        <v>47</v>
      </c>
      <c r="AA268" s="4">
        <v>42</v>
      </c>
      <c r="AB268" s="4">
        <v>95</v>
      </c>
      <c r="AC268" s="4" t="s">
        <v>442</v>
      </c>
    </row>
    <row r="269" spans="1:29" x14ac:dyDescent="0.2">
      <c r="A269" s="5" t="s">
        <v>269</v>
      </c>
      <c r="C269" s="4">
        <v>1</v>
      </c>
      <c r="E269" s="4">
        <v>3</v>
      </c>
      <c r="F269" s="4">
        <v>9</v>
      </c>
      <c r="G269" s="4">
        <v>16</v>
      </c>
      <c r="H269" s="4">
        <v>13</v>
      </c>
      <c r="I269" s="4">
        <v>18</v>
      </c>
      <c r="J269" s="4">
        <v>0</v>
      </c>
      <c r="K269" s="4">
        <v>0</v>
      </c>
      <c r="L269" s="4">
        <v>0</v>
      </c>
      <c r="M269" s="4">
        <v>8</v>
      </c>
      <c r="N269" s="4">
        <v>11</v>
      </c>
      <c r="O269" s="4">
        <v>10</v>
      </c>
      <c r="P269" s="4">
        <v>17</v>
      </c>
      <c r="Q269" s="4">
        <v>24</v>
      </c>
      <c r="R269" s="4">
        <v>0</v>
      </c>
      <c r="S269" s="4">
        <v>1</v>
      </c>
      <c r="T269" s="4">
        <v>0</v>
      </c>
      <c r="U269" s="4">
        <v>11</v>
      </c>
      <c r="V269" s="4">
        <v>21</v>
      </c>
      <c r="W269" s="4">
        <v>28</v>
      </c>
      <c r="X269" s="4">
        <v>32</v>
      </c>
      <c r="Y269" s="4">
        <v>44</v>
      </c>
      <c r="Z269" s="4">
        <v>67</v>
      </c>
      <c r="AA269" s="4">
        <v>73</v>
      </c>
      <c r="AB269" s="4">
        <v>148</v>
      </c>
      <c r="AC269" s="4" t="s">
        <v>444</v>
      </c>
    </row>
    <row r="270" spans="1:29" x14ac:dyDescent="0.2">
      <c r="A270" s="5" t="s">
        <v>270</v>
      </c>
      <c r="E270" s="4">
        <v>2</v>
      </c>
      <c r="F270" s="4">
        <v>1</v>
      </c>
      <c r="G270" s="4">
        <v>13</v>
      </c>
      <c r="H270" s="4">
        <v>13</v>
      </c>
      <c r="I270" s="4">
        <v>22</v>
      </c>
      <c r="J270" s="4">
        <v>0</v>
      </c>
      <c r="K270" s="4">
        <v>0</v>
      </c>
      <c r="L270" s="4">
        <v>1</v>
      </c>
      <c r="M270" s="4">
        <v>5</v>
      </c>
      <c r="N270" s="4">
        <v>3</v>
      </c>
      <c r="O270" s="4">
        <v>10</v>
      </c>
      <c r="P270" s="4">
        <v>13</v>
      </c>
      <c r="Q270" s="4">
        <v>16</v>
      </c>
      <c r="R270" s="4">
        <v>0</v>
      </c>
      <c r="S270" s="4">
        <v>0</v>
      </c>
      <c r="T270" s="4">
        <v>1</v>
      </c>
      <c r="U270" s="4">
        <v>7</v>
      </c>
      <c r="V270" s="4">
        <v>5</v>
      </c>
      <c r="W270" s="4">
        <v>23</v>
      </c>
      <c r="X270" s="4">
        <v>26</v>
      </c>
      <c r="Y270" s="4">
        <v>39</v>
      </c>
      <c r="Z270" s="4">
        <v>52</v>
      </c>
      <c r="AA270" s="4">
        <v>51</v>
      </c>
      <c r="AB270" s="4">
        <v>105</v>
      </c>
      <c r="AC270" s="4" t="s">
        <v>444</v>
      </c>
    </row>
    <row r="271" spans="1:29" x14ac:dyDescent="0.2">
      <c r="A271" s="5" t="s">
        <v>271</v>
      </c>
      <c r="E271" s="4">
        <v>2</v>
      </c>
      <c r="F271" s="4">
        <v>2</v>
      </c>
      <c r="G271" s="4">
        <v>8</v>
      </c>
      <c r="H271" s="4">
        <v>9</v>
      </c>
      <c r="I271" s="4">
        <v>20</v>
      </c>
      <c r="J271" s="4">
        <v>0</v>
      </c>
      <c r="K271" s="4">
        <v>0</v>
      </c>
      <c r="L271" s="4">
        <v>2</v>
      </c>
      <c r="M271" s="4">
        <v>4</v>
      </c>
      <c r="N271" s="4">
        <v>6</v>
      </c>
      <c r="O271" s="4">
        <v>13</v>
      </c>
      <c r="P271" s="4">
        <v>9</v>
      </c>
      <c r="Q271" s="4">
        <v>15</v>
      </c>
      <c r="R271" s="4">
        <v>0</v>
      </c>
      <c r="S271" s="4">
        <v>0</v>
      </c>
      <c r="T271" s="4">
        <v>2</v>
      </c>
      <c r="U271" s="4">
        <v>6</v>
      </c>
      <c r="V271" s="4">
        <v>8</v>
      </c>
      <c r="W271" s="4">
        <v>22</v>
      </c>
      <c r="X271" s="4">
        <v>19</v>
      </c>
      <c r="Y271" s="4">
        <v>35</v>
      </c>
      <c r="Z271" s="4">
        <v>43</v>
      </c>
      <c r="AA271" s="4">
        <v>52</v>
      </c>
      <c r="AB271" s="4">
        <v>101</v>
      </c>
      <c r="AC271" s="4" t="s">
        <v>444</v>
      </c>
    </row>
    <row r="272" spans="1:29" x14ac:dyDescent="0.2">
      <c r="A272" s="5" t="s">
        <v>272</v>
      </c>
      <c r="E272" s="4">
        <v>3</v>
      </c>
      <c r="F272" s="4">
        <v>6</v>
      </c>
      <c r="G272" s="4">
        <v>9</v>
      </c>
      <c r="H272" s="4">
        <v>10</v>
      </c>
      <c r="I272" s="4">
        <v>14</v>
      </c>
      <c r="J272" s="4">
        <v>0</v>
      </c>
      <c r="K272" s="4">
        <v>1</v>
      </c>
      <c r="L272" s="4">
        <v>0</v>
      </c>
      <c r="M272" s="4">
        <v>2</v>
      </c>
      <c r="N272" s="4">
        <v>4</v>
      </c>
      <c r="O272" s="4">
        <v>7</v>
      </c>
      <c r="P272" s="4">
        <v>14</v>
      </c>
      <c r="Q272" s="4">
        <v>17</v>
      </c>
      <c r="R272" s="4">
        <v>0</v>
      </c>
      <c r="S272" s="4">
        <v>1</v>
      </c>
      <c r="T272" s="4">
        <v>0</v>
      </c>
      <c r="U272" s="4">
        <v>5</v>
      </c>
      <c r="V272" s="4">
        <v>10</v>
      </c>
      <c r="W272" s="4">
        <v>17</v>
      </c>
      <c r="X272" s="4">
        <v>26</v>
      </c>
      <c r="Y272" s="4">
        <v>35</v>
      </c>
      <c r="Z272" s="4">
        <v>45</v>
      </c>
      <c r="AA272" s="4">
        <v>51</v>
      </c>
      <c r="AB272" s="4">
        <v>104</v>
      </c>
      <c r="AC272" s="4" t="s">
        <v>444</v>
      </c>
    </row>
    <row r="273" spans="1:29" x14ac:dyDescent="0.2">
      <c r="A273" s="5" t="s">
        <v>273</v>
      </c>
      <c r="E273" s="4">
        <v>1</v>
      </c>
      <c r="F273" s="4">
        <v>6</v>
      </c>
      <c r="G273" s="4">
        <v>8</v>
      </c>
      <c r="H273" s="4">
        <v>22</v>
      </c>
      <c r="I273" s="4">
        <v>19</v>
      </c>
      <c r="J273" s="4">
        <v>0</v>
      </c>
      <c r="K273" s="4">
        <v>1</v>
      </c>
      <c r="L273" s="4">
        <v>1</v>
      </c>
      <c r="M273" s="4">
        <v>4</v>
      </c>
      <c r="N273" s="4">
        <v>5</v>
      </c>
      <c r="O273" s="4">
        <v>8</v>
      </c>
      <c r="P273" s="4">
        <v>22</v>
      </c>
      <c r="Q273" s="4">
        <v>15</v>
      </c>
      <c r="R273" s="4">
        <v>0</v>
      </c>
      <c r="S273" s="4">
        <v>1</v>
      </c>
      <c r="T273" s="4">
        <v>1</v>
      </c>
      <c r="U273" s="4">
        <v>5</v>
      </c>
      <c r="V273" s="4">
        <v>11</v>
      </c>
      <c r="W273" s="4">
        <v>16</v>
      </c>
      <c r="X273" s="4">
        <v>48</v>
      </c>
      <c r="Y273" s="4">
        <v>37</v>
      </c>
      <c r="Z273" s="4">
        <v>60</v>
      </c>
      <c r="AA273" s="4">
        <v>59</v>
      </c>
      <c r="AB273" s="4">
        <v>130</v>
      </c>
      <c r="AC273" s="4" t="s">
        <v>444</v>
      </c>
    </row>
    <row r="274" spans="1:29" x14ac:dyDescent="0.2">
      <c r="A274" s="5" t="s">
        <v>274</v>
      </c>
      <c r="E274" s="4">
        <v>1</v>
      </c>
      <c r="F274" s="4">
        <v>7</v>
      </c>
      <c r="G274" s="4">
        <v>10</v>
      </c>
      <c r="H274" s="4">
        <v>12</v>
      </c>
      <c r="I274" s="4">
        <v>15</v>
      </c>
      <c r="J274" s="4">
        <v>0</v>
      </c>
      <c r="K274" s="4">
        <v>0</v>
      </c>
      <c r="L274" s="4">
        <v>2</v>
      </c>
      <c r="M274" s="4">
        <v>3</v>
      </c>
      <c r="N274" s="4">
        <v>8</v>
      </c>
      <c r="O274" s="4">
        <v>11</v>
      </c>
      <c r="P274" s="4">
        <v>12</v>
      </c>
      <c r="Q274" s="4">
        <v>18</v>
      </c>
      <c r="R274" s="4">
        <v>0</v>
      </c>
      <c r="S274" s="4">
        <v>0</v>
      </c>
      <c r="T274" s="4">
        <v>2</v>
      </c>
      <c r="U274" s="4">
        <v>4</v>
      </c>
      <c r="V274" s="4">
        <v>16</v>
      </c>
      <c r="W274" s="4">
        <v>21</v>
      </c>
      <c r="X274" s="4">
        <v>25</v>
      </c>
      <c r="Y274" s="4">
        <v>34</v>
      </c>
      <c r="Z274" s="4">
        <v>48</v>
      </c>
      <c r="AA274" s="4">
        <v>59</v>
      </c>
      <c r="AB274" s="4">
        <v>111</v>
      </c>
      <c r="AC274" s="4" t="s">
        <v>444</v>
      </c>
    </row>
    <row r="275" spans="1:29" x14ac:dyDescent="0.2">
      <c r="A275" s="5" t="s">
        <v>275</v>
      </c>
      <c r="D275" s="4">
        <v>1</v>
      </c>
      <c r="E275" s="4">
        <v>2</v>
      </c>
      <c r="F275" s="4">
        <v>5</v>
      </c>
      <c r="G275" s="4">
        <v>4</v>
      </c>
      <c r="H275" s="4">
        <v>21</v>
      </c>
      <c r="I275" s="4">
        <v>36</v>
      </c>
      <c r="J275" s="4">
        <v>0</v>
      </c>
      <c r="K275" s="4">
        <v>0</v>
      </c>
      <c r="L275" s="4">
        <v>1</v>
      </c>
      <c r="M275" s="4">
        <v>1</v>
      </c>
      <c r="N275" s="4">
        <v>6</v>
      </c>
      <c r="O275" s="4">
        <v>5</v>
      </c>
      <c r="P275" s="4">
        <v>12</v>
      </c>
      <c r="Q275" s="4">
        <v>25</v>
      </c>
      <c r="R275" s="4">
        <v>0</v>
      </c>
      <c r="S275" s="4">
        <v>0</v>
      </c>
      <c r="T275" s="4">
        <v>2</v>
      </c>
      <c r="U275" s="4">
        <v>3</v>
      </c>
      <c r="V275" s="4">
        <v>11</v>
      </c>
      <c r="W275" s="4">
        <v>9</v>
      </c>
      <c r="X275" s="4">
        <v>34</v>
      </c>
      <c r="Y275" s="4">
        <v>63</v>
      </c>
      <c r="Z275" s="4">
        <v>72</v>
      </c>
      <c r="AA275" s="4">
        <v>52</v>
      </c>
      <c r="AB275" s="4">
        <v>131</v>
      </c>
      <c r="AC275" s="4" t="s">
        <v>445</v>
      </c>
    </row>
    <row r="276" spans="1:29" x14ac:dyDescent="0.2">
      <c r="A276" s="5" t="s">
        <v>276</v>
      </c>
      <c r="C276" s="4">
        <v>1</v>
      </c>
      <c r="F276" s="4">
        <v>7</v>
      </c>
      <c r="G276" s="4">
        <v>10</v>
      </c>
      <c r="H276" s="4">
        <v>21</v>
      </c>
      <c r="I276" s="4">
        <v>20</v>
      </c>
      <c r="J276" s="4">
        <v>0</v>
      </c>
      <c r="K276" s="4">
        <v>0</v>
      </c>
      <c r="L276" s="4">
        <v>3</v>
      </c>
      <c r="M276" s="4">
        <v>1</v>
      </c>
      <c r="N276" s="4">
        <v>4</v>
      </c>
      <c r="O276" s="4">
        <v>12</v>
      </c>
      <c r="P276" s="4">
        <v>20</v>
      </c>
      <c r="Q276" s="4">
        <v>23</v>
      </c>
      <c r="R276" s="4">
        <v>0</v>
      </c>
      <c r="S276" s="4">
        <v>1</v>
      </c>
      <c r="T276" s="4">
        <v>3</v>
      </c>
      <c r="U276" s="4">
        <v>1</v>
      </c>
      <c r="V276" s="4">
        <v>11</v>
      </c>
      <c r="W276" s="4">
        <v>24</v>
      </c>
      <c r="X276" s="4">
        <v>41</v>
      </c>
      <c r="Y276" s="4">
        <v>44</v>
      </c>
      <c r="Z276" s="4">
        <v>66</v>
      </c>
      <c r="AA276" s="4">
        <v>68</v>
      </c>
      <c r="AB276" s="4">
        <v>137</v>
      </c>
      <c r="AC276" s="4" t="s">
        <v>445</v>
      </c>
    </row>
    <row r="277" spans="1:29" x14ac:dyDescent="0.2">
      <c r="A277" s="5" t="s">
        <v>277</v>
      </c>
      <c r="D277" s="4">
        <v>3</v>
      </c>
      <c r="E277" s="4">
        <v>5</v>
      </c>
      <c r="F277" s="4">
        <v>9</v>
      </c>
      <c r="G277" s="4">
        <v>9</v>
      </c>
      <c r="H277" s="4">
        <v>11</v>
      </c>
      <c r="I277" s="4">
        <v>14</v>
      </c>
      <c r="J277" s="4">
        <v>0</v>
      </c>
      <c r="K277" s="4">
        <v>0</v>
      </c>
      <c r="L277" s="4">
        <v>0</v>
      </c>
      <c r="M277" s="4">
        <v>4</v>
      </c>
      <c r="N277" s="4">
        <v>9</v>
      </c>
      <c r="O277" s="4">
        <v>13</v>
      </c>
      <c r="P277" s="4">
        <v>14</v>
      </c>
      <c r="Q277" s="4">
        <v>23</v>
      </c>
      <c r="R277" s="4">
        <v>0</v>
      </c>
      <c r="S277" s="4">
        <v>0</v>
      </c>
      <c r="T277" s="4">
        <v>3</v>
      </c>
      <c r="U277" s="4">
        <v>9</v>
      </c>
      <c r="V277" s="4">
        <v>18</v>
      </c>
      <c r="W277" s="4">
        <v>23</v>
      </c>
      <c r="X277" s="4">
        <v>27</v>
      </c>
      <c r="Y277" s="4">
        <v>39</v>
      </c>
      <c r="Z277" s="4">
        <v>52</v>
      </c>
      <c r="AA277" s="4">
        <v>67</v>
      </c>
      <c r="AB277" s="4">
        <v>124</v>
      </c>
      <c r="AC277" s="4" t="s">
        <v>445</v>
      </c>
    </row>
    <row r="278" spans="1:29" x14ac:dyDescent="0.2">
      <c r="A278" s="5" t="s">
        <v>278</v>
      </c>
      <c r="D278" s="4">
        <v>3</v>
      </c>
      <c r="F278" s="4">
        <v>6</v>
      </c>
      <c r="G278" s="4">
        <v>4</v>
      </c>
      <c r="H278" s="4">
        <v>17</v>
      </c>
      <c r="I278" s="4">
        <v>11</v>
      </c>
      <c r="J278" s="4">
        <v>0</v>
      </c>
      <c r="K278" s="4">
        <v>0</v>
      </c>
      <c r="L278" s="4">
        <v>1</v>
      </c>
      <c r="M278" s="4">
        <v>3</v>
      </c>
      <c r="N278" s="4">
        <v>8</v>
      </c>
      <c r="O278" s="4">
        <v>4</v>
      </c>
      <c r="P278" s="4">
        <v>16</v>
      </c>
      <c r="Q278" s="4">
        <v>18</v>
      </c>
      <c r="R278" s="4">
        <v>0</v>
      </c>
      <c r="S278" s="4">
        <v>0</v>
      </c>
      <c r="T278" s="4">
        <v>4</v>
      </c>
      <c r="U278" s="4">
        <v>3</v>
      </c>
      <c r="V278" s="4">
        <v>15</v>
      </c>
      <c r="W278" s="4">
        <v>8</v>
      </c>
      <c r="X278" s="4">
        <v>34</v>
      </c>
      <c r="Y278" s="4">
        <v>29</v>
      </c>
      <c r="Z278" s="4">
        <v>43</v>
      </c>
      <c r="AA278" s="4">
        <v>52</v>
      </c>
      <c r="AB278" s="4">
        <v>98</v>
      </c>
      <c r="AC278" s="4" t="s">
        <v>427</v>
      </c>
    </row>
    <row r="279" spans="1:29" x14ac:dyDescent="0.2">
      <c r="A279" s="5" t="s">
        <v>279</v>
      </c>
      <c r="E279" s="4">
        <v>2</v>
      </c>
      <c r="F279" s="4">
        <v>6</v>
      </c>
      <c r="G279" s="4">
        <v>3</v>
      </c>
      <c r="H279" s="4">
        <v>12</v>
      </c>
      <c r="I279" s="4">
        <v>13</v>
      </c>
      <c r="J279" s="4">
        <v>0</v>
      </c>
      <c r="K279" s="4">
        <v>0</v>
      </c>
      <c r="L279" s="4">
        <v>2</v>
      </c>
      <c r="M279" s="4">
        <v>3</v>
      </c>
      <c r="N279" s="4">
        <v>7</v>
      </c>
      <c r="O279" s="4">
        <v>7</v>
      </c>
      <c r="P279" s="4">
        <v>14</v>
      </c>
      <c r="Q279" s="4">
        <v>11</v>
      </c>
      <c r="R279" s="4">
        <v>0</v>
      </c>
      <c r="S279" s="4">
        <v>0</v>
      </c>
      <c r="T279" s="4">
        <v>2</v>
      </c>
      <c r="U279" s="4">
        <v>5</v>
      </c>
      <c r="V279" s="4">
        <v>13</v>
      </c>
      <c r="W279" s="4">
        <v>11</v>
      </c>
      <c r="X279" s="4">
        <v>26</v>
      </c>
      <c r="Y279" s="4">
        <v>25</v>
      </c>
      <c r="Z279" s="4">
        <v>36</v>
      </c>
      <c r="AA279" s="4">
        <v>47</v>
      </c>
      <c r="AB279" s="4">
        <v>85</v>
      </c>
      <c r="AC279" s="4" t="s">
        <v>427</v>
      </c>
    </row>
    <row r="280" spans="1:29" x14ac:dyDescent="0.2">
      <c r="A280" s="5" t="s">
        <v>280</v>
      </c>
      <c r="E280" s="4">
        <v>4</v>
      </c>
      <c r="F280" s="4">
        <v>5</v>
      </c>
      <c r="G280" s="4">
        <v>4</v>
      </c>
      <c r="H280" s="4">
        <v>6</v>
      </c>
      <c r="I280" s="4">
        <v>8</v>
      </c>
      <c r="J280" s="4">
        <v>0</v>
      </c>
      <c r="K280" s="4">
        <v>0</v>
      </c>
      <c r="L280" s="4">
        <v>0</v>
      </c>
      <c r="M280" s="4">
        <v>6</v>
      </c>
      <c r="N280" s="4">
        <v>1</v>
      </c>
      <c r="O280" s="4">
        <v>10</v>
      </c>
      <c r="P280" s="4">
        <v>16</v>
      </c>
      <c r="Q280" s="4">
        <v>16</v>
      </c>
      <c r="R280" s="4">
        <v>0</v>
      </c>
      <c r="S280" s="4">
        <v>0</v>
      </c>
      <c r="T280" s="4">
        <v>0</v>
      </c>
      <c r="U280" s="4">
        <v>11</v>
      </c>
      <c r="V280" s="4">
        <v>6</v>
      </c>
      <c r="W280" s="4">
        <v>16</v>
      </c>
      <c r="X280" s="4">
        <v>22</v>
      </c>
      <c r="Y280" s="4">
        <v>26</v>
      </c>
      <c r="Z280" s="4">
        <v>29</v>
      </c>
      <c r="AA280" s="4">
        <v>51</v>
      </c>
      <c r="AB280" s="4">
        <v>85</v>
      </c>
      <c r="AC280" s="4" t="s">
        <v>446</v>
      </c>
    </row>
    <row r="281" spans="1:29" x14ac:dyDescent="0.2">
      <c r="A281" s="5" t="s">
        <v>281</v>
      </c>
      <c r="E281" s="4">
        <v>8</v>
      </c>
      <c r="F281" s="4">
        <v>5</v>
      </c>
      <c r="G281" s="4">
        <v>14</v>
      </c>
      <c r="H281" s="4">
        <v>17</v>
      </c>
      <c r="I281" s="4">
        <v>26</v>
      </c>
      <c r="J281" s="4">
        <v>0</v>
      </c>
      <c r="K281" s="4">
        <v>0</v>
      </c>
      <c r="L281" s="4">
        <v>2</v>
      </c>
      <c r="M281" s="4">
        <v>5</v>
      </c>
      <c r="N281" s="4">
        <v>15</v>
      </c>
      <c r="O281" s="4">
        <v>13</v>
      </c>
      <c r="P281" s="4">
        <v>24</v>
      </c>
      <c r="Q281" s="4">
        <v>32</v>
      </c>
      <c r="R281" s="4">
        <v>0</v>
      </c>
      <c r="S281" s="4">
        <v>0</v>
      </c>
      <c r="T281" s="4">
        <v>2</v>
      </c>
      <c r="U281" s="4">
        <v>13</v>
      </c>
      <c r="V281" s="4">
        <v>20</v>
      </c>
      <c r="W281" s="4">
        <v>28</v>
      </c>
      <c r="X281" s="4">
        <v>43</v>
      </c>
      <c r="Y281" s="4">
        <v>58</v>
      </c>
      <c r="Z281" s="4">
        <v>72</v>
      </c>
      <c r="AA281" s="4">
        <v>99</v>
      </c>
      <c r="AB281" s="4">
        <v>176</v>
      </c>
      <c r="AC281" s="4" t="s">
        <v>446</v>
      </c>
    </row>
    <row r="282" spans="1:29" x14ac:dyDescent="0.2">
      <c r="A282" s="5" t="s">
        <v>282</v>
      </c>
      <c r="D282" s="4">
        <v>1</v>
      </c>
      <c r="F282" s="4">
        <v>2</v>
      </c>
      <c r="G282" s="4">
        <v>6</v>
      </c>
      <c r="H282" s="4">
        <v>7</v>
      </c>
      <c r="I282" s="4">
        <v>2</v>
      </c>
      <c r="J282" s="4">
        <v>0</v>
      </c>
      <c r="K282" s="4">
        <v>0</v>
      </c>
      <c r="L282" s="4">
        <v>0</v>
      </c>
      <c r="M282" s="4">
        <v>0</v>
      </c>
      <c r="N282" s="4">
        <v>7</v>
      </c>
      <c r="O282" s="4">
        <v>4</v>
      </c>
      <c r="P282" s="4">
        <v>12</v>
      </c>
      <c r="Q282" s="4">
        <v>11</v>
      </c>
      <c r="R282" s="4">
        <v>0</v>
      </c>
      <c r="S282" s="4">
        <v>0</v>
      </c>
      <c r="T282" s="4">
        <v>1</v>
      </c>
      <c r="U282" s="4">
        <v>0</v>
      </c>
      <c r="V282" s="4">
        <v>9</v>
      </c>
      <c r="W282" s="4">
        <v>10</v>
      </c>
      <c r="X282" s="4">
        <v>19</v>
      </c>
      <c r="Y282" s="4">
        <v>13</v>
      </c>
      <c r="Z282" s="4">
        <v>19</v>
      </c>
      <c r="AA282" s="4">
        <v>34</v>
      </c>
      <c r="AB282" s="4">
        <v>53</v>
      </c>
      <c r="AC282" s="4" t="s">
        <v>446</v>
      </c>
    </row>
    <row r="283" spans="1:29" x14ac:dyDescent="0.2">
      <c r="A283" s="5" t="s">
        <v>283</v>
      </c>
      <c r="E283" s="4">
        <v>1</v>
      </c>
      <c r="F283" s="4">
        <v>4</v>
      </c>
      <c r="G283" s="4">
        <v>4</v>
      </c>
      <c r="H283" s="4">
        <v>14</v>
      </c>
      <c r="I283" s="4">
        <v>28</v>
      </c>
      <c r="J283" s="4">
        <v>0</v>
      </c>
      <c r="K283" s="4">
        <v>0</v>
      </c>
      <c r="L283" s="4">
        <v>0</v>
      </c>
      <c r="M283" s="4">
        <v>4</v>
      </c>
      <c r="N283" s="4">
        <v>6</v>
      </c>
      <c r="O283" s="4">
        <v>8</v>
      </c>
      <c r="P283" s="4">
        <v>22</v>
      </c>
      <c r="Q283" s="4">
        <v>18</v>
      </c>
      <c r="R283" s="4">
        <v>0</v>
      </c>
      <c r="S283" s="4">
        <v>0</v>
      </c>
      <c r="T283" s="4">
        <v>0</v>
      </c>
      <c r="U283" s="4">
        <v>5</v>
      </c>
      <c r="V283" s="4">
        <v>11</v>
      </c>
      <c r="W283" s="4">
        <v>12</v>
      </c>
      <c r="X283" s="4">
        <v>37</v>
      </c>
      <c r="Y283" s="4">
        <v>46</v>
      </c>
      <c r="Z283" s="4">
        <v>54</v>
      </c>
      <c r="AA283" s="4">
        <v>63</v>
      </c>
      <c r="AB283" s="4">
        <v>120</v>
      </c>
      <c r="AC283" s="4" t="s">
        <v>446</v>
      </c>
    </row>
    <row r="284" spans="1:29" x14ac:dyDescent="0.2">
      <c r="A284" s="5" t="s">
        <v>284</v>
      </c>
      <c r="D284" s="4">
        <v>3</v>
      </c>
      <c r="E284" s="4">
        <v>3</v>
      </c>
      <c r="F284" s="4">
        <v>6</v>
      </c>
      <c r="G284" s="4">
        <v>12</v>
      </c>
      <c r="H284" s="4">
        <v>25</v>
      </c>
      <c r="I284" s="4">
        <v>38</v>
      </c>
      <c r="J284" s="4">
        <v>0</v>
      </c>
      <c r="K284" s="4">
        <v>0</v>
      </c>
      <c r="L284" s="4">
        <v>0</v>
      </c>
      <c r="M284" s="4">
        <v>8</v>
      </c>
      <c r="N284" s="4">
        <v>15</v>
      </c>
      <c r="O284" s="4">
        <v>12</v>
      </c>
      <c r="P284" s="4">
        <v>22</v>
      </c>
      <c r="Q284" s="4">
        <v>30</v>
      </c>
      <c r="R284" s="4">
        <v>0</v>
      </c>
      <c r="S284" s="4">
        <v>0</v>
      </c>
      <c r="T284" s="4">
        <v>3</v>
      </c>
      <c r="U284" s="4">
        <v>11</v>
      </c>
      <c r="V284" s="4">
        <v>21</v>
      </c>
      <c r="W284" s="4">
        <v>24</v>
      </c>
      <c r="X284" s="4">
        <v>48</v>
      </c>
      <c r="Y284" s="4">
        <v>71</v>
      </c>
      <c r="Z284" s="4">
        <v>91</v>
      </c>
      <c r="AA284" s="4">
        <v>88</v>
      </c>
      <c r="AB284" s="4">
        <v>185</v>
      </c>
      <c r="AC284" s="4" t="s">
        <v>446</v>
      </c>
    </row>
    <row r="285" spans="1:29" x14ac:dyDescent="0.2">
      <c r="A285" s="5" t="s">
        <v>285</v>
      </c>
      <c r="E285" s="4">
        <v>1</v>
      </c>
      <c r="F285" s="4">
        <v>5</v>
      </c>
      <c r="G285" s="4">
        <v>11</v>
      </c>
      <c r="H285" s="4">
        <v>12</v>
      </c>
      <c r="I285" s="4">
        <v>35</v>
      </c>
      <c r="J285" s="4">
        <v>0</v>
      </c>
      <c r="K285" s="4">
        <v>0</v>
      </c>
      <c r="L285" s="4">
        <v>2</v>
      </c>
      <c r="M285" s="4">
        <v>3</v>
      </c>
      <c r="N285" s="4">
        <v>2</v>
      </c>
      <c r="O285" s="4">
        <v>9</v>
      </c>
      <c r="P285" s="4">
        <v>16</v>
      </c>
      <c r="Q285" s="4">
        <v>28</v>
      </c>
      <c r="R285" s="4">
        <v>0</v>
      </c>
      <c r="S285" s="4">
        <v>0</v>
      </c>
      <c r="T285" s="4">
        <v>2</v>
      </c>
      <c r="U285" s="4">
        <v>4</v>
      </c>
      <c r="V285" s="4">
        <v>7</v>
      </c>
      <c r="W285" s="4">
        <v>20</v>
      </c>
      <c r="X285" s="4">
        <v>30</v>
      </c>
      <c r="Y285" s="4">
        <v>66</v>
      </c>
      <c r="Z285" s="4">
        <v>70</v>
      </c>
      <c r="AA285" s="4">
        <v>61</v>
      </c>
      <c r="AB285" s="4">
        <v>136</v>
      </c>
      <c r="AC285" s="4" t="s">
        <v>446</v>
      </c>
    </row>
    <row r="286" spans="1:29" x14ac:dyDescent="0.2">
      <c r="A286" s="5" t="s">
        <v>286</v>
      </c>
      <c r="D286" s="4">
        <v>1</v>
      </c>
      <c r="E286" s="4">
        <v>3</v>
      </c>
      <c r="F286" s="4">
        <v>4</v>
      </c>
      <c r="G286" s="4">
        <v>12</v>
      </c>
      <c r="H286" s="4">
        <v>10</v>
      </c>
      <c r="I286" s="4">
        <v>19</v>
      </c>
      <c r="J286" s="4">
        <v>0</v>
      </c>
      <c r="K286" s="4">
        <v>0</v>
      </c>
      <c r="L286" s="4">
        <v>0</v>
      </c>
      <c r="M286" s="4">
        <v>5</v>
      </c>
      <c r="N286" s="4">
        <v>9</v>
      </c>
      <c r="O286" s="4">
        <v>18</v>
      </c>
      <c r="P286" s="4">
        <v>18</v>
      </c>
      <c r="Q286" s="4">
        <v>20</v>
      </c>
      <c r="R286" s="4">
        <v>0</v>
      </c>
      <c r="S286" s="4">
        <v>0</v>
      </c>
      <c r="T286" s="4">
        <v>1</v>
      </c>
      <c r="U286" s="4">
        <v>8</v>
      </c>
      <c r="V286" s="4">
        <v>13</v>
      </c>
      <c r="W286" s="4">
        <v>32</v>
      </c>
      <c r="X286" s="4">
        <v>29</v>
      </c>
      <c r="Y286" s="4">
        <v>39</v>
      </c>
      <c r="Z286" s="4">
        <v>49</v>
      </c>
      <c r="AA286" s="4">
        <v>72</v>
      </c>
      <c r="AB286" s="4">
        <v>128</v>
      </c>
      <c r="AC286" s="4" t="s">
        <v>446</v>
      </c>
    </row>
    <row r="287" spans="1:29" x14ac:dyDescent="0.2">
      <c r="A287" s="5" t="s">
        <v>287</v>
      </c>
      <c r="D287" s="4">
        <v>1</v>
      </c>
      <c r="E287" s="4">
        <v>2</v>
      </c>
      <c r="F287" s="4">
        <v>6</v>
      </c>
      <c r="G287" s="4">
        <v>8</v>
      </c>
      <c r="H287" s="4">
        <v>11</v>
      </c>
      <c r="I287" s="4">
        <v>19</v>
      </c>
      <c r="J287" s="4">
        <v>0</v>
      </c>
      <c r="K287" s="4">
        <v>0</v>
      </c>
      <c r="L287" s="4">
        <v>1</v>
      </c>
      <c r="M287" s="4">
        <v>2</v>
      </c>
      <c r="N287" s="4">
        <v>9</v>
      </c>
      <c r="O287" s="4">
        <v>7</v>
      </c>
      <c r="P287" s="4">
        <v>7</v>
      </c>
      <c r="Q287" s="4">
        <v>27</v>
      </c>
      <c r="R287" s="4">
        <v>0</v>
      </c>
      <c r="S287" s="4">
        <v>0</v>
      </c>
      <c r="T287" s="4">
        <v>2</v>
      </c>
      <c r="U287" s="4">
        <v>4</v>
      </c>
      <c r="V287" s="4">
        <v>15</v>
      </c>
      <c r="W287" s="4">
        <v>15</v>
      </c>
      <c r="X287" s="4">
        <v>18</v>
      </c>
      <c r="Y287" s="4">
        <v>49</v>
      </c>
      <c r="Z287" s="4">
        <v>48</v>
      </c>
      <c r="AA287" s="4">
        <v>53</v>
      </c>
      <c r="AB287" s="4">
        <v>106</v>
      </c>
      <c r="AC287" s="4" t="s">
        <v>429</v>
      </c>
    </row>
    <row r="288" spans="1:29" x14ac:dyDescent="0.2">
      <c r="A288" s="5" t="s">
        <v>288</v>
      </c>
      <c r="C288" s="4">
        <v>1</v>
      </c>
      <c r="D288" s="4">
        <v>1</v>
      </c>
      <c r="E288" s="4">
        <v>6</v>
      </c>
      <c r="F288" s="4">
        <v>9</v>
      </c>
      <c r="G288" s="4">
        <v>15</v>
      </c>
      <c r="H288" s="4">
        <v>21</v>
      </c>
      <c r="I288" s="4">
        <v>46</v>
      </c>
      <c r="J288" s="4">
        <v>0</v>
      </c>
      <c r="K288" s="4">
        <v>0</v>
      </c>
      <c r="L288" s="4">
        <v>2</v>
      </c>
      <c r="M288" s="4">
        <v>2</v>
      </c>
      <c r="N288" s="4">
        <v>3</v>
      </c>
      <c r="O288" s="4">
        <v>16</v>
      </c>
      <c r="P288" s="4">
        <v>16</v>
      </c>
      <c r="Q288" s="4">
        <v>25</v>
      </c>
      <c r="R288" s="4">
        <v>0</v>
      </c>
      <c r="S288" s="4">
        <v>1</v>
      </c>
      <c r="T288" s="4">
        <v>3</v>
      </c>
      <c r="U288" s="4">
        <v>8</v>
      </c>
      <c r="V288" s="4">
        <v>13</v>
      </c>
      <c r="W288" s="4">
        <v>31</v>
      </c>
      <c r="X288" s="4">
        <v>38</v>
      </c>
      <c r="Y288" s="4">
        <v>74</v>
      </c>
      <c r="Z288" s="4">
        <v>101</v>
      </c>
      <c r="AA288" s="4">
        <v>65</v>
      </c>
      <c r="AB288" s="4">
        <v>171</v>
      </c>
      <c r="AC288" s="4" t="s">
        <v>429</v>
      </c>
    </row>
    <row r="289" spans="1:29" x14ac:dyDescent="0.2">
      <c r="A289" s="5" t="s">
        <v>289</v>
      </c>
      <c r="E289" s="4">
        <v>2</v>
      </c>
      <c r="F289" s="4">
        <v>1</v>
      </c>
      <c r="G289" s="4">
        <v>11</v>
      </c>
      <c r="H289" s="4">
        <v>5</v>
      </c>
      <c r="I289" s="4">
        <v>13</v>
      </c>
      <c r="J289" s="4">
        <v>0</v>
      </c>
      <c r="K289" s="4">
        <v>0</v>
      </c>
      <c r="L289" s="4">
        <v>1</v>
      </c>
      <c r="M289" s="4">
        <v>3</v>
      </c>
      <c r="N289" s="4">
        <v>6</v>
      </c>
      <c r="O289" s="4">
        <v>12</v>
      </c>
      <c r="P289" s="4">
        <v>9</v>
      </c>
      <c r="Q289" s="4">
        <v>16</v>
      </c>
      <c r="R289" s="4">
        <v>0</v>
      </c>
      <c r="S289" s="4">
        <v>0</v>
      </c>
      <c r="T289" s="4">
        <v>1</v>
      </c>
      <c r="U289" s="4">
        <v>5</v>
      </c>
      <c r="V289" s="4">
        <v>8</v>
      </c>
      <c r="W289" s="4">
        <v>24</v>
      </c>
      <c r="X289" s="4">
        <v>15</v>
      </c>
      <c r="Y289" s="4">
        <v>32</v>
      </c>
      <c r="Z289" s="4">
        <v>32</v>
      </c>
      <c r="AA289" s="4">
        <v>48</v>
      </c>
      <c r="AB289" s="4">
        <v>86</v>
      </c>
      <c r="AC289" s="4" t="s">
        <v>432</v>
      </c>
    </row>
    <row r="290" spans="1:29" x14ac:dyDescent="0.2">
      <c r="A290" s="5" t="s">
        <v>290</v>
      </c>
      <c r="E290" s="4">
        <v>2</v>
      </c>
      <c r="F290" s="4">
        <v>3</v>
      </c>
      <c r="G290" s="4">
        <v>5</v>
      </c>
      <c r="H290" s="4">
        <v>7</v>
      </c>
      <c r="I290" s="4">
        <v>10</v>
      </c>
      <c r="J290" s="4">
        <v>0</v>
      </c>
      <c r="K290" s="4">
        <v>0</v>
      </c>
      <c r="L290" s="4">
        <v>1</v>
      </c>
      <c r="M290" s="4">
        <v>7</v>
      </c>
      <c r="N290" s="4">
        <v>5</v>
      </c>
      <c r="O290" s="4">
        <v>12</v>
      </c>
      <c r="P290" s="4">
        <v>13</v>
      </c>
      <c r="Q290" s="4">
        <v>11</v>
      </c>
      <c r="R290" s="4">
        <v>0</v>
      </c>
      <c r="S290" s="4">
        <v>0</v>
      </c>
      <c r="T290" s="4">
        <v>1</v>
      </c>
      <c r="U290" s="4">
        <v>9</v>
      </c>
      <c r="V290" s="4">
        <v>9</v>
      </c>
      <c r="W290" s="4">
        <v>19</v>
      </c>
      <c r="X290" s="4">
        <v>20</v>
      </c>
      <c r="Y290" s="4">
        <v>21</v>
      </c>
      <c r="Z290" s="4">
        <v>29</v>
      </c>
      <c r="AA290" s="4">
        <v>51</v>
      </c>
      <c r="AB290" s="4">
        <v>83</v>
      </c>
      <c r="AC290" s="4" t="s">
        <v>432</v>
      </c>
    </row>
    <row r="291" spans="1:29" x14ac:dyDescent="0.2">
      <c r="A291" s="5" t="s">
        <v>291</v>
      </c>
      <c r="E291" s="4">
        <v>2</v>
      </c>
      <c r="F291" s="4">
        <v>5</v>
      </c>
      <c r="G291" s="4">
        <v>6</v>
      </c>
      <c r="H291" s="4">
        <v>8</v>
      </c>
      <c r="I291" s="4">
        <v>8</v>
      </c>
      <c r="J291" s="4">
        <v>0</v>
      </c>
      <c r="K291" s="4">
        <v>0</v>
      </c>
      <c r="L291" s="4">
        <v>0</v>
      </c>
      <c r="M291" s="4">
        <v>0</v>
      </c>
      <c r="N291" s="4">
        <v>5</v>
      </c>
      <c r="O291" s="4">
        <v>5</v>
      </c>
      <c r="P291" s="4">
        <v>7</v>
      </c>
      <c r="Q291" s="4">
        <v>15</v>
      </c>
      <c r="R291" s="4">
        <v>0</v>
      </c>
      <c r="S291" s="4">
        <v>0</v>
      </c>
      <c r="T291" s="4">
        <v>0</v>
      </c>
      <c r="U291" s="4">
        <v>2</v>
      </c>
      <c r="V291" s="4">
        <v>10</v>
      </c>
      <c r="W291" s="4">
        <v>12</v>
      </c>
      <c r="X291" s="4">
        <v>15</v>
      </c>
      <c r="Y291" s="4">
        <v>23</v>
      </c>
      <c r="Z291" s="4">
        <v>30</v>
      </c>
      <c r="AA291" s="4">
        <v>32</v>
      </c>
      <c r="AB291" s="4">
        <v>63</v>
      </c>
      <c r="AC291" s="4" t="s">
        <v>432</v>
      </c>
    </row>
    <row r="292" spans="1:29" x14ac:dyDescent="0.2">
      <c r="A292" s="5" t="s">
        <v>292</v>
      </c>
      <c r="E292" s="4">
        <v>1</v>
      </c>
      <c r="F292" s="4">
        <v>7</v>
      </c>
      <c r="G292" s="4">
        <v>12</v>
      </c>
      <c r="H292" s="4">
        <v>17</v>
      </c>
      <c r="I292" s="4">
        <v>15</v>
      </c>
      <c r="J292" s="4">
        <v>0</v>
      </c>
      <c r="K292" s="4">
        <v>0</v>
      </c>
      <c r="L292" s="4">
        <v>1</v>
      </c>
      <c r="M292" s="4">
        <v>3</v>
      </c>
      <c r="N292" s="4">
        <v>9</v>
      </c>
      <c r="O292" s="4">
        <v>13</v>
      </c>
      <c r="P292" s="4">
        <v>11</v>
      </c>
      <c r="Q292" s="4">
        <v>17</v>
      </c>
      <c r="R292" s="4">
        <v>0</v>
      </c>
      <c r="S292" s="4">
        <v>0</v>
      </c>
      <c r="T292" s="4">
        <v>1</v>
      </c>
      <c r="U292" s="4">
        <v>4</v>
      </c>
      <c r="V292" s="4">
        <v>17</v>
      </c>
      <c r="W292" s="4">
        <v>25</v>
      </c>
      <c r="X292" s="4">
        <v>28</v>
      </c>
      <c r="Y292" s="4">
        <v>32</v>
      </c>
      <c r="Z292" s="4">
        <v>53</v>
      </c>
      <c r="AA292" s="4">
        <v>57</v>
      </c>
      <c r="AB292" s="4">
        <v>112</v>
      </c>
      <c r="AC292" s="4" t="s">
        <v>432</v>
      </c>
    </row>
    <row r="293" spans="1:29" x14ac:dyDescent="0.2">
      <c r="A293" s="5" t="s">
        <v>293</v>
      </c>
      <c r="F293" s="4">
        <v>3</v>
      </c>
      <c r="G293" s="4">
        <v>13</v>
      </c>
      <c r="H293" s="4">
        <v>11</v>
      </c>
      <c r="I293" s="4">
        <v>28</v>
      </c>
      <c r="J293" s="4">
        <v>0</v>
      </c>
      <c r="K293" s="4">
        <v>0</v>
      </c>
      <c r="L293" s="4">
        <v>0</v>
      </c>
      <c r="M293" s="4">
        <v>0</v>
      </c>
      <c r="N293" s="4">
        <v>5</v>
      </c>
      <c r="O293" s="4">
        <v>14</v>
      </c>
      <c r="P293" s="4">
        <v>18</v>
      </c>
      <c r="Q293" s="4">
        <v>30</v>
      </c>
      <c r="R293" s="4">
        <v>0</v>
      </c>
      <c r="S293" s="4">
        <v>0</v>
      </c>
      <c r="T293" s="4">
        <v>0</v>
      </c>
      <c r="U293" s="4">
        <v>0</v>
      </c>
      <c r="V293" s="4">
        <v>9</v>
      </c>
      <c r="W293" s="4">
        <v>29</v>
      </c>
      <c r="X293" s="4">
        <v>29</v>
      </c>
      <c r="Y293" s="4">
        <v>59</v>
      </c>
      <c r="Z293" s="4">
        <v>55</v>
      </c>
      <c r="AA293" s="4">
        <v>68</v>
      </c>
      <c r="AB293" s="4">
        <v>127</v>
      </c>
      <c r="AC293" s="4" t="s">
        <v>432</v>
      </c>
    </row>
    <row r="294" spans="1:29" x14ac:dyDescent="0.2">
      <c r="A294" s="5" t="s">
        <v>294</v>
      </c>
      <c r="D294" s="4">
        <v>2</v>
      </c>
      <c r="E294" s="4">
        <v>3</v>
      </c>
      <c r="F294" s="4">
        <v>4</v>
      </c>
      <c r="G294" s="4">
        <v>8</v>
      </c>
      <c r="H294" s="4">
        <v>7</v>
      </c>
      <c r="I294" s="4">
        <v>11</v>
      </c>
      <c r="J294" s="4">
        <v>0</v>
      </c>
      <c r="K294" s="4">
        <v>0</v>
      </c>
      <c r="L294" s="4">
        <v>1</v>
      </c>
      <c r="M294" s="4">
        <v>0</v>
      </c>
      <c r="N294" s="4">
        <v>4</v>
      </c>
      <c r="O294" s="4">
        <v>9</v>
      </c>
      <c r="P294" s="4">
        <v>11</v>
      </c>
      <c r="Q294" s="4">
        <v>17</v>
      </c>
      <c r="R294" s="4">
        <v>0</v>
      </c>
      <c r="S294" s="4">
        <v>0</v>
      </c>
      <c r="T294" s="4">
        <v>3</v>
      </c>
      <c r="U294" s="4">
        <v>3</v>
      </c>
      <c r="V294" s="4">
        <v>8</v>
      </c>
      <c r="W294" s="4">
        <v>17</v>
      </c>
      <c r="X294" s="4">
        <v>20</v>
      </c>
      <c r="Y294" s="4">
        <v>31</v>
      </c>
      <c r="Z294" s="4">
        <v>35</v>
      </c>
      <c r="AA294" s="4">
        <v>42</v>
      </c>
      <c r="AB294" s="4">
        <v>82</v>
      </c>
      <c r="AC294" s="4" t="s">
        <v>432</v>
      </c>
    </row>
    <row r="295" spans="1:29" x14ac:dyDescent="0.2">
      <c r="A295" s="5" t="s">
        <v>295</v>
      </c>
      <c r="D295" s="4">
        <v>1</v>
      </c>
      <c r="E295" s="4">
        <v>1</v>
      </c>
      <c r="F295" s="4">
        <v>8</v>
      </c>
      <c r="G295" s="4">
        <v>6</v>
      </c>
      <c r="H295" s="4">
        <v>3</v>
      </c>
      <c r="I295" s="4">
        <v>23</v>
      </c>
      <c r="J295" s="4">
        <v>0</v>
      </c>
      <c r="K295" s="4">
        <v>0</v>
      </c>
      <c r="L295" s="4">
        <v>1</v>
      </c>
      <c r="M295" s="4">
        <v>1</v>
      </c>
      <c r="N295" s="4">
        <v>7</v>
      </c>
      <c r="O295" s="4">
        <v>7</v>
      </c>
      <c r="P295" s="4">
        <v>15</v>
      </c>
      <c r="Q295" s="4">
        <v>24</v>
      </c>
      <c r="R295" s="4">
        <v>0</v>
      </c>
      <c r="S295" s="4">
        <v>0</v>
      </c>
      <c r="T295" s="4">
        <v>2</v>
      </c>
      <c r="U295" s="4">
        <v>2</v>
      </c>
      <c r="V295" s="4">
        <v>15</v>
      </c>
      <c r="W295" s="4">
        <v>13</v>
      </c>
      <c r="X295" s="4">
        <v>18</v>
      </c>
      <c r="Y295" s="4">
        <v>49</v>
      </c>
      <c r="Z295" s="4">
        <v>43</v>
      </c>
      <c r="AA295" s="4">
        <v>56</v>
      </c>
      <c r="AB295" s="4">
        <v>101</v>
      </c>
      <c r="AC295" s="4" t="s">
        <v>433</v>
      </c>
    </row>
    <row r="296" spans="1:29" x14ac:dyDescent="0.2">
      <c r="A296" s="5" t="s">
        <v>296</v>
      </c>
      <c r="D296" s="4">
        <v>1</v>
      </c>
      <c r="E296" s="4">
        <v>5</v>
      </c>
      <c r="F296" s="4">
        <v>6</v>
      </c>
      <c r="G296" s="4">
        <v>8</v>
      </c>
      <c r="H296" s="4">
        <v>11</v>
      </c>
      <c r="I296" s="4">
        <v>13</v>
      </c>
      <c r="J296" s="4">
        <v>0</v>
      </c>
      <c r="K296" s="4">
        <v>0</v>
      </c>
      <c r="L296" s="4">
        <v>0</v>
      </c>
      <c r="M296" s="4">
        <v>1</v>
      </c>
      <c r="N296" s="4">
        <v>5</v>
      </c>
      <c r="O296" s="4">
        <v>8</v>
      </c>
      <c r="P296" s="4">
        <v>13</v>
      </c>
      <c r="Q296" s="4">
        <v>12</v>
      </c>
      <c r="R296" s="4">
        <v>0</v>
      </c>
      <c r="S296" s="4">
        <v>0</v>
      </c>
      <c r="T296" s="4">
        <v>1</v>
      </c>
      <c r="U296" s="4">
        <v>6</v>
      </c>
      <c r="V296" s="4">
        <v>12</v>
      </c>
      <c r="W296" s="4">
        <v>16</v>
      </c>
      <c r="X296" s="4">
        <v>25</v>
      </c>
      <c r="Y296" s="4">
        <v>26</v>
      </c>
      <c r="Z296" s="4">
        <v>46</v>
      </c>
      <c r="AA296" s="4">
        <v>42</v>
      </c>
      <c r="AB296" s="4">
        <v>93</v>
      </c>
      <c r="AC296" s="4" t="s">
        <v>433</v>
      </c>
    </row>
    <row r="297" spans="1:29" x14ac:dyDescent="0.2">
      <c r="A297" s="5" t="s">
        <v>297</v>
      </c>
      <c r="D297" s="4">
        <v>3</v>
      </c>
      <c r="E297" s="4">
        <v>4</v>
      </c>
      <c r="F297" s="4">
        <v>5</v>
      </c>
      <c r="G297" s="4">
        <v>10</v>
      </c>
      <c r="H297" s="4">
        <v>17</v>
      </c>
      <c r="I297" s="4">
        <v>24</v>
      </c>
      <c r="J297" s="4">
        <v>0</v>
      </c>
      <c r="K297" s="4">
        <v>0</v>
      </c>
      <c r="L297" s="4">
        <v>2</v>
      </c>
      <c r="M297" s="4">
        <v>5</v>
      </c>
      <c r="N297" s="4">
        <v>5</v>
      </c>
      <c r="O297" s="4">
        <v>17</v>
      </c>
      <c r="P297" s="4">
        <v>25</v>
      </c>
      <c r="Q297" s="4">
        <v>23</v>
      </c>
      <c r="R297" s="4">
        <v>0</v>
      </c>
      <c r="S297" s="4">
        <v>0</v>
      </c>
      <c r="T297" s="4">
        <v>5</v>
      </c>
      <c r="U297" s="4">
        <v>9</v>
      </c>
      <c r="V297" s="4">
        <v>12</v>
      </c>
      <c r="W297" s="4">
        <v>27</v>
      </c>
      <c r="X297" s="4">
        <v>43</v>
      </c>
      <c r="Y297" s="4">
        <v>55</v>
      </c>
      <c r="Z297" s="4">
        <v>67</v>
      </c>
      <c r="AA297" s="4">
        <v>80</v>
      </c>
      <c r="AB297" s="4">
        <v>158</v>
      </c>
      <c r="AC297" s="4" t="s">
        <v>433</v>
      </c>
    </row>
    <row r="298" spans="1:29" x14ac:dyDescent="0.2">
      <c r="A298" s="5" t="s">
        <v>298</v>
      </c>
      <c r="D298" s="4">
        <v>1</v>
      </c>
      <c r="E298" s="4">
        <v>4</v>
      </c>
      <c r="F298" s="4">
        <v>7</v>
      </c>
      <c r="G298" s="4">
        <v>8</v>
      </c>
      <c r="H298" s="4">
        <v>12</v>
      </c>
      <c r="I298" s="4">
        <v>16</v>
      </c>
      <c r="J298" s="4">
        <v>0</v>
      </c>
      <c r="K298" s="4">
        <v>0</v>
      </c>
      <c r="L298" s="4">
        <v>0</v>
      </c>
      <c r="M298" s="4">
        <v>3</v>
      </c>
      <c r="N298" s="4">
        <v>6</v>
      </c>
      <c r="O298" s="4">
        <v>10</v>
      </c>
      <c r="P298" s="4">
        <v>15</v>
      </c>
      <c r="Q298" s="4">
        <v>15</v>
      </c>
      <c r="R298" s="4">
        <v>0</v>
      </c>
      <c r="S298" s="4">
        <v>0</v>
      </c>
      <c r="T298" s="4">
        <v>1</v>
      </c>
      <c r="U298" s="4">
        <v>7</v>
      </c>
      <c r="V298" s="4">
        <v>13</v>
      </c>
      <c r="W298" s="4">
        <v>19</v>
      </c>
      <c r="X298" s="4">
        <v>27</v>
      </c>
      <c r="Y298" s="4">
        <v>31</v>
      </c>
      <c r="Z298" s="4">
        <v>49</v>
      </c>
      <c r="AA298" s="4">
        <v>53</v>
      </c>
      <c r="AB298" s="4">
        <v>103</v>
      </c>
      <c r="AC298" s="4" t="s">
        <v>433</v>
      </c>
    </row>
    <row r="299" spans="1:29" x14ac:dyDescent="0.2">
      <c r="A299" s="5" t="s">
        <v>299</v>
      </c>
      <c r="G299" s="4">
        <v>1</v>
      </c>
      <c r="H299" s="4">
        <v>2</v>
      </c>
      <c r="I299" s="4">
        <v>1</v>
      </c>
      <c r="J299" s="4">
        <v>0</v>
      </c>
      <c r="K299" s="4">
        <v>0</v>
      </c>
      <c r="L299" s="4">
        <v>1</v>
      </c>
      <c r="M299" s="4">
        <v>2</v>
      </c>
      <c r="N299" s="4">
        <v>0</v>
      </c>
      <c r="O299" s="4">
        <v>3</v>
      </c>
      <c r="P299" s="4">
        <v>3</v>
      </c>
      <c r="Q299" s="4">
        <v>2</v>
      </c>
      <c r="R299" s="4">
        <v>0</v>
      </c>
      <c r="S299" s="4">
        <v>0</v>
      </c>
      <c r="T299" s="4">
        <v>1</v>
      </c>
      <c r="U299" s="4">
        <v>2</v>
      </c>
      <c r="V299" s="4">
        <v>0</v>
      </c>
      <c r="W299" s="4">
        <v>4</v>
      </c>
      <c r="X299" s="4">
        <v>5</v>
      </c>
      <c r="Y299" s="4">
        <v>3</v>
      </c>
      <c r="Z299" s="4">
        <v>5</v>
      </c>
      <c r="AA299" s="4">
        <v>11</v>
      </c>
      <c r="AB299" s="4">
        <v>16</v>
      </c>
      <c r="AC299" s="4" t="s">
        <v>447</v>
      </c>
    </row>
    <row r="300" spans="1:29" x14ac:dyDescent="0.2">
      <c r="A300" s="5" t="s">
        <v>300</v>
      </c>
      <c r="D300" s="4">
        <v>2</v>
      </c>
      <c r="E300" s="4">
        <v>1</v>
      </c>
      <c r="F300" s="4">
        <v>5</v>
      </c>
      <c r="G300" s="4">
        <v>6</v>
      </c>
      <c r="H300" s="4">
        <v>10</v>
      </c>
      <c r="I300" s="4">
        <v>16</v>
      </c>
      <c r="J300" s="4">
        <v>0</v>
      </c>
      <c r="K300" s="4">
        <v>0</v>
      </c>
      <c r="L300" s="4">
        <v>0</v>
      </c>
      <c r="M300" s="4">
        <v>0</v>
      </c>
      <c r="N300" s="4">
        <v>5</v>
      </c>
      <c r="O300" s="4">
        <v>6</v>
      </c>
      <c r="P300" s="4">
        <v>12</v>
      </c>
      <c r="Q300" s="4">
        <v>22</v>
      </c>
      <c r="R300" s="4">
        <v>0</v>
      </c>
      <c r="S300" s="4">
        <v>0</v>
      </c>
      <c r="T300" s="4">
        <v>2</v>
      </c>
      <c r="U300" s="4">
        <v>1</v>
      </c>
      <c r="V300" s="4">
        <v>10</v>
      </c>
      <c r="W300" s="4">
        <v>12</v>
      </c>
      <c r="X300" s="4">
        <v>23</v>
      </c>
      <c r="Y300" s="4">
        <v>41</v>
      </c>
      <c r="Z300" s="4">
        <v>41</v>
      </c>
      <c r="AA300" s="4">
        <v>47</v>
      </c>
      <c r="AB300" s="4">
        <v>93</v>
      </c>
      <c r="AC300" s="4" t="s">
        <v>448</v>
      </c>
    </row>
    <row r="301" spans="1:29" x14ac:dyDescent="0.2">
      <c r="A301" s="5" t="s">
        <v>301</v>
      </c>
      <c r="D301" s="4">
        <v>1</v>
      </c>
      <c r="E301" s="4">
        <v>3</v>
      </c>
      <c r="F301" s="4">
        <v>6</v>
      </c>
      <c r="G301" s="4">
        <v>10</v>
      </c>
      <c r="H301" s="4">
        <v>16</v>
      </c>
      <c r="I301" s="4">
        <v>12</v>
      </c>
      <c r="J301" s="4">
        <v>0</v>
      </c>
      <c r="K301" s="4">
        <v>0</v>
      </c>
      <c r="L301" s="4">
        <v>1</v>
      </c>
      <c r="M301" s="4">
        <v>4</v>
      </c>
      <c r="N301" s="4">
        <v>9</v>
      </c>
      <c r="O301" s="4">
        <v>7</v>
      </c>
      <c r="P301" s="4">
        <v>17</v>
      </c>
      <c r="Q301" s="4">
        <v>17</v>
      </c>
      <c r="R301" s="4">
        <v>0</v>
      </c>
      <c r="S301" s="4">
        <v>0</v>
      </c>
      <c r="T301" s="4">
        <v>2</v>
      </c>
      <c r="U301" s="4">
        <v>8</v>
      </c>
      <c r="V301" s="4">
        <v>15</v>
      </c>
      <c r="W301" s="4">
        <v>19</v>
      </c>
      <c r="X301" s="4">
        <v>33</v>
      </c>
      <c r="Y301" s="4">
        <v>30</v>
      </c>
      <c r="Z301" s="4">
        <v>50</v>
      </c>
      <c r="AA301" s="4">
        <v>56</v>
      </c>
      <c r="AB301" s="4">
        <v>111</v>
      </c>
      <c r="AC301" s="4" t="s">
        <v>448</v>
      </c>
    </row>
    <row r="302" spans="1:29" x14ac:dyDescent="0.2">
      <c r="A302" s="5" t="s">
        <v>302</v>
      </c>
      <c r="E302" s="4">
        <v>3</v>
      </c>
      <c r="F302" s="4">
        <v>5</v>
      </c>
      <c r="G302" s="4">
        <v>9</v>
      </c>
      <c r="H302" s="4">
        <v>10</v>
      </c>
      <c r="I302" s="4">
        <v>11</v>
      </c>
      <c r="J302" s="4">
        <v>0</v>
      </c>
      <c r="K302" s="4">
        <v>0</v>
      </c>
      <c r="L302" s="4">
        <v>1</v>
      </c>
      <c r="M302" s="4">
        <v>1</v>
      </c>
      <c r="N302" s="4">
        <v>3</v>
      </c>
      <c r="O302" s="4">
        <v>16</v>
      </c>
      <c r="P302" s="4">
        <v>16</v>
      </c>
      <c r="Q302" s="4">
        <v>19</v>
      </c>
      <c r="R302" s="4">
        <v>0</v>
      </c>
      <c r="S302" s="4">
        <v>0</v>
      </c>
      <c r="T302" s="4">
        <v>1</v>
      </c>
      <c r="U302" s="4">
        <v>4</v>
      </c>
      <c r="V302" s="4">
        <v>8</v>
      </c>
      <c r="W302" s="4">
        <v>25</v>
      </c>
      <c r="X302" s="4">
        <v>26</v>
      </c>
      <c r="Y302" s="4">
        <v>31</v>
      </c>
      <c r="Z302" s="4">
        <v>38</v>
      </c>
      <c r="AA302" s="4">
        <v>59</v>
      </c>
      <c r="AB302" s="4">
        <v>99</v>
      </c>
      <c r="AC302" s="4" t="s">
        <v>448</v>
      </c>
    </row>
    <row r="303" spans="1:29" x14ac:dyDescent="0.2">
      <c r="A303" s="5" t="s">
        <v>303</v>
      </c>
      <c r="E303" s="4">
        <v>5</v>
      </c>
      <c r="F303" s="4">
        <v>9</v>
      </c>
      <c r="G303" s="4">
        <v>5</v>
      </c>
      <c r="H303" s="4">
        <v>11</v>
      </c>
      <c r="I303" s="4">
        <v>13</v>
      </c>
      <c r="J303" s="4">
        <v>0</v>
      </c>
      <c r="K303" s="4">
        <v>0</v>
      </c>
      <c r="L303" s="4">
        <v>2</v>
      </c>
      <c r="M303" s="4">
        <v>6</v>
      </c>
      <c r="N303" s="4">
        <v>5</v>
      </c>
      <c r="O303" s="4">
        <v>11</v>
      </c>
      <c r="P303" s="4">
        <v>14</v>
      </c>
      <c r="Q303" s="4">
        <v>11</v>
      </c>
      <c r="R303" s="4">
        <v>0</v>
      </c>
      <c r="S303" s="4">
        <v>0</v>
      </c>
      <c r="T303" s="4">
        <v>2</v>
      </c>
      <c r="U303" s="4">
        <v>11</v>
      </c>
      <c r="V303" s="4">
        <v>14</v>
      </c>
      <c r="W303" s="4">
        <v>17</v>
      </c>
      <c r="X303" s="4">
        <v>25</v>
      </c>
      <c r="Y303" s="4">
        <v>25</v>
      </c>
      <c r="Z303" s="4">
        <v>44</v>
      </c>
      <c r="AA303" s="4">
        <v>53</v>
      </c>
      <c r="AB303" s="4">
        <v>99</v>
      </c>
      <c r="AC303" s="4" t="s">
        <v>448</v>
      </c>
    </row>
    <row r="304" spans="1:29" x14ac:dyDescent="0.2">
      <c r="A304" s="5" t="s">
        <v>304</v>
      </c>
      <c r="D304" s="4">
        <v>1</v>
      </c>
      <c r="E304" s="4">
        <v>3</v>
      </c>
      <c r="F304" s="4">
        <v>4</v>
      </c>
      <c r="G304" s="4">
        <v>6</v>
      </c>
      <c r="H304" s="4">
        <v>5</v>
      </c>
      <c r="I304" s="4">
        <v>18</v>
      </c>
      <c r="J304" s="4">
        <v>0</v>
      </c>
      <c r="K304" s="4">
        <v>0</v>
      </c>
      <c r="L304" s="4">
        <v>1</v>
      </c>
      <c r="M304" s="4">
        <v>3</v>
      </c>
      <c r="N304" s="4">
        <v>5</v>
      </c>
      <c r="O304" s="4">
        <v>4</v>
      </c>
      <c r="P304" s="4">
        <v>16</v>
      </c>
      <c r="Q304" s="4">
        <v>8</v>
      </c>
      <c r="R304" s="4">
        <v>0</v>
      </c>
      <c r="S304" s="4">
        <v>0</v>
      </c>
      <c r="T304" s="4">
        <v>2</v>
      </c>
      <c r="U304" s="4">
        <v>6</v>
      </c>
      <c r="V304" s="4">
        <v>9</v>
      </c>
      <c r="W304" s="4">
        <v>11</v>
      </c>
      <c r="X304" s="4">
        <v>21</v>
      </c>
      <c r="Y304" s="4">
        <v>29</v>
      </c>
      <c r="Z304" s="4">
        <v>38</v>
      </c>
      <c r="AA304" s="4">
        <v>40</v>
      </c>
      <c r="AB304" s="4">
        <v>82</v>
      </c>
      <c r="AC304" s="4" t="s">
        <v>446</v>
      </c>
    </row>
    <row r="305" spans="1:29" x14ac:dyDescent="0.2">
      <c r="A305" s="5" t="s">
        <v>305</v>
      </c>
      <c r="E305" s="4">
        <v>1</v>
      </c>
      <c r="F305" s="4">
        <v>3</v>
      </c>
      <c r="G305" s="4">
        <v>3</v>
      </c>
      <c r="H305" s="4">
        <v>5</v>
      </c>
      <c r="I305" s="4">
        <v>7</v>
      </c>
      <c r="J305" s="4">
        <v>0</v>
      </c>
      <c r="K305" s="4">
        <v>0</v>
      </c>
      <c r="L305" s="4">
        <v>3</v>
      </c>
      <c r="M305" s="4">
        <v>4</v>
      </c>
      <c r="N305" s="4">
        <v>6</v>
      </c>
      <c r="O305" s="4">
        <v>12</v>
      </c>
      <c r="P305" s="4">
        <v>10</v>
      </c>
      <c r="Q305" s="4">
        <v>8</v>
      </c>
      <c r="R305" s="4">
        <v>0</v>
      </c>
      <c r="S305" s="4">
        <v>0</v>
      </c>
      <c r="T305" s="4">
        <v>3</v>
      </c>
      <c r="U305" s="4">
        <v>6</v>
      </c>
      <c r="V305" s="4">
        <v>9</v>
      </c>
      <c r="W305" s="4">
        <v>15</v>
      </c>
      <c r="X305" s="4">
        <v>16</v>
      </c>
      <c r="Y305" s="4">
        <v>15</v>
      </c>
      <c r="Z305" s="4">
        <v>20</v>
      </c>
      <c r="AA305" s="4">
        <v>44</v>
      </c>
      <c r="AB305" s="4">
        <v>68</v>
      </c>
      <c r="AC305" s="4" t="s">
        <v>446</v>
      </c>
    </row>
    <row r="306" spans="1:29" x14ac:dyDescent="0.2">
      <c r="A306" s="5" t="s">
        <v>306</v>
      </c>
      <c r="C306" s="4">
        <v>1</v>
      </c>
      <c r="D306" s="4">
        <v>1</v>
      </c>
      <c r="E306" s="4">
        <v>2</v>
      </c>
      <c r="F306" s="4">
        <v>7</v>
      </c>
      <c r="G306" s="4">
        <v>11</v>
      </c>
      <c r="H306" s="4">
        <v>18</v>
      </c>
      <c r="I306" s="4">
        <v>36</v>
      </c>
      <c r="J306" s="4">
        <v>0</v>
      </c>
      <c r="K306" s="4">
        <v>0</v>
      </c>
      <c r="L306" s="4">
        <v>0</v>
      </c>
      <c r="M306" s="4">
        <v>3</v>
      </c>
      <c r="N306" s="4">
        <v>3</v>
      </c>
      <c r="O306" s="4">
        <v>4</v>
      </c>
      <c r="P306" s="4">
        <v>6</v>
      </c>
      <c r="Q306" s="4">
        <v>10</v>
      </c>
      <c r="R306" s="4">
        <v>0</v>
      </c>
      <c r="S306" s="4">
        <v>1</v>
      </c>
      <c r="T306" s="4">
        <v>1</v>
      </c>
      <c r="U306" s="4">
        <v>5</v>
      </c>
      <c r="V306" s="4">
        <v>10</v>
      </c>
      <c r="W306" s="4">
        <v>15</v>
      </c>
      <c r="X306" s="4">
        <v>30</v>
      </c>
      <c r="Y306" s="4">
        <v>47</v>
      </c>
      <c r="Z306" s="4">
        <v>79</v>
      </c>
      <c r="AA306" s="4">
        <v>27</v>
      </c>
      <c r="AB306" s="4">
        <v>115</v>
      </c>
      <c r="AC306" s="4" t="s">
        <v>392</v>
      </c>
    </row>
    <row r="307" spans="1:29" x14ac:dyDescent="0.2">
      <c r="A307" s="5" t="s">
        <v>307</v>
      </c>
      <c r="E307" s="4">
        <v>2</v>
      </c>
      <c r="G307" s="4">
        <v>9</v>
      </c>
      <c r="H307" s="4">
        <v>10</v>
      </c>
      <c r="I307" s="4">
        <v>14</v>
      </c>
      <c r="J307" s="4">
        <v>0</v>
      </c>
      <c r="K307" s="4">
        <v>0</v>
      </c>
      <c r="L307" s="4">
        <v>0</v>
      </c>
      <c r="M307" s="4">
        <v>5</v>
      </c>
      <c r="N307" s="4">
        <v>3</v>
      </c>
      <c r="O307" s="4">
        <v>15</v>
      </c>
      <c r="P307" s="4">
        <v>26</v>
      </c>
      <c r="Q307" s="4">
        <v>16</v>
      </c>
      <c r="R307" s="4">
        <v>0</v>
      </c>
      <c r="S307" s="4">
        <v>0</v>
      </c>
      <c r="T307" s="4">
        <v>0</v>
      </c>
      <c r="U307" s="4">
        <v>7</v>
      </c>
      <c r="V307" s="4">
        <v>3</v>
      </c>
      <c r="W307" s="4">
        <v>25</v>
      </c>
      <c r="X307" s="4">
        <v>36</v>
      </c>
      <c r="Y307" s="4">
        <v>30</v>
      </c>
      <c r="Z307" s="4">
        <v>35</v>
      </c>
      <c r="AA307" s="4">
        <v>69</v>
      </c>
      <c r="AB307" s="4">
        <v>105</v>
      </c>
      <c r="AC307" s="4" t="s">
        <v>445</v>
      </c>
    </row>
    <row r="308" spans="1:29" x14ac:dyDescent="0.2">
      <c r="A308" s="5" t="s">
        <v>308</v>
      </c>
      <c r="D308" s="4">
        <v>1</v>
      </c>
      <c r="E308" s="4">
        <v>1</v>
      </c>
      <c r="F308" s="4">
        <v>8</v>
      </c>
      <c r="G308" s="4">
        <v>23</v>
      </c>
      <c r="H308" s="4">
        <v>9</v>
      </c>
      <c r="I308" s="4">
        <v>13</v>
      </c>
      <c r="J308" s="4">
        <v>0</v>
      </c>
      <c r="K308" s="4">
        <v>0</v>
      </c>
      <c r="L308" s="4">
        <v>0</v>
      </c>
      <c r="M308" s="4">
        <v>1</v>
      </c>
      <c r="N308" s="4">
        <v>3</v>
      </c>
      <c r="O308" s="4">
        <v>12</v>
      </c>
      <c r="P308" s="4">
        <v>10</v>
      </c>
      <c r="Q308" s="4">
        <v>12</v>
      </c>
      <c r="R308" s="4">
        <v>0</v>
      </c>
      <c r="S308" s="4">
        <v>0</v>
      </c>
      <c r="T308" s="4">
        <v>1</v>
      </c>
      <c r="U308" s="4">
        <v>2</v>
      </c>
      <c r="V308" s="4">
        <v>13</v>
      </c>
      <c r="W308" s="4">
        <v>35</v>
      </c>
      <c r="X308" s="4">
        <v>20</v>
      </c>
      <c r="Y308" s="4">
        <v>25</v>
      </c>
      <c r="Z308" s="4">
        <v>58</v>
      </c>
      <c r="AA308" s="4">
        <v>40</v>
      </c>
      <c r="AB308" s="4">
        <v>102</v>
      </c>
      <c r="AC308" s="4" t="s">
        <v>436</v>
      </c>
    </row>
    <row r="309" spans="1:29" x14ac:dyDescent="0.2">
      <c r="A309" s="5" t="s">
        <v>309</v>
      </c>
      <c r="F309" s="4">
        <v>1</v>
      </c>
      <c r="G309" s="4">
        <v>12</v>
      </c>
      <c r="H309" s="4">
        <v>8</v>
      </c>
      <c r="I309" s="4">
        <v>52</v>
      </c>
      <c r="J309" s="4">
        <v>0</v>
      </c>
      <c r="K309" s="4">
        <v>0</v>
      </c>
      <c r="L309" s="4">
        <v>0</v>
      </c>
      <c r="M309" s="4">
        <v>0</v>
      </c>
      <c r="N309" s="4">
        <v>2</v>
      </c>
      <c r="O309" s="4">
        <v>7</v>
      </c>
      <c r="P309" s="4">
        <v>5</v>
      </c>
      <c r="Q309" s="4">
        <v>9</v>
      </c>
      <c r="R309" s="4">
        <v>0</v>
      </c>
      <c r="S309" s="4">
        <v>0</v>
      </c>
      <c r="T309" s="4">
        <v>0</v>
      </c>
      <c r="U309" s="4">
        <v>0</v>
      </c>
      <c r="V309" s="4">
        <v>3</v>
      </c>
      <c r="W309" s="4">
        <v>20</v>
      </c>
      <c r="X309" s="4">
        <v>15</v>
      </c>
      <c r="Y309" s="4">
        <v>72</v>
      </c>
      <c r="Z309" s="4">
        <v>75</v>
      </c>
      <c r="AA309" s="4">
        <v>25</v>
      </c>
      <c r="AB309" s="4">
        <v>116</v>
      </c>
      <c r="AC309" s="4" t="s">
        <v>393</v>
      </c>
    </row>
    <row r="310" spans="1:29" x14ac:dyDescent="0.2">
      <c r="A310" s="5" t="s">
        <v>310</v>
      </c>
      <c r="E310" s="4">
        <v>6</v>
      </c>
      <c r="F310" s="4">
        <v>4</v>
      </c>
      <c r="G310" s="4">
        <v>6</v>
      </c>
      <c r="H310" s="4">
        <v>20</v>
      </c>
      <c r="I310" s="4">
        <v>21</v>
      </c>
      <c r="J310" s="4">
        <v>0</v>
      </c>
      <c r="K310" s="4">
        <v>0</v>
      </c>
      <c r="L310" s="4">
        <v>0</v>
      </c>
      <c r="M310" s="4">
        <v>2</v>
      </c>
      <c r="N310" s="4">
        <v>5</v>
      </c>
      <c r="O310" s="4">
        <v>10</v>
      </c>
      <c r="P310" s="4">
        <v>14</v>
      </c>
      <c r="Q310" s="4">
        <v>16</v>
      </c>
      <c r="R310" s="4">
        <v>0</v>
      </c>
      <c r="S310" s="4">
        <v>0</v>
      </c>
      <c r="T310" s="4">
        <v>0</v>
      </c>
      <c r="U310" s="4">
        <v>9</v>
      </c>
      <c r="V310" s="4">
        <v>9</v>
      </c>
      <c r="W310" s="4">
        <v>17</v>
      </c>
      <c r="X310" s="4">
        <v>36</v>
      </c>
      <c r="Y310" s="4">
        <v>38</v>
      </c>
      <c r="Z310" s="4">
        <v>63</v>
      </c>
      <c r="AA310" s="4">
        <v>51</v>
      </c>
      <c r="AB310" s="4">
        <v>119</v>
      </c>
      <c r="AC310" s="4" t="s">
        <v>422</v>
      </c>
    </row>
    <row r="311" spans="1:29" x14ac:dyDescent="0.2">
      <c r="A311" s="5" t="s">
        <v>311</v>
      </c>
      <c r="D311" s="4">
        <v>1</v>
      </c>
      <c r="E311" s="4">
        <v>1</v>
      </c>
      <c r="F311" s="4">
        <v>5</v>
      </c>
      <c r="G311" s="4">
        <v>15</v>
      </c>
      <c r="H311" s="4">
        <v>18</v>
      </c>
      <c r="I311" s="4">
        <v>40</v>
      </c>
      <c r="J311" s="4">
        <v>0</v>
      </c>
      <c r="K311" s="4">
        <v>0</v>
      </c>
      <c r="L311" s="4">
        <v>0</v>
      </c>
      <c r="M311" s="4">
        <v>4</v>
      </c>
      <c r="N311" s="4">
        <v>1</v>
      </c>
      <c r="O311" s="4">
        <v>4</v>
      </c>
      <c r="P311" s="4">
        <v>4</v>
      </c>
      <c r="Q311" s="4">
        <v>5</v>
      </c>
      <c r="R311" s="4">
        <v>0</v>
      </c>
      <c r="S311" s="4">
        <v>0</v>
      </c>
      <c r="T311" s="4">
        <v>1</v>
      </c>
      <c r="U311" s="4">
        <v>5</v>
      </c>
      <c r="V311" s="4">
        <v>6</v>
      </c>
      <c r="W311" s="4">
        <v>19</v>
      </c>
      <c r="X311" s="4">
        <v>24</v>
      </c>
      <c r="Y311" s="4">
        <v>46</v>
      </c>
      <c r="Z311" s="4">
        <v>83</v>
      </c>
      <c r="AA311" s="4">
        <v>18</v>
      </c>
      <c r="AB311" s="4">
        <v>105</v>
      </c>
      <c r="AC311" s="4" t="s">
        <v>402</v>
      </c>
    </row>
    <row r="312" spans="1:29" x14ac:dyDescent="0.2">
      <c r="A312" s="5" t="s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1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1</v>
      </c>
      <c r="Y312" s="4">
        <v>0</v>
      </c>
      <c r="AA312" s="4">
        <v>1</v>
      </c>
      <c r="AB312" s="4">
        <v>1</v>
      </c>
    </row>
    <row r="313" spans="1:29" x14ac:dyDescent="0.2">
      <c r="A313" s="5" t="s">
        <v>1</v>
      </c>
      <c r="B313" s="4">
        <v>1</v>
      </c>
      <c r="C313" s="4">
        <v>26</v>
      </c>
      <c r="D313" s="4">
        <v>180</v>
      </c>
      <c r="E313" s="4">
        <v>837</v>
      </c>
      <c r="F313" s="4">
        <v>1741</v>
      </c>
      <c r="G313" s="4">
        <v>3528</v>
      </c>
      <c r="H313" s="4">
        <v>5729</v>
      </c>
      <c r="I313" s="4">
        <v>13615</v>
      </c>
      <c r="J313" s="4">
        <v>2</v>
      </c>
      <c r="K313" s="4">
        <v>13</v>
      </c>
      <c r="L313" s="4">
        <v>153</v>
      </c>
      <c r="M313" s="4">
        <v>648</v>
      </c>
      <c r="N313" s="4">
        <v>1366</v>
      </c>
      <c r="O313" s="4">
        <v>2295</v>
      </c>
      <c r="P313" s="4">
        <v>3413</v>
      </c>
      <c r="Q313" s="4">
        <v>4952</v>
      </c>
      <c r="R313" s="4">
        <v>4</v>
      </c>
      <c r="S313" s="4">
        <v>41</v>
      </c>
      <c r="T313" s="4">
        <v>338</v>
      </c>
      <c r="U313" s="4">
        <v>1519</v>
      </c>
      <c r="V313" s="4">
        <v>3202</v>
      </c>
      <c r="W313" s="4">
        <v>6049</v>
      </c>
      <c r="X313" s="4">
        <v>9526</v>
      </c>
      <c r="Y313" s="4">
        <v>19610</v>
      </c>
      <c r="Z313" s="4">
        <v>26679</v>
      </c>
      <c r="AA313" s="4">
        <v>13518</v>
      </c>
      <c r="AB313" s="4">
        <v>42350</v>
      </c>
    </row>
  </sheetData>
  <autoFilter ref="A1:AC313"/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2"/>
  <sheetViews>
    <sheetView workbookViewId="0">
      <selection activeCell="A312" sqref="A312"/>
    </sheetView>
  </sheetViews>
  <sheetFormatPr defaultRowHeight="15" x14ac:dyDescent="0.25"/>
  <cols>
    <col min="1" max="1" width="14.140625" style="8" customWidth="1"/>
    <col min="2" max="2" width="3.7109375" style="8" bestFit="1" customWidth="1"/>
    <col min="3" max="3" width="7" style="8" bestFit="1" customWidth="1"/>
    <col min="4" max="4" width="4.42578125" style="8" bestFit="1" customWidth="1"/>
    <col min="5" max="5" width="3.85546875" style="8" bestFit="1" customWidth="1"/>
    <col min="6" max="6" width="3.7109375" style="8" bestFit="1" customWidth="1"/>
    <col min="7" max="7" width="7" style="8" bestFit="1" customWidth="1"/>
    <col min="8" max="8" width="4.42578125" style="8" bestFit="1" customWidth="1"/>
    <col min="9" max="9" width="3.85546875" style="8" bestFit="1" customWidth="1"/>
    <col min="10" max="10" width="3.7109375" style="8" bestFit="1" customWidth="1"/>
    <col min="11" max="11" width="7" style="8" bestFit="1" customWidth="1"/>
    <col min="12" max="12" width="5.42578125" style="8" bestFit="1" customWidth="1"/>
    <col min="13" max="13" width="4.5703125" style="8" bestFit="1" customWidth="1"/>
    <col min="14" max="14" width="3.7109375" style="8" bestFit="1" customWidth="1"/>
    <col min="15" max="15" width="7" style="8" bestFit="1" customWidth="1"/>
    <col min="16" max="16" width="5.42578125" style="8" bestFit="1" customWidth="1"/>
    <col min="17" max="17" width="4.5703125" style="8" bestFit="1" customWidth="1"/>
    <col min="18" max="18" width="3.7109375" style="8" bestFit="1" customWidth="1"/>
    <col min="19" max="19" width="7" style="8" bestFit="1" customWidth="1"/>
    <col min="20" max="20" width="5.42578125" style="8" bestFit="1" customWidth="1"/>
    <col min="21" max="21" width="5.5703125" style="8" bestFit="1" customWidth="1"/>
    <col min="22" max="22" width="3.7109375" style="8" bestFit="1" customWidth="1"/>
    <col min="23" max="24" width="7" style="8" bestFit="1" customWidth="1"/>
    <col min="25" max="25" width="5.5703125" style="8" bestFit="1" customWidth="1"/>
    <col min="26" max="26" width="3.7109375" style="8" bestFit="1" customWidth="1"/>
    <col min="27" max="27" width="7" style="8" bestFit="1" customWidth="1"/>
    <col min="28" max="28" width="8" style="8" bestFit="1" customWidth="1"/>
    <col min="29" max="29" width="6.5703125" style="8" bestFit="1" customWidth="1"/>
    <col min="30" max="30" width="3.7109375" style="8" bestFit="1" customWidth="1"/>
    <col min="31" max="31" width="7" style="8" bestFit="1" customWidth="1"/>
    <col min="32" max="32" width="9" style="8" bestFit="1" customWidth="1"/>
    <col min="33" max="34" width="6.5703125" style="8" bestFit="1" customWidth="1"/>
    <col min="35" max="16384" width="9.140625" style="8"/>
  </cols>
  <sheetData>
    <row r="1" spans="1:34" s="9" customFormat="1" ht="12.75" x14ac:dyDescent="0.2">
      <c r="B1" s="24" t="s">
        <v>449</v>
      </c>
      <c r="C1" s="25"/>
      <c r="D1" s="25"/>
      <c r="E1" s="26"/>
      <c r="F1" s="24" t="s">
        <v>450</v>
      </c>
      <c r="G1" s="25"/>
      <c r="H1" s="25"/>
      <c r="I1" s="26"/>
      <c r="J1" s="24" t="s">
        <v>451</v>
      </c>
      <c r="K1" s="25"/>
      <c r="L1" s="25"/>
      <c r="M1" s="26"/>
      <c r="N1" s="24" t="s">
        <v>452</v>
      </c>
      <c r="O1" s="25"/>
      <c r="P1" s="25"/>
      <c r="Q1" s="26"/>
      <c r="R1" s="24" t="s">
        <v>453</v>
      </c>
      <c r="S1" s="25"/>
      <c r="T1" s="25"/>
      <c r="U1" s="26"/>
      <c r="V1" s="24" t="s">
        <v>454</v>
      </c>
      <c r="W1" s="25"/>
      <c r="X1" s="25"/>
      <c r="Y1" s="26"/>
      <c r="Z1" s="21" t="s">
        <v>455</v>
      </c>
      <c r="AA1" s="22"/>
      <c r="AB1" s="22"/>
      <c r="AC1" s="23"/>
      <c r="AD1" s="21" t="s">
        <v>340</v>
      </c>
      <c r="AE1" s="22"/>
      <c r="AF1" s="22"/>
      <c r="AG1" s="22"/>
      <c r="AH1" s="10" t="s">
        <v>456</v>
      </c>
    </row>
    <row r="2" spans="1:34" s="9" customFormat="1" ht="12.75" x14ac:dyDescent="0.2">
      <c r="A2" s="11" t="s">
        <v>461</v>
      </c>
      <c r="B2" s="7" t="s">
        <v>462</v>
      </c>
      <c r="C2" s="7" t="s">
        <v>457</v>
      </c>
      <c r="D2" s="7" t="s">
        <v>458</v>
      </c>
      <c r="E2" s="7" t="s">
        <v>459</v>
      </c>
      <c r="F2" s="7" t="s">
        <v>462</v>
      </c>
      <c r="G2" s="7" t="s">
        <v>457</v>
      </c>
      <c r="H2" s="7" t="s">
        <v>458</v>
      </c>
      <c r="I2" s="7" t="s">
        <v>459</v>
      </c>
      <c r="J2" s="7" t="s">
        <v>462</v>
      </c>
      <c r="K2" s="7" t="s">
        <v>457</v>
      </c>
      <c r="L2" s="7" t="s">
        <v>458</v>
      </c>
      <c r="M2" s="7" t="s">
        <v>459</v>
      </c>
      <c r="N2" s="7" t="s">
        <v>462</v>
      </c>
      <c r="O2" s="7" t="s">
        <v>457</v>
      </c>
      <c r="P2" s="7" t="s">
        <v>458</v>
      </c>
      <c r="Q2" s="7" t="s">
        <v>459</v>
      </c>
      <c r="R2" s="7" t="s">
        <v>462</v>
      </c>
      <c r="S2" s="7" t="s">
        <v>457</v>
      </c>
      <c r="T2" s="7" t="s">
        <v>458</v>
      </c>
      <c r="U2" s="7" t="s">
        <v>459</v>
      </c>
      <c r="V2" s="7" t="s">
        <v>462</v>
      </c>
      <c r="W2" s="7" t="s">
        <v>457</v>
      </c>
      <c r="X2" s="7" t="s">
        <v>458</v>
      </c>
      <c r="Y2" s="7" t="s">
        <v>459</v>
      </c>
      <c r="Z2" s="7" t="s">
        <v>462</v>
      </c>
      <c r="AA2" s="7" t="s">
        <v>457</v>
      </c>
      <c r="AB2" s="7" t="s">
        <v>458</v>
      </c>
      <c r="AC2" s="7" t="s">
        <v>459</v>
      </c>
      <c r="AD2" s="7" t="s">
        <v>462</v>
      </c>
      <c r="AE2" s="7" t="s">
        <v>457</v>
      </c>
      <c r="AF2" s="7" t="s">
        <v>458</v>
      </c>
      <c r="AG2" s="7" t="s">
        <v>459</v>
      </c>
      <c r="AH2" s="7" t="s">
        <v>460</v>
      </c>
    </row>
    <row r="3" spans="1:34" x14ac:dyDescent="0.25">
      <c r="A3" s="8" t="s">
        <v>2</v>
      </c>
      <c r="B3" s="6">
        <f>VLOOKUP($A3,OBITOS!A:AC,18,0)</f>
        <v>0</v>
      </c>
      <c r="C3" s="1">
        <f>VLOOKUP(A3,POP_2021_FX_ETARIA!A:AC,8,0)</f>
        <v>4336</v>
      </c>
      <c r="D3" s="3">
        <f>B3/C3*100000</f>
        <v>0</v>
      </c>
      <c r="E3" s="12">
        <f>(D3*POP_PADRAO!$B$2)/100000</f>
        <v>0</v>
      </c>
      <c r="F3" s="6">
        <f>VLOOKUP(A3,OBITOS!A:AC,19,0)</f>
        <v>0</v>
      </c>
      <c r="G3" s="1">
        <f>VLOOKUP(A3,POP_2021_FX_ETARIA!A:AC,11,0)</f>
        <v>2728</v>
      </c>
      <c r="H3" s="3">
        <f>F3/G3*100000</f>
        <v>0</v>
      </c>
      <c r="I3" s="12">
        <f>(H3*POP_PADRAO!$C$2)/100000</f>
        <v>0</v>
      </c>
      <c r="J3" s="8">
        <f>VLOOKUP(A3,OBITOS!A:AC,20,0)</f>
        <v>0</v>
      </c>
      <c r="K3" s="1">
        <f>VLOOKUP(A3,POP_2021_FX_ETARIA!A:AC,14,0)</f>
        <v>3474</v>
      </c>
      <c r="L3" s="3">
        <f>J3/K3*100000</f>
        <v>0</v>
      </c>
      <c r="M3" s="12">
        <f>(L3*POP_PADRAO!$D$2)/100000</f>
        <v>0</v>
      </c>
      <c r="N3" s="8">
        <f>VLOOKUP(A3,OBITOS!A:AB,21,0)</f>
        <v>4</v>
      </c>
      <c r="O3" s="1">
        <f>VLOOKUP(A3,POP_2021_FX_ETARIA!A:AC,17,0)</f>
        <v>5119</v>
      </c>
      <c r="P3" s="3">
        <f>N3/O3*100000</f>
        <v>78.140261769876929</v>
      </c>
      <c r="Q3" s="12">
        <f>(P3*POP_PADRAO!$E$2)/100000</f>
        <v>12.954099162435229</v>
      </c>
      <c r="R3" s="8">
        <f>VLOOKUP($A3,OBITOS!A:AB,22,0)</f>
        <v>3</v>
      </c>
      <c r="S3" s="1">
        <f>VLOOKUP(A3,POP_2021_FX_ETARIA!A:AC,20,0)</f>
        <v>4834</v>
      </c>
      <c r="T3" s="3">
        <f>R3/S3*100000</f>
        <v>62.060405461315682</v>
      </c>
      <c r="U3" s="12">
        <f>(T3*POP_PADRAO!$F$2)/100000</f>
        <v>9.4687184825069615</v>
      </c>
      <c r="V3" s="8">
        <f>VLOOKUP(A3,OBITOS!A:AC,23,0)</f>
        <v>8</v>
      </c>
      <c r="W3" s="1">
        <f>VLOOKUP(A3,POP_2021_FX_ETARIA!A:AC,23,0)</f>
        <v>3248</v>
      </c>
      <c r="X3" s="3">
        <f>V3/W3*100000</f>
        <v>246.30541871921181</v>
      </c>
      <c r="Y3" s="12">
        <f>(X3*POP_PADRAO!$G$2)/100000</f>
        <v>30.034360153423183</v>
      </c>
      <c r="Z3" s="8">
        <f>VLOOKUP(A3,OBITOS!A:AC,24,0)</f>
        <v>17</v>
      </c>
      <c r="AA3" s="1">
        <f>VLOOKUP(A3,POP_2021_FX_ETARIA!A:AC,26,0)</f>
        <v>1885</v>
      </c>
      <c r="AB3" s="3">
        <f>Z3/AA3*100000</f>
        <v>901.85676392572941</v>
      </c>
      <c r="AC3" s="12">
        <f>(AB3*POP_PADRAO!$H$2)/100000</f>
        <v>82.332869515451335</v>
      </c>
      <c r="AD3" s="8">
        <f>VLOOKUP(A3,OBITOS!A:AC,25,0)</f>
        <v>40</v>
      </c>
      <c r="AE3" s="1">
        <f>VLOOKUP(A3,POP_2021_FX_ETARIA!A:AC,29,0)</f>
        <v>1251</v>
      </c>
      <c r="AF3" s="3">
        <f>AD3/AE3*100000</f>
        <v>3197.4420463629099</v>
      </c>
      <c r="AG3" s="12">
        <f>(AF3*POP_PADRAO!$I$2)/100000</f>
        <v>221.08729871839964</v>
      </c>
      <c r="AH3" s="12">
        <f>E3+I3+M3+Q3+U3+Y3+AC3+AG3</f>
        <v>355.87734603221634</v>
      </c>
    </row>
    <row r="4" spans="1:34" x14ac:dyDescent="0.25">
      <c r="A4" s="8" t="s">
        <v>3</v>
      </c>
      <c r="B4" s="6">
        <f>VLOOKUP($A4,OBITOS!A:AC,18,0)</f>
        <v>0</v>
      </c>
      <c r="C4" s="1">
        <f>VLOOKUP(A4,POP_2021_FX_ETARIA!A:AC,8,0)</f>
        <v>2261.942141432055</v>
      </c>
      <c r="D4" s="3">
        <f t="shared" ref="D4:D67" si="0">B4/C4*100000</f>
        <v>0</v>
      </c>
      <c r="E4" s="12">
        <f>(D4*POP_PADRAO!$B$2)/100000</f>
        <v>0</v>
      </c>
      <c r="F4" s="6">
        <f>VLOOKUP(A4,OBITOS!A:AC,19,0)</f>
        <v>0</v>
      </c>
      <c r="G4" s="1">
        <f>VLOOKUP(A4,POP_2021_FX_ETARIA!A:AC,11,0)</f>
        <v>1779.6511124237054</v>
      </c>
      <c r="H4" s="3">
        <f t="shared" ref="H4:H67" si="1">F4/G4*100000</f>
        <v>0</v>
      </c>
      <c r="I4" s="12">
        <f>(H4*POP_PADRAO!$C$2)/100000</f>
        <v>0</v>
      </c>
      <c r="J4" s="8">
        <f>VLOOKUP(A4,OBITOS!A:AC,20,0)</f>
        <v>0</v>
      </c>
      <c r="K4" s="1">
        <f>VLOOKUP(A4,POP_2021_FX_ETARIA!A:AC,14,0)</f>
        <v>2179.6946850854602</v>
      </c>
      <c r="L4" s="3">
        <f t="shared" ref="L4:L67" si="2">J4/K4*100000</f>
        <v>0</v>
      </c>
      <c r="M4" s="12">
        <f>(L4*POP_PADRAO!$D$2)/100000</f>
        <v>0</v>
      </c>
      <c r="N4" s="8">
        <f>VLOOKUP(A4,OBITOS!A:AB,21,0)</f>
        <v>2</v>
      </c>
      <c r="O4" s="1">
        <f>VLOOKUP(A4,POP_2021_FX_ETARIA!A:AC,17,0)</f>
        <v>4989.5967413441958</v>
      </c>
      <c r="P4" s="3">
        <f t="shared" ref="P4:P67" si="3">N4/O4*100000</f>
        <v>40.083399594757644</v>
      </c>
      <c r="Q4" s="12">
        <f>(P4*POP_PADRAO!$E$2)/100000</f>
        <v>6.6450293530776898</v>
      </c>
      <c r="R4" s="8">
        <f>VLOOKUP($A4,OBITOS!A:AB,22,0)</f>
        <v>1</v>
      </c>
      <c r="S4" s="1">
        <f>VLOOKUP(A4,POP_2021_FX_ETARIA!A:AC,20,0)</f>
        <v>4779.1720330117396</v>
      </c>
      <c r="T4" s="3">
        <f t="shared" ref="T4:T67" si="4">R4/S4*100000</f>
        <v>20.924126461499647</v>
      </c>
      <c r="U4" s="12">
        <f>(T4*POP_PADRAO!$F$2)/100000</f>
        <v>3.1924487357694171</v>
      </c>
      <c r="V4" s="8">
        <f>VLOOKUP(A4,OBITOS!A:AC,23,0)</f>
        <v>14</v>
      </c>
      <c r="W4" s="1">
        <f>VLOOKUP(A4,POP_2021_FX_ETARIA!A:AC,23,0)</f>
        <v>3575.4636971046771</v>
      </c>
      <c r="X4" s="3">
        <f t="shared" ref="X4:X67" si="5">V4/W4*100000</f>
        <v>391.55760443986208</v>
      </c>
      <c r="Y4" s="12">
        <f>(X4*POP_PADRAO!$G$2)/100000</f>
        <v>47.74633937698723</v>
      </c>
      <c r="Z4" s="8">
        <f>VLOOKUP(A4,OBITOS!A:AC,24,0)</f>
        <v>25</v>
      </c>
      <c r="AA4" s="1">
        <f>VLOOKUP(A4,POP_2021_FX_ETARIA!A:AC,26,0)</f>
        <v>2716.5205930807247</v>
      </c>
      <c r="AB4" s="3">
        <f t="shared" ref="AB4:AB67" si="6">Z4/AA4*100000</f>
        <v>920.29488249335338</v>
      </c>
      <c r="AC4" s="12">
        <f>(AB4*POP_PADRAO!$H$2)/100000</f>
        <v>84.016133721987387</v>
      </c>
      <c r="AD4" s="8">
        <f>VLOOKUP(A4,OBITOS!A:AC,25,0)</f>
        <v>40</v>
      </c>
      <c r="AE4" s="1">
        <f>VLOOKUP(A4,POP_2021_FX_ETARIA!A:AC,29,0)</f>
        <v>2203.569497025419</v>
      </c>
      <c r="AF4" s="3">
        <f t="shared" ref="AF4:AF67" si="7">AD4/AE4*100000</f>
        <v>1815.236599253878</v>
      </c>
      <c r="AG4" s="12">
        <f>(AF4*POP_PADRAO!$I$2)/100000</f>
        <v>125.51463027150781</v>
      </c>
      <c r="AH4" s="12">
        <f t="shared" ref="AH4:AH67" si="8">E4+I4+M4+Q4+U4+Y4+AC4+AG4</f>
        <v>267.11458145932954</v>
      </c>
    </row>
    <row r="5" spans="1:34" x14ac:dyDescent="0.25">
      <c r="A5" s="8" t="s">
        <v>4</v>
      </c>
      <c r="B5" s="6">
        <f>VLOOKUP($A5,OBITOS!A:AC,18,0)</f>
        <v>0</v>
      </c>
      <c r="C5" s="1">
        <f>VLOOKUP(A5,POP_2021_FX_ETARIA!A:AC,8,0)</f>
        <v>4637.057858567945</v>
      </c>
      <c r="D5" s="3">
        <f t="shared" si="0"/>
        <v>0</v>
      </c>
      <c r="E5" s="12">
        <f>(D5*POP_PADRAO!$B$2)/100000</f>
        <v>0</v>
      </c>
      <c r="F5" s="6">
        <f>VLOOKUP(A5,OBITOS!A:AC,19,0)</f>
        <v>0</v>
      </c>
      <c r="G5" s="1">
        <f>VLOOKUP(A5,POP_2021_FX_ETARIA!A:AC,11,0)</f>
        <v>3264.3488875762946</v>
      </c>
      <c r="H5" s="3">
        <f t="shared" si="1"/>
        <v>0</v>
      </c>
      <c r="I5" s="12">
        <f>(H5*POP_PADRAO!$C$2)/100000</f>
        <v>0</v>
      </c>
      <c r="J5" s="8">
        <f>VLOOKUP(A5,OBITOS!A:AC,20,0)</f>
        <v>0</v>
      </c>
      <c r="K5" s="1">
        <f>VLOOKUP(A5,POP_2021_FX_ETARIA!A:AC,14,0)</f>
        <v>3529.3053149145398</v>
      </c>
      <c r="L5" s="3">
        <f t="shared" si="2"/>
        <v>0</v>
      </c>
      <c r="M5" s="12">
        <f>(L5*POP_PADRAO!$D$2)/100000</f>
        <v>0</v>
      </c>
      <c r="N5" s="8">
        <f>VLOOKUP(A5,OBITOS!A:AB,21,0)</f>
        <v>2</v>
      </c>
      <c r="O5" s="1">
        <f>VLOOKUP(A5,POP_2021_FX_ETARIA!A:AC,17,0)</f>
        <v>7446.4032586558051</v>
      </c>
      <c r="P5" s="3">
        <f t="shared" si="3"/>
        <v>26.858604490364815</v>
      </c>
      <c r="Q5" s="12">
        <f>(P5*POP_PADRAO!$E$2)/100000</f>
        <v>4.4526217093751868</v>
      </c>
      <c r="R5" s="8">
        <f>VLOOKUP($A5,OBITOS!A:AB,22,0)</f>
        <v>8</v>
      </c>
      <c r="S5" s="1">
        <f>VLOOKUP(A5,POP_2021_FX_ETARIA!A:AC,20,0)</f>
        <v>7011.8279669882595</v>
      </c>
      <c r="T5" s="3">
        <f t="shared" si="4"/>
        <v>114.09293036942809</v>
      </c>
      <c r="U5" s="12">
        <f>(T5*POP_PADRAO!$F$2)/100000</f>
        <v>17.40745698456287</v>
      </c>
      <c r="V5" s="8">
        <f>VLOOKUP(A5,OBITOS!A:AC,23,0)</f>
        <v>18</v>
      </c>
      <c r="W5" s="1">
        <f>VLOOKUP(A5,POP_2021_FX_ETARIA!A:AC,23,0)</f>
        <v>5052.5363028953225</v>
      </c>
      <c r="X5" s="3">
        <f t="shared" si="5"/>
        <v>356.25671783268967</v>
      </c>
      <c r="Y5" s="12">
        <f>(X5*POP_PADRAO!$G$2)/100000</f>
        <v>43.441766836081662</v>
      </c>
      <c r="Z5" s="8">
        <f>VLOOKUP(A5,OBITOS!A:AC,24,0)</f>
        <v>31</v>
      </c>
      <c r="AA5" s="1">
        <f>VLOOKUP(A5,POP_2021_FX_ETARIA!A:AC,26,0)</f>
        <v>3639.4794069192749</v>
      </c>
      <c r="AB5" s="3">
        <f t="shared" si="6"/>
        <v>851.77017188402499</v>
      </c>
      <c r="AC5" s="12">
        <f>(AB5*POP_PADRAO!$H$2)/100000</f>
        <v>77.760333152700397</v>
      </c>
      <c r="AD5" s="8">
        <f>VLOOKUP(A5,OBITOS!A:AC,25,0)</f>
        <v>52</v>
      </c>
      <c r="AE5" s="1">
        <f>VLOOKUP(A5,POP_2021_FX_ETARIA!A:AC,29,0)</f>
        <v>2889.430502974581</v>
      </c>
      <c r="AF5" s="3">
        <f t="shared" si="7"/>
        <v>1799.662596019097</v>
      </c>
      <c r="AG5" s="12">
        <f>(AF5*POP_PADRAO!$I$2)/100000</f>
        <v>124.43776499749106</v>
      </c>
      <c r="AH5" s="12">
        <f t="shared" si="8"/>
        <v>267.49994368021117</v>
      </c>
    </row>
    <row r="6" spans="1:34" x14ac:dyDescent="0.25">
      <c r="A6" s="8" t="s">
        <v>5</v>
      </c>
      <c r="B6" s="6">
        <f>VLOOKUP($A6,OBITOS!A:AC,18,0)</f>
        <v>0</v>
      </c>
      <c r="C6" s="1">
        <f>VLOOKUP(A6,POP_2021_FX_ETARIA!A:AC,8,0)</f>
        <v>5748</v>
      </c>
      <c r="D6" s="3">
        <f t="shared" si="0"/>
        <v>0</v>
      </c>
      <c r="E6" s="12">
        <f>(D6*POP_PADRAO!$B$2)/100000</f>
        <v>0</v>
      </c>
      <c r="F6" s="6">
        <f>VLOOKUP(A6,OBITOS!A:AC,19,0)</f>
        <v>0</v>
      </c>
      <c r="G6" s="1">
        <f>VLOOKUP(A6,POP_2021_FX_ETARIA!A:AC,11,0)</f>
        <v>4617</v>
      </c>
      <c r="H6" s="3">
        <f t="shared" si="1"/>
        <v>0</v>
      </c>
      <c r="I6" s="12">
        <f>(H6*POP_PADRAO!$C$2)/100000</f>
        <v>0</v>
      </c>
      <c r="J6" s="8">
        <f>VLOOKUP(A6,OBITOS!A:AC,20,0)</f>
        <v>2</v>
      </c>
      <c r="K6" s="1">
        <f>VLOOKUP(A6,POP_2021_FX_ETARIA!A:AC,14,0)</f>
        <v>5157</v>
      </c>
      <c r="L6" s="3">
        <f t="shared" si="2"/>
        <v>38.782237735117313</v>
      </c>
      <c r="M6" s="12">
        <f>(L6*POP_PADRAO!$D$2)/100000</f>
        <v>5.7390389904279964</v>
      </c>
      <c r="N6" s="8">
        <f>VLOOKUP(A6,OBITOS!A:AB,21,0)</f>
        <v>6</v>
      </c>
      <c r="O6" s="1">
        <f>VLOOKUP(A6,POP_2021_FX_ETARIA!A:AC,17,0)</f>
        <v>7125</v>
      </c>
      <c r="P6" s="3">
        <f t="shared" si="3"/>
        <v>84.21052631578948</v>
      </c>
      <c r="Q6" s="12">
        <f>(P6*POP_PADRAO!$E$2)/100000</f>
        <v>13.960428128948619</v>
      </c>
      <c r="R6" s="8">
        <f>VLOOKUP($A6,OBITOS!A:AB,22,0)</f>
        <v>10</v>
      </c>
      <c r="S6" s="1">
        <f>VLOOKUP(A6,POP_2021_FX_ETARIA!A:AC,20,0)</f>
        <v>6142</v>
      </c>
      <c r="T6" s="3">
        <f t="shared" si="4"/>
        <v>162.81341582546401</v>
      </c>
      <c r="U6" s="12">
        <f>(T6*POP_PADRAO!$F$2)/100000</f>
        <v>24.840868959317618</v>
      </c>
      <c r="V6" s="8">
        <f>VLOOKUP(A6,OBITOS!A:AC,23,0)</f>
        <v>15</v>
      </c>
      <c r="W6" s="1">
        <f>VLOOKUP(A6,POP_2021_FX_ETARIA!A:AC,23,0)</f>
        <v>4411</v>
      </c>
      <c r="X6" s="3">
        <f t="shared" si="5"/>
        <v>340.05894355021536</v>
      </c>
      <c r="Y6" s="12">
        <f>(X6*POP_PADRAO!$G$2)/100000</f>
        <v>41.466618302957876</v>
      </c>
      <c r="Z6" s="8">
        <f>VLOOKUP(A6,OBITOS!A:AC,24,0)</f>
        <v>15</v>
      </c>
      <c r="AA6" s="1">
        <f>VLOOKUP(A6,POP_2021_FX_ETARIA!A:AC,26,0)</f>
        <v>3279</v>
      </c>
      <c r="AB6" s="3">
        <f t="shared" si="6"/>
        <v>457.45654162854532</v>
      </c>
      <c r="AC6" s="12">
        <f>(AB6*POP_PADRAO!$H$2)/100000</f>
        <v>41.762407576725096</v>
      </c>
      <c r="AD6" s="8">
        <f>VLOOKUP(A6,OBITOS!A:AC,25,0)</f>
        <v>70</v>
      </c>
      <c r="AE6" s="1">
        <f>VLOOKUP(A6,POP_2021_FX_ETARIA!A:AC,29,0)</f>
        <v>2723.0000000000005</v>
      </c>
      <c r="AF6" s="3">
        <f t="shared" si="7"/>
        <v>2570.6940874035986</v>
      </c>
      <c r="AG6" s="12">
        <f>(AF6*POP_PADRAO!$I$2)/100000</f>
        <v>177.75077808272357</v>
      </c>
      <c r="AH6" s="12">
        <f t="shared" si="8"/>
        <v>305.52014004110077</v>
      </c>
    </row>
    <row r="7" spans="1:34" x14ac:dyDescent="0.25">
      <c r="A7" s="8" t="s">
        <v>6</v>
      </c>
      <c r="B7" s="6">
        <f>VLOOKUP($A7,OBITOS!A:AC,18,0)</f>
        <v>0</v>
      </c>
      <c r="C7" s="1">
        <f>VLOOKUP(A7,POP_2021_FX_ETARIA!A:AC,8,0)</f>
        <v>5354</v>
      </c>
      <c r="D7" s="3">
        <f t="shared" si="0"/>
        <v>0</v>
      </c>
      <c r="E7" s="12">
        <f>(D7*POP_PADRAO!$B$2)/100000</f>
        <v>0</v>
      </c>
      <c r="F7" s="6">
        <f>VLOOKUP(A7,OBITOS!A:AC,19,0)</f>
        <v>0</v>
      </c>
      <c r="G7" s="1">
        <f>VLOOKUP(A7,POP_2021_FX_ETARIA!A:AC,11,0)</f>
        <v>3641</v>
      </c>
      <c r="H7" s="3">
        <f t="shared" si="1"/>
        <v>0</v>
      </c>
      <c r="I7" s="12">
        <f>(H7*POP_PADRAO!$C$2)/100000</f>
        <v>0</v>
      </c>
      <c r="J7" s="8">
        <f>VLOOKUP(A7,OBITOS!A:AC,20,0)</f>
        <v>1</v>
      </c>
      <c r="K7" s="1">
        <f>VLOOKUP(A7,POP_2021_FX_ETARIA!A:AC,14,0)</f>
        <v>4256</v>
      </c>
      <c r="L7" s="3">
        <f t="shared" si="2"/>
        <v>23.496240601503757</v>
      </c>
      <c r="M7" s="12">
        <f>(L7*POP_PADRAO!$D$2)/100000</f>
        <v>3.4770000086509838</v>
      </c>
      <c r="N7" s="8">
        <f>VLOOKUP(A7,OBITOS!A:AB,21,0)</f>
        <v>4</v>
      </c>
      <c r="O7" s="1">
        <f>VLOOKUP(A7,POP_2021_FX_ETARIA!A:AC,17,0)</f>
        <v>6199</v>
      </c>
      <c r="P7" s="3">
        <f t="shared" si="3"/>
        <v>64.526536538151319</v>
      </c>
      <c r="Q7" s="12">
        <f>(P7*POP_PADRAO!$E$2)/100000</f>
        <v>10.697214649541207</v>
      </c>
      <c r="R7" s="8">
        <f>VLOOKUP($A7,OBITOS!A:AB,22,0)</f>
        <v>6</v>
      </c>
      <c r="S7" s="1">
        <f>VLOOKUP(A7,POP_2021_FX_ETARIA!A:AC,20,0)</f>
        <v>5422</v>
      </c>
      <c r="T7" s="3">
        <f t="shared" si="4"/>
        <v>110.66027296200663</v>
      </c>
      <c r="U7" s="12">
        <f>(T7*POP_PADRAO!$F$2)/100000</f>
        <v>16.883727460139671</v>
      </c>
      <c r="V7" s="8">
        <f>VLOOKUP(A7,OBITOS!A:AC,23,0)</f>
        <v>14</v>
      </c>
      <c r="W7" s="1">
        <f>VLOOKUP(A7,POP_2021_FX_ETARIA!A:AC,23,0)</f>
        <v>3808</v>
      </c>
      <c r="X7" s="3">
        <f t="shared" si="5"/>
        <v>367.64705882352939</v>
      </c>
      <c r="Y7" s="12">
        <f>(X7*POP_PADRAO!$G$2)/100000</f>
        <v>44.830699346653724</v>
      </c>
      <c r="Z7" s="8">
        <f>VLOOKUP(A7,OBITOS!A:AC,24,0)</f>
        <v>29</v>
      </c>
      <c r="AA7" s="1">
        <f>VLOOKUP(A7,POP_2021_FX_ETARIA!A:AC,26,0)</f>
        <v>2728</v>
      </c>
      <c r="AB7" s="3">
        <f t="shared" si="6"/>
        <v>1063.049853372434</v>
      </c>
      <c r="AC7" s="12">
        <f>(AB7*POP_PADRAO!$H$2)/100000</f>
        <v>97.048609454505524</v>
      </c>
      <c r="AD7" s="8">
        <f>VLOOKUP(A7,OBITOS!A:AC,25,0)</f>
        <v>45</v>
      </c>
      <c r="AE7" s="1">
        <f>VLOOKUP(A7,POP_2021_FX_ETARIA!A:AC,29,0)</f>
        <v>1877.9999999999998</v>
      </c>
      <c r="AF7" s="3">
        <f t="shared" si="7"/>
        <v>2396.1661341853037</v>
      </c>
      <c r="AG7" s="12">
        <f>(AF7*POP_PADRAO!$I$2)/100000</f>
        <v>165.68303356432784</v>
      </c>
      <c r="AH7" s="12">
        <f t="shared" si="8"/>
        <v>338.62028448381898</v>
      </c>
    </row>
    <row r="8" spans="1:34" x14ac:dyDescent="0.25">
      <c r="A8" s="8" t="s">
        <v>7</v>
      </c>
      <c r="B8" s="6">
        <f>VLOOKUP($A8,OBITOS!A:AC,18,0)</f>
        <v>0</v>
      </c>
      <c r="C8" s="1">
        <f>VLOOKUP(A8,POP_2021_FX_ETARIA!A:AC,8,0)</f>
        <v>4926</v>
      </c>
      <c r="D8" s="3">
        <f t="shared" si="0"/>
        <v>0</v>
      </c>
      <c r="E8" s="12">
        <f>(D8*POP_PADRAO!$B$2)/100000</f>
        <v>0</v>
      </c>
      <c r="F8" s="6">
        <f>VLOOKUP(A8,OBITOS!A:AC,19,0)</f>
        <v>0</v>
      </c>
      <c r="G8" s="1">
        <f>VLOOKUP(A8,POP_2021_FX_ETARIA!A:AC,11,0)</f>
        <v>4488</v>
      </c>
      <c r="H8" s="3">
        <f t="shared" si="1"/>
        <v>0</v>
      </c>
      <c r="I8" s="12">
        <f>(H8*POP_PADRAO!$C$2)/100000</f>
        <v>0</v>
      </c>
      <c r="J8" s="8">
        <f>VLOOKUP(A8,OBITOS!A:AC,20,0)</f>
        <v>0</v>
      </c>
      <c r="K8" s="1">
        <f>VLOOKUP(A8,POP_2021_FX_ETARIA!A:AC,14,0)</f>
        <v>4916</v>
      </c>
      <c r="L8" s="3">
        <f t="shared" si="2"/>
        <v>0</v>
      </c>
      <c r="M8" s="12">
        <f>(L8*POP_PADRAO!$D$2)/100000</f>
        <v>0</v>
      </c>
      <c r="N8" s="8">
        <f>VLOOKUP(A8,OBITOS!A:AB,21,0)</f>
        <v>5</v>
      </c>
      <c r="O8" s="1">
        <f>VLOOKUP(A8,POP_2021_FX_ETARIA!A:AC,17,0)</f>
        <v>6517</v>
      </c>
      <c r="P8" s="3">
        <f t="shared" si="3"/>
        <v>76.722418290624518</v>
      </c>
      <c r="Q8" s="12">
        <f>(P8*POP_PADRAO!$E$2)/100000</f>
        <v>12.719048951301584</v>
      </c>
      <c r="R8" s="8">
        <f>VLOOKUP($A8,OBITOS!A:AB,22,0)</f>
        <v>7</v>
      </c>
      <c r="S8" s="1">
        <f>VLOOKUP(A8,POP_2021_FX_ETARIA!A:AC,20,0)</f>
        <v>6862.0000000000009</v>
      </c>
      <c r="T8" s="3">
        <f t="shared" si="4"/>
        <v>102.01107548819584</v>
      </c>
      <c r="U8" s="12">
        <f>(T8*POP_PADRAO!$F$2)/100000</f>
        <v>15.564096765329374</v>
      </c>
      <c r="V8" s="8">
        <f>VLOOKUP(A8,OBITOS!A:AC,23,0)</f>
        <v>14</v>
      </c>
      <c r="W8" s="1">
        <f>VLOOKUP(A8,POP_2021_FX_ETARIA!A:AC,23,0)</f>
        <v>5234</v>
      </c>
      <c r="X8" s="3">
        <f t="shared" si="5"/>
        <v>267.48184944593044</v>
      </c>
      <c r="Y8" s="12">
        <f>(X8*POP_PADRAO!$G$2)/100000</f>
        <v>32.616603575096939</v>
      </c>
      <c r="Z8" s="8">
        <f>VLOOKUP(A8,OBITOS!A:AC,24,0)</f>
        <v>29</v>
      </c>
      <c r="AA8" s="1">
        <f>VLOOKUP(A8,POP_2021_FX_ETARIA!A:AC,26,0)</f>
        <v>4160</v>
      </c>
      <c r="AB8" s="3">
        <f t="shared" si="6"/>
        <v>697.11538461538464</v>
      </c>
      <c r="AC8" s="12">
        <f>(AB8*POP_PADRAO!$H$2)/100000</f>
        <v>63.64149196920458</v>
      </c>
      <c r="AD8" s="8">
        <f>VLOOKUP(A8,OBITOS!A:AC,25,0)</f>
        <v>74</v>
      </c>
      <c r="AE8" s="1">
        <f>VLOOKUP(A8,POP_2021_FX_ETARIA!A:AC,29,0)</f>
        <v>3738.9999999999995</v>
      </c>
      <c r="AF8" s="3">
        <f t="shared" si="7"/>
        <v>1979.1388071676922</v>
      </c>
      <c r="AG8" s="12">
        <f>(AF8*POP_PADRAO!$I$2)/100000</f>
        <v>136.84765707112282</v>
      </c>
      <c r="AH8" s="12">
        <f t="shared" si="8"/>
        <v>261.38889833205531</v>
      </c>
    </row>
    <row r="9" spans="1:34" x14ac:dyDescent="0.25">
      <c r="A9" s="8" t="s">
        <v>8</v>
      </c>
      <c r="B9" s="6">
        <f>VLOOKUP($A9,OBITOS!A:AC,18,0)</f>
        <v>0</v>
      </c>
      <c r="C9" s="1">
        <f>VLOOKUP(A9,POP_2021_FX_ETARIA!A:AC,8,0)</f>
        <v>5060.0606917193209</v>
      </c>
      <c r="D9" s="3">
        <f t="shared" si="0"/>
        <v>0</v>
      </c>
      <c r="E9" s="12">
        <f>(D9*POP_PADRAO!$B$2)/100000</f>
        <v>0</v>
      </c>
      <c r="F9" s="6">
        <f>VLOOKUP(A9,OBITOS!A:AC,19,0)</f>
        <v>0</v>
      </c>
      <c r="G9" s="1">
        <f>VLOOKUP(A9,POP_2021_FX_ETARIA!A:AC,11,0)</f>
        <v>3854.9422700587083</v>
      </c>
      <c r="H9" s="3">
        <f t="shared" si="1"/>
        <v>0</v>
      </c>
      <c r="I9" s="12">
        <f>(H9*POP_PADRAO!$C$2)/100000</f>
        <v>0</v>
      </c>
      <c r="J9" s="8">
        <f>VLOOKUP(A9,OBITOS!A:AC,20,0)</f>
        <v>2</v>
      </c>
      <c r="K9" s="1">
        <f>VLOOKUP(A9,POP_2021_FX_ETARIA!A:AC,14,0)</f>
        <v>3765.7991973627632</v>
      </c>
      <c r="L9" s="3">
        <f t="shared" si="2"/>
        <v>53.109576352361685</v>
      </c>
      <c r="M9" s="12">
        <f>(L9*POP_PADRAO!$D$2)/100000</f>
        <v>7.8592146109021934</v>
      </c>
      <c r="N9" s="8">
        <f>VLOOKUP(A9,OBITOS!A:AB,21,0)</f>
        <v>2</v>
      </c>
      <c r="O9" s="1">
        <f>VLOOKUP(A9,POP_2021_FX_ETARIA!A:AC,17,0)</f>
        <v>7665.7013724562239</v>
      </c>
      <c r="P9" s="3">
        <f t="shared" si="3"/>
        <v>26.090241490312128</v>
      </c>
      <c r="Q9" s="12">
        <f>(P9*POP_PADRAO!$E$2)/100000</f>
        <v>4.3252424266599379</v>
      </c>
      <c r="R9" s="8">
        <f>VLOOKUP($A9,OBITOS!A:AB,22,0)</f>
        <v>10</v>
      </c>
      <c r="S9" s="1">
        <f>VLOOKUP(A9,POP_2021_FX_ETARIA!A:AC,20,0)</f>
        <v>7926.1141890463095</v>
      </c>
      <c r="T9" s="3">
        <f t="shared" si="4"/>
        <v>126.16522751867174</v>
      </c>
      <c r="U9" s="12">
        <f>(T9*POP_PADRAO!$F$2)/100000</f>
        <v>19.249358955612873</v>
      </c>
      <c r="V9" s="8">
        <f>VLOOKUP(A9,OBITOS!A:AC,23,0)</f>
        <v>10</v>
      </c>
      <c r="W9" s="1">
        <f>VLOOKUP(A9,POP_2021_FX_ETARIA!A:AC,23,0)</f>
        <v>5705.175386795795</v>
      </c>
      <c r="X9" s="3">
        <f t="shared" si="5"/>
        <v>175.27944930745264</v>
      </c>
      <c r="Y9" s="12">
        <f>(X9*POP_PADRAO!$G$2)/100000</f>
        <v>21.373488798454485</v>
      </c>
      <c r="Z9" s="8">
        <f>VLOOKUP(A9,OBITOS!A:AC,24,0)</f>
        <v>25</v>
      </c>
      <c r="AA9" s="1">
        <f>VLOOKUP(A9,POP_2021_FX_ETARIA!A:AC,26,0)</f>
        <v>4835.558061674009</v>
      </c>
      <c r="AB9" s="3">
        <f t="shared" si="6"/>
        <v>517.00340852375825</v>
      </c>
      <c r="AC9" s="12">
        <f>(AB9*POP_PADRAO!$H$2)/100000</f>
        <v>47.1985972448011</v>
      </c>
      <c r="AD9" s="8">
        <f>VLOOKUP(A9,OBITOS!A:AC,25,0)</f>
        <v>75</v>
      </c>
      <c r="AE9" s="1">
        <f>VLOOKUP(A9,POP_2021_FX_ETARIA!A:AC,29,0)</f>
        <v>4647.5799367533382</v>
      </c>
      <c r="AF9" s="3">
        <f t="shared" si="7"/>
        <v>1613.7430882446056</v>
      </c>
      <c r="AG9" s="12">
        <f>(AF9*POP_PADRAO!$I$2)/100000</f>
        <v>111.58235083926631</v>
      </c>
      <c r="AH9" s="12">
        <f t="shared" si="8"/>
        <v>211.58825287569692</v>
      </c>
    </row>
    <row r="10" spans="1:34" x14ac:dyDescent="0.25">
      <c r="A10" s="8" t="s">
        <v>9</v>
      </c>
      <c r="B10" s="6">
        <f>VLOOKUP($A10,OBITOS!A:AC,18,0)</f>
        <v>0</v>
      </c>
      <c r="C10" s="1">
        <f>VLOOKUP(A10,POP_2021_FX_ETARIA!A:AC,8,0)</f>
        <v>2772.9393082806782</v>
      </c>
      <c r="D10" s="3">
        <f t="shared" si="0"/>
        <v>0</v>
      </c>
      <c r="E10" s="12">
        <f>(D10*POP_PADRAO!$B$2)/100000</f>
        <v>0</v>
      </c>
      <c r="F10" s="6">
        <f>VLOOKUP(A10,OBITOS!A:AC,19,0)</f>
        <v>0</v>
      </c>
      <c r="G10" s="1">
        <f>VLOOKUP(A10,POP_2021_FX_ETARIA!A:AC,11,0)</f>
        <v>2572.0577299412917</v>
      </c>
      <c r="H10" s="3">
        <f t="shared" si="1"/>
        <v>0</v>
      </c>
      <c r="I10" s="12">
        <f>(H10*POP_PADRAO!$C$2)/100000</f>
        <v>0</v>
      </c>
      <c r="J10" s="8">
        <f>VLOOKUP(A10,OBITOS!A:AC,20,0)</f>
        <v>1</v>
      </c>
      <c r="K10" s="1">
        <f>VLOOKUP(A10,POP_2021_FX_ETARIA!A:AC,14,0)</f>
        <v>3676.2008026372364</v>
      </c>
      <c r="L10" s="3">
        <f t="shared" si="2"/>
        <v>27.20199612824792</v>
      </c>
      <c r="M10" s="12">
        <f>(L10*POP_PADRAO!$D$2)/100000</f>
        <v>4.0253818633091818</v>
      </c>
      <c r="N10" s="8">
        <f>VLOOKUP(A10,OBITOS!A:AB,21,0)</f>
        <v>3</v>
      </c>
      <c r="O10" s="1">
        <f>VLOOKUP(A10,POP_2021_FX_ETARIA!A:AC,17,0)</f>
        <v>5535.298627543777</v>
      </c>
      <c r="P10" s="3">
        <f t="shared" si="3"/>
        <v>54.197617903972315</v>
      </c>
      <c r="Q10" s="12">
        <f>(P10*POP_PADRAO!$E$2)/100000</f>
        <v>8.984885650414915</v>
      </c>
      <c r="R10" s="8">
        <f>VLOOKUP($A10,OBITOS!A:AB,22,0)</f>
        <v>1</v>
      </c>
      <c r="S10" s="1">
        <f>VLOOKUP(A10,POP_2021_FX_ETARIA!A:AC,20,0)</f>
        <v>5045.8858109536895</v>
      </c>
      <c r="T10" s="3">
        <f t="shared" si="4"/>
        <v>19.818125844805763</v>
      </c>
      <c r="U10" s="12">
        <f>(T10*POP_PADRAO!$F$2)/100000</f>
        <v>3.0237033271129872</v>
      </c>
      <c r="V10" s="8">
        <f>VLOOKUP(A10,OBITOS!A:AC,23,0)</f>
        <v>6</v>
      </c>
      <c r="W10" s="1">
        <f>VLOOKUP(A10,POP_2021_FX_ETARIA!A:AC,23,0)</f>
        <v>3803.8246132042041</v>
      </c>
      <c r="X10" s="3">
        <f t="shared" si="5"/>
        <v>157.735979181906</v>
      </c>
      <c r="Y10" s="12">
        <f>(X10*POP_PADRAO!$G$2)/100000</f>
        <v>19.234246784083041</v>
      </c>
      <c r="Z10" s="8">
        <f>VLOOKUP(A10,OBITOS!A:AC,24,0)</f>
        <v>18</v>
      </c>
      <c r="AA10" s="1">
        <f>VLOOKUP(A10,POP_2021_FX_ETARIA!A:AC,26,0)</f>
        <v>3228.441938325991</v>
      </c>
      <c r="AB10" s="3">
        <f t="shared" si="6"/>
        <v>557.54448566398401</v>
      </c>
      <c r="AC10" s="12">
        <f>(AB10*POP_PADRAO!$H$2)/100000</f>
        <v>50.899698514666326</v>
      </c>
      <c r="AD10" s="8">
        <f>VLOOKUP(A10,OBITOS!A:AC,25,0)</f>
        <v>45</v>
      </c>
      <c r="AE10" s="1">
        <f>VLOOKUP(A10,POP_2021_FX_ETARIA!A:AC,29,0)</f>
        <v>2827.4200632466618</v>
      </c>
      <c r="AF10" s="3">
        <f t="shared" si="7"/>
        <v>1591.5569315274481</v>
      </c>
      <c r="AG10" s="12">
        <f>(AF10*POP_PADRAO!$I$2)/100000</f>
        <v>110.04828786442086</v>
      </c>
      <c r="AH10" s="12">
        <f t="shared" si="8"/>
        <v>196.2162040040073</v>
      </c>
    </row>
    <row r="11" spans="1:34" x14ac:dyDescent="0.25">
      <c r="A11" s="8" t="s">
        <v>10</v>
      </c>
      <c r="B11" s="6">
        <f>VLOOKUP($A11,OBITOS!A:AC,18,0)</f>
        <v>0</v>
      </c>
      <c r="C11" s="1">
        <f>VLOOKUP(A11,POP_2021_FX_ETARIA!A:AC,8,0)</f>
        <v>2205.3452730475633</v>
      </c>
      <c r="D11" s="3">
        <f t="shared" si="0"/>
        <v>0</v>
      </c>
      <c r="E11" s="12">
        <f>(D11*POP_PADRAO!$B$2)/100000</f>
        <v>0</v>
      </c>
      <c r="F11" s="6">
        <f>VLOOKUP(A11,OBITOS!A:AC,19,0)</f>
        <v>0</v>
      </c>
      <c r="G11" s="1">
        <f>VLOOKUP(A11,POP_2021_FX_ETARIA!A:AC,11,0)</f>
        <v>1537.4460217893693</v>
      </c>
      <c r="H11" s="3">
        <f t="shared" si="1"/>
        <v>0</v>
      </c>
      <c r="I11" s="12">
        <f>(H11*POP_PADRAO!$C$2)/100000</f>
        <v>0</v>
      </c>
      <c r="J11" s="8">
        <f>VLOOKUP(A11,OBITOS!A:AC,20,0)</f>
        <v>0</v>
      </c>
      <c r="K11" s="1">
        <f>VLOOKUP(A11,POP_2021_FX_ETARIA!A:AC,14,0)</f>
        <v>1903.0912809072317</v>
      </c>
      <c r="L11" s="3">
        <f t="shared" si="2"/>
        <v>0</v>
      </c>
      <c r="M11" s="12">
        <f>(L11*POP_PADRAO!$D$2)/100000</f>
        <v>0</v>
      </c>
      <c r="N11" s="8">
        <f>VLOOKUP(A11,OBITOS!A:AB,21,0)</f>
        <v>0</v>
      </c>
      <c r="O11" s="1">
        <f>VLOOKUP(A11,POP_2021_FX_ETARIA!A:AC,17,0)</f>
        <v>4518.9389404369949</v>
      </c>
      <c r="P11" s="3">
        <f t="shared" si="3"/>
        <v>0</v>
      </c>
      <c r="Q11" s="12">
        <f>(P11*POP_PADRAO!$E$2)/100000</f>
        <v>0</v>
      </c>
      <c r="R11" s="8">
        <f>VLOOKUP($A11,OBITOS!A:AB,22,0)</f>
        <v>1</v>
      </c>
      <c r="S11" s="1">
        <f>VLOOKUP(A11,POP_2021_FX_ETARIA!A:AC,20,0)</f>
        <v>3894.0569599999999</v>
      </c>
      <c r="T11" s="3">
        <f t="shared" si="4"/>
        <v>25.680158515195419</v>
      </c>
      <c r="U11" s="12">
        <f>(T11*POP_PADRAO!$F$2)/100000</f>
        <v>3.9180889934421717</v>
      </c>
      <c r="V11" s="8">
        <f>VLOOKUP(A11,OBITOS!A:AC,23,0)</f>
        <v>4</v>
      </c>
      <c r="W11" s="1">
        <f>VLOOKUP(A11,POP_2021_FX_ETARIA!A:AC,23,0)</f>
        <v>2248.1233309055597</v>
      </c>
      <c r="X11" s="3">
        <f t="shared" si="5"/>
        <v>177.92618158492095</v>
      </c>
      <c r="Y11" s="12">
        <f>(X11*POP_PADRAO!$G$2)/100000</f>
        <v>21.696230014886247</v>
      </c>
      <c r="Z11" s="8">
        <f>VLOOKUP(A11,OBITOS!A:AC,24,0)</f>
        <v>8</v>
      </c>
      <c r="AA11" s="1">
        <f>VLOOKUP(A11,POP_2021_FX_ETARIA!A:AC,26,0)</f>
        <v>1601.2669437917946</v>
      </c>
      <c r="AB11" s="3">
        <f t="shared" si="6"/>
        <v>499.60439332220443</v>
      </c>
      <c r="AC11" s="12">
        <f>(AB11*POP_PADRAO!$H$2)/100000</f>
        <v>45.610195510083003</v>
      </c>
      <c r="AD11" s="8">
        <f>VLOOKUP(A11,OBITOS!A:AC,25,0)</f>
        <v>24</v>
      </c>
      <c r="AE11" s="1">
        <f>VLOOKUP(A11,POP_2021_FX_ETARIA!A:AC,29,0)</f>
        <v>1245.7252922422954</v>
      </c>
      <c r="AF11" s="3">
        <f t="shared" si="7"/>
        <v>1926.5884821845589</v>
      </c>
      <c r="AG11" s="12">
        <f>(AF11*POP_PADRAO!$I$2)/100000</f>
        <v>133.21406208211883</v>
      </c>
      <c r="AH11" s="12">
        <f t="shared" si="8"/>
        <v>204.43857660053027</v>
      </c>
    </row>
    <row r="12" spans="1:34" x14ac:dyDescent="0.25">
      <c r="A12" s="8" t="s">
        <v>11</v>
      </c>
      <c r="B12" s="6">
        <f>VLOOKUP($A12,OBITOS!A:AC,18,0)</f>
        <v>0</v>
      </c>
      <c r="C12" s="1">
        <f>VLOOKUP(A12,POP_2021_FX_ETARIA!A:AC,8,0)</f>
        <v>3563.3165002935993</v>
      </c>
      <c r="D12" s="3">
        <f t="shared" si="0"/>
        <v>0</v>
      </c>
      <c r="E12" s="12">
        <f>(D12*POP_PADRAO!$B$2)/100000</f>
        <v>0</v>
      </c>
      <c r="F12" s="6">
        <f>VLOOKUP(A12,OBITOS!A:AC,19,0)</f>
        <v>0</v>
      </c>
      <c r="G12" s="1">
        <f>VLOOKUP(A12,POP_2021_FX_ETARIA!A:AC,11,0)</f>
        <v>2486.5552987784745</v>
      </c>
      <c r="H12" s="3">
        <f t="shared" si="1"/>
        <v>0</v>
      </c>
      <c r="I12" s="12">
        <f>(H12*POP_PADRAO!$C$2)/100000</f>
        <v>0</v>
      </c>
      <c r="J12" s="8">
        <f>VLOOKUP(A12,OBITOS!A:AC,20,0)</f>
        <v>0</v>
      </c>
      <c r="K12" s="1">
        <f>VLOOKUP(A12,POP_2021_FX_ETARIA!A:AC,14,0)</f>
        <v>2499.488132862366</v>
      </c>
      <c r="L12" s="3">
        <f t="shared" si="2"/>
        <v>0</v>
      </c>
      <c r="M12" s="12">
        <f>(L12*POP_PADRAO!$D$2)/100000</f>
        <v>0</v>
      </c>
      <c r="N12" s="8">
        <f>VLOOKUP(A12,OBITOS!A:AB,21,0)</f>
        <v>4</v>
      </c>
      <c r="O12" s="1">
        <f>VLOOKUP(A12,POP_2021_FX_ETARIA!A:AC,17,0)</f>
        <v>6135.6524992517207</v>
      </c>
      <c r="P12" s="3">
        <f t="shared" si="3"/>
        <v>65.192740307372745</v>
      </c>
      <c r="Q12" s="12">
        <f>(P12*POP_PADRAO!$E$2)/100000</f>
        <v>10.80765796638468</v>
      </c>
      <c r="R12" s="8">
        <f>VLOOKUP($A12,OBITOS!A:AB,22,0)</f>
        <v>5</v>
      </c>
      <c r="S12" s="1">
        <f>VLOOKUP(A12,POP_2021_FX_ETARIA!A:AC,20,0)</f>
        <v>6211.3792000000003</v>
      </c>
      <c r="T12" s="3">
        <f t="shared" si="4"/>
        <v>80.497419961093343</v>
      </c>
      <c r="U12" s="12">
        <f>(T12*POP_PADRAO!$F$2)/100000</f>
        <v>12.281702037136037</v>
      </c>
      <c r="V12" s="8">
        <f>VLOOKUP(A12,OBITOS!A:AC,23,0)</f>
        <v>11</v>
      </c>
      <c r="W12" s="1">
        <f>VLOOKUP(A12,POP_2021_FX_ETARIA!A:AC,23,0)</f>
        <v>4563.9197620781742</v>
      </c>
      <c r="X12" s="3">
        <f t="shared" si="5"/>
        <v>241.0208893547937</v>
      </c>
      <c r="Y12" s="12">
        <f>(X12*POP_PADRAO!$G$2)/100000</f>
        <v>29.389967273243748</v>
      </c>
      <c r="Z12" s="8">
        <f>VLOOKUP(A12,OBITOS!A:AC,24,0)</f>
        <v>30</v>
      </c>
      <c r="AA12" s="1">
        <f>VLOOKUP(A12,POP_2021_FX_ETARIA!A:AC,26,0)</f>
        <v>3984.121453099584</v>
      </c>
      <c r="AB12" s="3">
        <f t="shared" si="6"/>
        <v>752.98909315780202</v>
      </c>
      <c r="AC12" s="12">
        <f>(AB12*POP_PADRAO!$H$2)/100000</f>
        <v>68.742349376696467</v>
      </c>
      <c r="AD12" s="8">
        <f>VLOOKUP(A12,OBITOS!A:AC,25,0)</f>
        <v>67</v>
      </c>
      <c r="AE12" s="1">
        <f>VLOOKUP(A12,POP_2021_FX_ETARIA!A:AC,29,0)</f>
        <v>3862.635494155154</v>
      </c>
      <c r="AF12" s="3">
        <f t="shared" si="7"/>
        <v>1734.5669841584267</v>
      </c>
      <c r="AG12" s="12">
        <f>(AF12*POP_PADRAO!$I$2)/100000</f>
        <v>119.93672548652707</v>
      </c>
      <c r="AH12" s="12">
        <f t="shared" si="8"/>
        <v>241.158402139988</v>
      </c>
    </row>
    <row r="13" spans="1:34" x14ac:dyDescent="0.25">
      <c r="A13" s="8" t="s">
        <v>12</v>
      </c>
      <c r="B13" s="6">
        <f>VLOOKUP($A13,OBITOS!A:AC,18,0)</f>
        <v>0</v>
      </c>
      <c r="C13" s="1">
        <f>VLOOKUP(A13,POP_2021_FX_ETARIA!A:AC,8,0)</f>
        <v>2160.3382266588374</v>
      </c>
      <c r="D13" s="3">
        <f t="shared" si="0"/>
        <v>0</v>
      </c>
      <c r="E13" s="12">
        <f>(D13*POP_PADRAO!$B$2)/100000</f>
        <v>0</v>
      </c>
      <c r="F13" s="6">
        <f>VLOOKUP(A13,OBITOS!A:AC,19,0)</f>
        <v>0</v>
      </c>
      <c r="G13" s="1">
        <f>VLOOKUP(A13,POP_2021_FX_ETARIA!A:AC,11,0)</f>
        <v>1579.9986794321558</v>
      </c>
      <c r="H13" s="3">
        <f t="shared" si="1"/>
        <v>0</v>
      </c>
      <c r="I13" s="12">
        <f>(H13*POP_PADRAO!$C$2)/100000</f>
        <v>0</v>
      </c>
      <c r="J13" s="8">
        <f>VLOOKUP(A13,OBITOS!A:AC,20,0)</f>
        <v>0</v>
      </c>
      <c r="K13" s="1">
        <f>VLOOKUP(A13,POP_2021_FX_ETARIA!A:AC,14,0)</f>
        <v>1979.4205862304023</v>
      </c>
      <c r="L13" s="3">
        <f t="shared" si="2"/>
        <v>0</v>
      </c>
      <c r="M13" s="12">
        <f>(L13*POP_PADRAO!$D$2)/100000</f>
        <v>0</v>
      </c>
      <c r="N13" s="8">
        <f>VLOOKUP(A13,OBITOS!A:AB,21,0)</f>
        <v>1</v>
      </c>
      <c r="O13" s="1">
        <f>VLOOKUP(A13,POP_2021_FX_ETARIA!A:AC,17,0)</f>
        <v>4349.4085603112844</v>
      </c>
      <c r="P13" s="3">
        <f t="shared" si="3"/>
        <v>22.991631761731547</v>
      </c>
      <c r="Q13" s="12">
        <f>(P13*POP_PADRAO!$E$2)/100000</f>
        <v>3.8115546454757538</v>
      </c>
      <c r="R13" s="8">
        <f>VLOOKUP($A13,OBITOS!A:AB,22,0)</f>
        <v>1</v>
      </c>
      <c r="S13" s="1">
        <f>VLOOKUP(A13,POP_2021_FX_ETARIA!A:AC,20,0)</f>
        <v>3892.5638399999998</v>
      </c>
      <c r="T13" s="3">
        <f t="shared" si="4"/>
        <v>25.690008978760901</v>
      </c>
      <c r="U13" s="12">
        <f>(T13*POP_PADRAO!$F$2)/100000</f>
        <v>3.9195919044484793</v>
      </c>
      <c r="V13" s="8">
        <f>VLOOKUP(A13,OBITOS!A:AC,23,0)</f>
        <v>3</v>
      </c>
      <c r="W13" s="1">
        <f>VLOOKUP(A13,POP_2021_FX_ETARIA!A:AC,23,0)</f>
        <v>2636.9569070162661</v>
      </c>
      <c r="X13" s="3">
        <f t="shared" si="5"/>
        <v>113.76750192685247</v>
      </c>
      <c r="Y13" s="12">
        <f>(X13*POP_PADRAO!$G$2)/100000</f>
        <v>13.872752554102997</v>
      </c>
      <c r="Z13" s="8">
        <f>VLOOKUP(A13,OBITOS!A:AC,24,0)</f>
        <v>12</v>
      </c>
      <c r="AA13" s="1">
        <f>VLOOKUP(A13,POP_2021_FX_ETARIA!A:AC,26,0)</f>
        <v>2220.6116031086208</v>
      </c>
      <c r="AB13" s="3">
        <f t="shared" si="6"/>
        <v>540.39166431451918</v>
      </c>
      <c r="AC13" s="12">
        <f>(AB13*POP_PADRAO!$H$2)/100000</f>
        <v>49.333772462462719</v>
      </c>
      <c r="AD13" s="8">
        <f>VLOOKUP(A13,OBITOS!A:AC,25,0)</f>
        <v>29</v>
      </c>
      <c r="AE13" s="1">
        <f>VLOOKUP(A13,POP_2021_FX_ETARIA!A:AC,29,0)</f>
        <v>2046.6392136025504</v>
      </c>
      <c r="AF13" s="3">
        <f t="shared" si="7"/>
        <v>1416.9571171732514</v>
      </c>
      <c r="AG13" s="12">
        <f>(AF13*POP_PADRAO!$I$2)/100000</f>
        <v>97.975574503997976</v>
      </c>
      <c r="AH13" s="12">
        <f t="shared" si="8"/>
        <v>168.9132460704879</v>
      </c>
    </row>
    <row r="14" spans="1:34" x14ac:dyDescent="0.25">
      <c r="A14" s="8" t="s">
        <v>13</v>
      </c>
      <c r="B14" s="6">
        <f>VLOOKUP($A14,OBITOS!A:AC,18,0)</f>
        <v>0</v>
      </c>
      <c r="C14" s="1">
        <f>VLOOKUP(A14,POP_2021_FX_ETARIA!A:AC,8,0)</f>
        <v>2401.304750154226</v>
      </c>
      <c r="D14" s="3">
        <f t="shared" si="0"/>
        <v>0</v>
      </c>
      <c r="E14" s="12">
        <f>(D14*POP_PADRAO!$B$2)/100000</f>
        <v>0</v>
      </c>
      <c r="F14" s="6">
        <f>VLOOKUP(A14,OBITOS!A:AC,19,0)</f>
        <v>0</v>
      </c>
      <c r="G14" s="1">
        <f>VLOOKUP(A14,POP_2021_FX_ETARIA!A:AC,11,0)</f>
        <v>1849.4076640847943</v>
      </c>
      <c r="H14" s="3">
        <f t="shared" si="1"/>
        <v>0</v>
      </c>
      <c r="I14" s="12">
        <f>(H14*POP_PADRAO!$C$2)/100000</f>
        <v>0</v>
      </c>
      <c r="J14" s="8">
        <f>VLOOKUP(A14,OBITOS!A:AC,20,0)</f>
        <v>1</v>
      </c>
      <c r="K14" s="1">
        <f>VLOOKUP(A14,POP_2021_FX_ETARIA!A:AC,14,0)</f>
        <v>2463.3127994524298</v>
      </c>
      <c r="L14" s="3">
        <f t="shared" si="2"/>
        <v>40.595737586484759</v>
      </c>
      <c r="M14" s="12">
        <f>(L14*POP_PADRAO!$D$2)/100000</f>
        <v>6.007402730220889</v>
      </c>
      <c r="N14" s="8">
        <f>VLOOKUP(A14,OBITOS!A:AB,21,0)</f>
        <v>2</v>
      </c>
      <c r="O14" s="1">
        <f>VLOOKUP(A14,POP_2021_FX_ETARIA!A:AC,17,0)</f>
        <v>5702.1845950994402</v>
      </c>
      <c r="P14" s="3">
        <f t="shared" si="3"/>
        <v>35.074276650370734</v>
      </c>
      <c r="Q14" s="12">
        <f>(P14*POP_PADRAO!$E$2)/100000</f>
        <v>5.8146165304342912</v>
      </c>
      <c r="R14" s="8">
        <f>VLOOKUP($A14,OBITOS!A:AB,22,0)</f>
        <v>2</v>
      </c>
      <c r="S14" s="1">
        <f>VLOOKUP(A14,POP_2021_FX_ETARIA!A:AC,20,0)</f>
        <v>4640.4466057959507</v>
      </c>
      <c r="T14" s="3">
        <f t="shared" si="4"/>
        <v>43.099299914408796</v>
      </c>
      <c r="U14" s="12">
        <f>(T14*POP_PADRAO!$F$2)/100000</f>
        <v>6.5757729851934741</v>
      </c>
      <c r="V14" s="8">
        <f>VLOOKUP(A14,OBITOS!A:AC,23,0)</f>
        <v>7</v>
      </c>
      <c r="W14" s="1">
        <f>VLOOKUP(A14,POP_2021_FX_ETARIA!A:AC,23,0)</f>
        <v>3788.8050570962482</v>
      </c>
      <c r="X14" s="3">
        <f t="shared" si="5"/>
        <v>184.75482096629224</v>
      </c>
      <c r="Y14" s="12">
        <f>(X14*POP_PADRAO!$G$2)/100000</f>
        <v>22.52891090191034</v>
      </c>
      <c r="Z14" s="8">
        <f>VLOOKUP(A14,OBITOS!A:AC,24,0)</f>
        <v>19</v>
      </c>
      <c r="AA14" s="1">
        <f>VLOOKUP(A14,POP_2021_FX_ETARIA!A:AC,26,0)</f>
        <v>3760.2302558398223</v>
      </c>
      <c r="AB14" s="3">
        <f t="shared" si="6"/>
        <v>505.28820596802728</v>
      </c>
      <c r="AC14" s="12">
        <f>(AB14*POP_PADRAO!$H$2)/100000</f>
        <v>46.129085674948854</v>
      </c>
      <c r="AD14" s="8">
        <f>VLOOKUP(A14,OBITOS!A:AC,25,0)</f>
        <v>72</v>
      </c>
      <c r="AE14" s="1">
        <f>VLOOKUP(A14,POP_2021_FX_ETARIA!A:AC,29,0)</f>
        <v>4298.2202702702707</v>
      </c>
      <c r="AF14" s="3">
        <f t="shared" si="7"/>
        <v>1675.1119177862113</v>
      </c>
      <c r="AG14" s="12">
        <f>(AF14*POP_PADRAO!$I$2)/100000</f>
        <v>115.82570179047339</v>
      </c>
      <c r="AH14" s="12">
        <f t="shared" si="8"/>
        <v>202.88149061318126</v>
      </c>
    </row>
    <row r="15" spans="1:34" x14ac:dyDescent="0.25">
      <c r="A15" s="8" t="s">
        <v>14</v>
      </c>
      <c r="B15" s="6">
        <f>VLOOKUP($A15,OBITOS!A:AC,18,0)</f>
        <v>0</v>
      </c>
      <c r="C15" s="1">
        <f>VLOOKUP(A15,POP_2021_FX_ETARIA!A:AC,8,0)</f>
        <v>2164.6952498457745</v>
      </c>
      <c r="D15" s="3">
        <f t="shared" si="0"/>
        <v>0</v>
      </c>
      <c r="E15" s="12">
        <f>(D15*POP_PADRAO!$B$2)/100000</f>
        <v>0</v>
      </c>
      <c r="F15" s="6">
        <f>VLOOKUP(A15,OBITOS!A:AC,19,0)</f>
        <v>0</v>
      </c>
      <c r="G15" s="1">
        <f>VLOOKUP(A15,POP_2021_FX_ETARIA!A:AC,11,0)</f>
        <v>1621.5923359152059</v>
      </c>
      <c r="H15" s="3">
        <f t="shared" si="1"/>
        <v>0</v>
      </c>
      <c r="I15" s="12">
        <f>(H15*POP_PADRAO!$C$2)/100000</f>
        <v>0</v>
      </c>
      <c r="J15" s="8">
        <f>VLOOKUP(A15,OBITOS!A:AC,20,0)</f>
        <v>1</v>
      </c>
      <c r="K15" s="1">
        <f>VLOOKUP(A15,POP_2021_FX_ETARIA!A:AC,14,0)</f>
        <v>2500.6872005475698</v>
      </c>
      <c r="L15" s="3">
        <f t="shared" si="2"/>
        <v>39.989007812773714</v>
      </c>
      <c r="M15" s="12">
        <f>(L15*POP_PADRAO!$D$2)/100000</f>
        <v>5.9176181785463928</v>
      </c>
      <c r="N15" s="8">
        <f>VLOOKUP(A15,OBITOS!A:AB,21,0)</f>
        <v>0</v>
      </c>
      <c r="O15" s="1">
        <f>VLOOKUP(A15,POP_2021_FX_ETARIA!A:AC,17,0)</f>
        <v>6739.8154049005607</v>
      </c>
      <c r="P15" s="3">
        <f t="shared" si="3"/>
        <v>0</v>
      </c>
      <c r="Q15" s="12">
        <f>(P15*POP_PADRAO!$E$2)/100000</f>
        <v>0</v>
      </c>
      <c r="R15" s="8">
        <f>VLOOKUP($A15,OBITOS!A:AB,22,0)</f>
        <v>2</v>
      </c>
      <c r="S15" s="1">
        <f>VLOOKUP(A15,POP_2021_FX_ETARIA!A:AC,20,0)</f>
        <v>4964.5533942040493</v>
      </c>
      <c r="T15" s="3">
        <f t="shared" si="4"/>
        <v>40.285597539044161</v>
      </c>
      <c r="U15" s="12">
        <f>(T15*POP_PADRAO!$F$2)/100000</f>
        <v>6.1464790499081863</v>
      </c>
      <c r="V15" s="8">
        <f>VLOOKUP(A15,OBITOS!A:AC,23,0)</f>
        <v>6</v>
      </c>
      <c r="W15" s="1">
        <f>VLOOKUP(A15,POP_2021_FX_ETARIA!A:AC,23,0)</f>
        <v>3693.1949429037522</v>
      </c>
      <c r="X15" s="3">
        <f t="shared" si="5"/>
        <v>162.46096111250861</v>
      </c>
      <c r="Y15" s="12">
        <f>(X15*POP_PADRAO!$G$2)/100000</f>
        <v>19.810408728712911</v>
      </c>
      <c r="Z15" s="8">
        <f>VLOOKUP(A15,OBITOS!A:AC,24,0)</f>
        <v>12</v>
      </c>
      <c r="AA15" s="1">
        <f>VLOOKUP(A15,POP_2021_FX_ETARIA!A:AC,26,0)</f>
        <v>3316.7697441601781</v>
      </c>
      <c r="AB15" s="3">
        <f t="shared" si="6"/>
        <v>361.79780104206355</v>
      </c>
      <c r="AC15" s="12">
        <f>(AB15*POP_PADRAO!$H$2)/100000</f>
        <v>33.029470239274673</v>
      </c>
      <c r="AD15" s="8">
        <f>VLOOKUP(A15,OBITOS!A:AC,25,0)</f>
        <v>50</v>
      </c>
      <c r="AE15" s="1">
        <f>VLOOKUP(A15,POP_2021_FX_ETARIA!A:AC,29,0)</f>
        <v>3390.7797297297302</v>
      </c>
      <c r="AF15" s="3">
        <f t="shared" si="7"/>
        <v>1474.5870857257178</v>
      </c>
      <c r="AG15" s="12">
        <f>(AF15*POP_PADRAO!$I$2)/100000</f>
        <v>101.96040171516957</v>
      </c>
      <c r="AH15" s="12">
        <f t="shared" si="8"/>
        <v>166.86437791161171</v>
      </c>
    </row>
    <row r="16" spans="1:34" x14ac:dyDescent="0.25">
      <c r="A16" s="8" t="s">
        <v>15</v>
      </c>
      <c r="B16" s="6">
        <f>VLOOKUP($A16,OBITOS!A:AC,18,0)</f>
        <v>0</v>
      </c>
      <c r="C16" s="1">
        <f>VLOOKUP(A16,POP_2021_FX_ETARIA!A:AC,8,0)</f>
        <v>3888.4831706250911</v>
      </c>
      <c r="D16" s="3">
        <f t="shared" si="0"/>
        <v>0</v>
      </c>
      <c r="E16" s="12">
        <f>(D16*POP_PADRAO!$B$2)/100000</f>
        <v>0</v>
      </c>
      <c r="F16" s="6">
        <f>VLOOKUP(A16,OBITOS!A:AC,19,0)</f>
        <v>0</v>
      </c>
      <c r="G16" s="1">
        <f>VLOOKUP(A16,POP_2021_FX_ETARIA!A:AC,11,0)</f>
        <v>3234.5742216687422</v>
      </c>
      <c r="H16" s="3">
        <f t="shared" si="1"/>
        <v>0</v>
      </c>
      <c r="I16" s="12">
        <f>(H16*POP_PADRAO!$C$2)/100000</f>
        <v>0</v>
      </c>
      <c r="J16" s="8">
        <f>VLOOKUP(A16,OBITOS!A:AC,20,0)</f>
        <v>2</v>
      </c>
      <c r="K16" s="1">
        <f>VLOOKUP(A16,POP_2021_FX_ETARIA!A:AC,14,0)</f>
        <v>4560.0411925768176</v>
      </c>
      <c r="L16" s="3">
        <f t="shared" si="2"/>
        <v>43.859252922007641</v>
      </c>
      <c r="M16" s="12">
        <f>(L16*POP_PADRAO!$D$2)/100000</f>
        <v>6.4903413859103214</v>
      </c>
      <c r="N16" s="8">
        <f>VLOOKUP(A16,OBITOS!A:AB,21,0)</f>
        <v>8</v>
      </c>
      <c r="O16" s="1">
        <f>VLOOKUP(A16,POP_2021_FX_ETARIA!A:AC,17,0)</f>
        <v>7512.2815207899512</v>
      </c>
      <c r="P16" s="3">
        <f t="shared" si="3"/>
        <v>106.49228171042721</v>
      </c>
      <c r="Q16" s="12">
        <f>(P16*POP_PADRAO!$E$2)/100000</f>
        <v>17.654299410635751</v>
      </c>
      <c r="R16" s="8">
        <f>VLOOKUP($A16,OBITOS!A:AB,22,0)</f>
        <v>6</v>
      </c>
      <c r="S16" s="1">
        <f>VLOOKUP(A16,POP_2021_FX_ETARIA!A:AC,20,0)</f>
        <v>7146.904527154712</v>
      </c>
      <c r="T16" s="3">
        <f t="shared" si="4"/>
        <v>83.952429715591691</v>
      </c>
      <c r="U16" s="12">
        <f>(T16*POP_PADRAO!$F$2)/100000</f>
        <v>12.808841917652163</v>
      </c>
      <c r="V16" s="8">
        <f>VLOOKUP(A16,OBITOS!A:AC,23,0)</f>
        <v>16</v>
      </c>
      <c r="W16" s="1">
        <f>VLOOKUP(A16,POP_2021_FX_ETARIA!A:AC,23,0)</f>
        <v>5441.5983668818835</v>
      </c>
      <c r="X16" s="3">
        <f t="shared" si="5"/>
        <v>294.03125554759083</v>
      </c>
      <c r="Y16" s="12">
        <f>(X16*POP_PADRAO!$G$2)/100000</f>
        <v>35.85402493944698</v>
      </c>
      <c r="Z16" s="8">
        <f>VLOOKUP(A16,OBITOS!A:AC,24,0)</f>
        <v>35</v>
      </c>
      <c r="AA16" s="1">
        <f>VLOOKUP(A16,POP_2021_FX_ETARIA!A:AC,26,0)</f>
        <v>4178.105263157895</v>
      </c>
      <c r="AB16" s="3">
        <f t="shared" si="6"/>
        <v>837.70029225032749</v>
      </c>
      <c r="AC16" s="12">
        <f>(AB16*POP_PADRAO!$H$2)/100000</f>
        <v>76.475856936170388</v>
      </c>
      <c r="AD16" s="8">
        <f>VLOOKUP(A16,OBITOS!A:AC,25,0)</f>
        <v>66</v>
      </c>
      <c r="AE16" s="1">
        <f>VLOOKUP(A16,POP_2021_FX_ETARIA!A:AC,29,0)</f>
        <v>3403.3947095435688</v>
      </c>
      <c r="AF16" s="3">
        <f t="shared" si="7"/>
        <v>1939.240247830417</v>
      </c>
      <c r="AG16" s="12">
        <f>(AF16*POP_PADRAO!$I$2)/100000</f>
        <v>134.08886908412305</v>
      </c>
      <c r="AH16" s="12">
        <f t="shared" si="8"/>
        <v>283.37223367393869</v>
      </c>
    </row>
    <row r="17" spans="1:34" x14ac:dyDescent="0.25">
      <c r="A17" s="8" t="s">
        <v>16</v>
      </c>
      <c r="B17" s="6">
        <f>VLOOKUP($A17,OBITOS!A:AC,18,0)</f>
        <v>0</v>
      </c>
      <c r="C17" s="1">
        <f>VLOOKUP(A17,POP_2021_FX_ETARIA!A:AC,8,0)</f>
        <v>2955</v>
      </c>
      <c r="D17" s="3">
        <f t="shared" si="0"/>
        <v>0</v>
      </c>
      <c r="E17" s="12">
        <f>(D17*POP_PADRAO!$B$2)/100000</f>
        <v>0</v>
      </c>
      <c r="F17" s="6">
        <f>VLOOKUP(A17,OBITOS!A:AC,19,0)</f>
        <v>0</v>
      </c>
      <c r="G17" s="1">
        <f>VLOOKUP(A17,POP_2021_FX_ETARIA!A:AC,11,0)</f>
        <v>2306</v>
      </c>
      <c r="H17" s="3">
        <f t="shared" si="1"/>
        <v>0</v>
      </c>
      <c r="I17" s="12">
        <f>(H17*POP_PADRAO!$C$2)/100000</f>
        <v>0</v>
      </c>
      <c r="J17" s="8">
        <f>VLOOKUP(A17,OBITOS!A:AC,20,0)</f>
        <v>1</v>
      </c>
      <c r="K17" s="1">
        <f>VLOOKUP(A17,POP_2021_FX_ETARIA!A:AC,14,0)</f>
        <v>2555</v>
      </c>
      <c r="L17" s="3">
        <f t="shared" si="2"/>
        <v>39.138943248532293</v>
      </c>
      <c r="M17" s="12">
        <f>(L17*POP_PADRAO!$D$2)/100000</f>
        <v>5.7918246719446538</v>
      </c>
      <c r="N17" s="8">
        <f>VLOOKUP(A17,OBITOS!A:AB,21,0)</f>
        <v>5</v>
      </c>
      <c r="O17" s="1">
        <f>VLOOKUP(A17,POP_2021_FX_ETARIA!A:AC,17,0)</f>
        <v>3286</v>
      </c>
      <c r="P17" s="3">
        <f t="shared" si="3"/>
        <v>152.16068167985392</v>
      </c>
      <c r="Q17" s="12">
        <f>(P17*POP_PADRAO!$E$2)/100000</f>
        <v>25.225210595140727</v>
      </c>
      <c r="R17" s="8">
        <f>VLOOKUP($A17,OBITOS!A:AB,22,0)</f>
        <v>9</v>
      </c>
      <c r="S17" s="1">
        <f>VLOOKUP(A17,POP_2021_FX_ETARIA!A:AC,20,0)</f>
        <v>2696</v>
      </c>
      <c r="T17" s="3">
        <f t="shared" si="4"/>
        <v>333.82789317507417</v>
      </c>
      <c r="U17" s="12">
        <f>(T17*POP_PADRAO!$F$2)/100000</f>
        <v>50.932995338767043</v>
      </c>
      <c r="V17" s="8">
        <f>VLOOKUP(A17,OBITOS!A:AC,23,0)</f>
        <v>7</v>
      </c>
      <c r="W17" s="1">
        <f>VLOOKUP(A17,POP_2021_FX_ETARIA!A:AC,23,0)</f>
        <v>2213</v>
      </c>
      <c r="X17" s="3">
        <f t="shared" si="5"/>
        <v>316.3126976954361</v>
      </c>
      <c r="Y17" s="12">
        <f>(X17*POP_PADRAO!$G$2)/100000</f>
        <v>38.571012903763538</v>
      </c>
      <c r="Z17" s="8">
        <f>VLOOKUP(A17,OBITOS!A:AC,24,0)</f>
        <v>13</v>
      </c>
      <c r="AA17" s="1">
        <f>VLOOKUP(A17,POP_2021_FX_ETARIA!A:AC,26,0)</f>
        <v>1588</v>
      </c>
      <c r="AB17" s="3">
        <f t="shared" si="6"/>
        <v>818.63979848866495</v>
      </c>
      <c r="AC17" s="12">
        <f>(AB17*POP_PADRAO!$H$2)/100000</f>
        <v>74.735774465703628</v>
      </c>
      <c r="AD17" s="8">
        <f>VLOOKUP(A17,OBITOS!A:AC,25,0)</f>
        <v>34</v>
      </c>
      <c r="AE17" s="1">
        <f>VLOOKUP(A17,POP_2021_FX_ETARIA!A:AC,29,0)</f>
        <v>1597</v>
      </c>
      <c r="AF17" s="3">
        <f t="shared" si="7"/>
        <v>2128.991859737007</v>
      </c>
      <c r="AG17" s="12">
        <f>(AF17*POP_PADRAO!$I$2)/100000</f>
        <v>147.20925428441467</v>
      </c>
      <c r="AH17" s="12">
        <f t="shared" si="8"/>
        <v>342.46607225973423</v>
      </c>
    </row>
    <row r="18" spans="1:34" x14ac:dyDescent="0.25">
      <c r="A18" s="8" t="s">
        <v>17</v>
      </c>
      <c r="B18" s="6">
        <f>VLOOKUP($A18,OBITOS!A:AC,18,0)</f>
        <v>0</v>
      </c>
      <c r="C18" s="1">
        <f>VLOOKUP(A18,POP_2021_FX_ETARIA!A:AC,8,0)</f>
        <v>7770</v>
      </c>
      <c r="D18" s="3">
        <f t="shared" si="0"/>
        <v>0</v>
      </c>
      <c r="E18" s="12">
        <f>(D18*POP_PADRAO!$B$2)/100000</f>
        <v>0</v>
      </c>
      <c r="F18" s="6">
        <f>VLOOKUP(A18,OBITOS!A:AC,19,0)</f>
        <v>0</v>
      </c>
      <c r="G18" s="1">
        <f>VLOOKUP(A18,POP_2021_FX_ETARIA!A:AC,11,0)</f>
        <v>5355</v>
      </c>
      <c r="H18" s="3">
        <f t="shared" si="1"/>
        <v>0</v>
      </c>
      <c r="I18" s="12">
        <f>(H18*POP_PADRAO!$C$2)/100000</f>
        <v>0</v>
      </c>
      <c r="J18" s="8">
        <f>VLOOKUP(A18,OBITOS!A:AC,20,0)</f>
        <v>2</v>
      </c>
      <c r="K18" s="1">
        <f>VLOOKUP(A18,POP_2021_FX_ETARIA!A:AC,14,0)</f>
        <v>5479</v>
      </c>
      <c r="L18" s="3">
        <f t="shared" si="2"/>
        <v>36.503011498448622</v>
      </c>
      <c r="M18" s="12">
        <f>(L18*POP_PADRAO!$D$2)/100000</f>
        <v>5.4017565383531991</v>
      </c>
      <c r="N18" s="8">
        <f>VLOOKUP(A18,OBITOS!A:AB,21,0)</f>
        <v>7</v>
      </c>
      <c r="O18" s="1">
        <f>VLOOKUP(A18,POP_2021_FX_ETARIA!A:AC,17,0)</f>
        <v>8307</v>
      </c>
      <c r="P18" s="3">
        <f t="shared" si="3"/>
        <v>84.266281449380045</v>
      </c>
      <c r="Q18" s="12">
        <f>(P18*POP_PADRAO!$E$2)/100000</f>
        <v>13.969671219680437</v>
      </c>
      <c r="R18" s="8">
        <f>VLOOKUP($A18,OBITOS!A:AB,22,0)</f>
        <v>24</v>
      </c>
      <c r="S18" s="1">
        <f>VLOOKUP(A18,POP_2021_FX_ETARIA!A:AC,20,0)</f>
        <v>7799</v>
      </c>
      <c r="T18" s="3">
        <f t="shared" si="4"/>
        <v>307.73176048211309</v>
      </c>
      <c r="U18" s="12">
        <f>(T18*POP_PADRAO!$F$2)/100000</f>
        <v>46.951440076357116</v>
      </c>
      <c r="V18" s="8">
        <f>VLOOKUP(A18,OBITOS!A:AC,23,0)</f>
        <v>24</v>
      </c>
      <c r="W18" s="1">
        <f>VLOOKUP(A18,POP_2021_FX_ETARIA!A:AC,23,0)</f>
        <v>5762</v>
      </c>
      <c r="X18" s="3">
        <f t="shared" si="5"/>
        <v>416.52204095800067</v>
      </c>
      <c r="Y18" s="12">
        <f>(X18*POP_PADRAO!$G$2)/100000</f>
        <v>50.790490339284197</v>
      </c>
      <c r="Z18" s="8">
        <f>VLOOKUP(A18,OBITOS!A:AC,24,0)</f>
        <v>45</v>
      </c>
      <c r="AA18" s="1">
        <f>VLOOKUP(A18,POP_2021_FX_ETARIA!A:AC,26,0)</f>
        <v>4715</v>
      </c>
      <c r="AB18" s="3">
        <f t="shared" si="6"/>
        <v>954.40084835630967</v>
      </c>
      <c r="AC18" s="12">
        <f>(AB18*POP_PADRAO!$H$2)/100000</f>
        <v>87.129756804293692</v>
      </c>
      <c r="AD18" s="8">
        <f>VLOOKUP(A18,OBITOS!A:AC,25,0)</f>
        <v>112</v>
      </c>
      <c r="AE18" s="1">
        <f>VLOOKUP(A18,POP_2021_FX_ETARIA!A:AC,29,0)</f>
        <v>4247</v>
      </c>
      <c r="AF18" s="3">
        <f t="shared" si="7"/>
        <v>2637.1556392747821</v>
      </c>
      <c r="AG18" s="12">
        <f>(AF18*POP_PADRAO!$I$2)/100000</f>
        <v>182.34626558766425</v>
      </c>
      <c r="AH18" s="12">
        <f t="shared" si="8"/>
        <v>386.58938056563289</v>
      </c>
    </row>
    <row r="19" spans="1:34" x14ac:dyDescent="0.25">
      <c r="A19" s="8" t="s">
        <v>18</v>
      </c>
      <c r="B19" s="6">
        <f>VLOOKUP($A19,OBITOS!A:AC,18,0)</f>
        <v>0</v>
      </c>
      <c r="C19" s="1">
        <f>VLOOKUP(A19,POP_2021_FX_ETARIA!A:AC,8,0)</f>
        <v>5089.2584175084176</v>
      </c>
      <c r="D19" s="3">
        <f t="shared" si="0"/>
        <v>0</v>
      </c>
      <c r="E19" s="12">
        <f>(D19*POP_PADRAO!$B$2)/100000</f>
        <v>0</v>
      </c>
      <c r="F19" s="6">
        <f>VLOOKUP(A19,OBITOS!A:AC,19,0)</f>
        <v>0</v>
      </c>
      <c r="G19" s="1">
        <f>VLOOKUP(A19,POP_2021_FX_ETARIA!A:AC,11,0)</f>
        <v>4523.5984708348751</v>
      </c>
      <c r="H19" s="3">
        <f t="shared" si="1"/>
        <v>0</v>
      </c>
      <c r="I19" s="12">
        <f>(H19*POP_PADRAO!$C$2)/100000</f>
        <v>0</v>
      </c>
      <c r="J19" s="8">
        <f>VLOOKUP(A19,OBITOS!A:AC,20,0)</f>
        <v>1</v>
      </c>
      <c r="K19" s="1">
        <f>VLOOKUP(A19,POP_2021_FX_ETARIA!A:AC,14,0)</f>
        <v>5776.1731301939053</v>
      </c>
      <c r="L19" s="3">
        <f t="shared" si="2"/>
        <v>17.312500464584069</v>
      </c>
      <c r="M19" s="12">
        <f>(L19*POP_PADRAO!$D$2)/100000</f>
        <v>2.5619232151238895</v>
      </c>
      <c r="N19" s="8">
        <f>VLOOKUP(A19,OBITOS!A:AB,21,0)</f>
        <v>9</v>
      </c>
      <c r="O19" s="1">
        <f>VLOOKUP(A19,POP_2021_FX_ETARIA!A:AC,17,0)</f>
        <v>7557.4576271186443</v>
      </c>
      <c r="P19" s="3">
        <f t="shared" si="3"/>
        <v>119.0876673619054</v>
      </c>
      <c r="Q19" s="12">
        <f>(P19*POP_PADRAO!$E$2)/100000</f>
        <v>19.742363502343991</v>
      </c>
      <c r="R19" s="8">
        <f>VLOOKUP($A19,OBITOS!A:AB,22,0)</f>
        <v>12</v>
      </c>
      <c r="S19" s="1">
        <f>VLOOKUP(A19,POP_2021_FX_ETARIA!A:AC,20,0)</f>
        <v>7500.517609674288</v>
      </c>
      <c r="T19" s="3">
        <f t="shared" si="4"/>
        <v>159.98895842231218</v>
      </c>
      <c r="U19" s="12">
        <f>(T19*POP_PADRAO!$F$2)/100000</f>
        <v>24.409934101295335</v>
      </c>
      <c r="V19" s="8">
        <f>VLOOKUP(A19,OBITOS!A:AC,23,0)</f>
        <v>25</v>
      </c>
      <c r="W19" s="1">
        <f>VLOOKUP(A19,POP_2021_FX_ETARIA!A:AC,23,0)</f>
        <v>6566.4777811829608</v>
      </c>
      <c r="X19" s="3">
        <f t="shared" si="5"/>
        <v>380.72161108411171</v>
      </c>
      <c r="Y19" s="12">
        <f>(X19*POP_PADRAO!$G$2)/100000</f>
        <v>46.425003741096397</v>
      </c>
      <c r="Z19" s="8">
        <f>VLOOKUP(A19,OBITOS!A:AC,24,0)</f>
        <v>55</v>
      </c>
      <c r="AA19" s="1">
        <f>VLOOKUP(A19,POP_2021_FX_ETARIA!A:AC,26,0)</f>
        <v>5205.711595794759</v>
      </c>
      <c r="AB19" s="3">
        <f t="shared" si="6"/>
        <v>1056.5318302387268</v>
      </c>
      <c r="AC19" s="12">
        <f>(AB19*POP_PADRAO!$H$2)/100000</f>
        <v>96.4535620260977</v>
      </c>
      <c r="AD19" s="8">
        <f>VLOOKUP(A19,OBITOS!A:AC,25,0)</f>
        <v>114</v>
      </c>
      <c r="AE19" s="1">
        <f>VLOOKUP(A19,POP_2021_FX_ETARIA!A:AC,29,0)</f>
        <v>4957.2316370324952</v>
      </c>
      <c r="AF19" s="3">
        <f t="shared" si="7"/>
        <v>2299.6706296388206</v>
      </c>
      <c r="AG19" s="12">
        <f>(AF19*POP_PADRAO!$I$2)/100000</f>
        <v>159.01084681963974</v>
      </c>
      <c r="AH19" s="12">
        <f t="shared" si="8"/>
        <v>348.60363340559707</v>
      </c>
    </row>
    <row r="20" spans="1:34" x14ac:dyDescent="0.25">
      <c r="A20" s="8" t="s">
        <v>19</v>
      </c>
      <c r="B20" s="6">
        <f>VLOOKUP($A20,OBITOS!A:AC,18,0)</f>
        <v>0</v>
      </c>
      <c r="C20" s="1">
        <f>VLOOKUP(A20,POP_2021_FX_ETARIA!A:AC,8,0)</f>
        <v>3601.7415824915824</v>
      </c>
      <c r="D20" s="3">
        <f t="shared" si="0"/>
        <v>0</v>
      </c>
      <c r="E20" s="12">
        <f>(D20*POP_PADRAO!$B$2)/100000</f>
        <v>0</v>
      </c>
      <c r="F20" s="6">
        <f>VLOOKUP(A20,OBITOS!A:AC,19,0)</f>
        <v>0</v>
      </c>
      <c r="G20" s="1">
        <f>VLOOKUP(A20,POP_2021_FX_ETARIA!A:AC,11,0)</f>
        <v>3241.4015291651249</v>
      </c>
      <c r="H20" s="3">
        <f t="shared" si="1"/>
        <v>0</v>
      </c>
      <c r="I20" s="12">
        <f>(H20*POP_PADRAO!$C$2)/100000</f>
        <v>0</v>
      </c>
      <c r="J20" s="8">
        <f>VLOOKUP(A20,OBITOS!A:AC,20,0)</f>
        <v>0</v>
      </c>
      <c r="K20" s="1">
        <f>VLOOKUP(A20,POP_2021_FX_ETARIA!A:AC,14,0)</f>
        <v>3470.8268698060938</v>
      </c>
      <c r="L20" s="3">
        <f t="shared" si="2"/>
        <v>0</v>
      </c>
      <c r="M20" s="12">
        <f>(L20*POP_PADRAO!$D$2)/100000</f>
        <v>0</v>
      </c>
      <c r="N20" s="8">
        <f>VLOOKUP(A20,OBITOS!A:AB,21,0)</f>
        <v>4</v>
      </c>
      <c r="O20" s="1">
        <f>VLOOKUP(A20,POP_2021_FX_ETARIA!A:AC,17,0)</f>
        <v>5080.5423728813566</v>
      </c>
      <c r="P20" s="3">
        <f t="shared" si="3"/>
        <v>78.731751581307194</v>
      </c>
      <c r="Q20" s="12">
        <f>(P20*POP_PADRAO!$E$2)/100000</f>
        <v>13.052156393077777</v>
      </c>
      <c r="R20" s="8">
        <f>VLOOKUP($A20,OBITOS!A:AB,22,0)</f>
        <v>9</v>
      </c>
      <c r="S20" s="1">
        <f>VLOOKUP(A20,POP_2021_FX_ETARIA!A:AC,20,0)</f>
        <v>5407.4823903257129</v>
      </c>
      <c r="T20" s="3">
        <f t="shared" si="4"/>
        <v>166.43604824495594</v>
      </c>
      <c r="U20" s="12">
        <f>(T20*POP_PADRAO!$F$2)/100000</f>
        <v>25.393583468525161</v>
      </c>
      <c r="V20" s="8">
        <f>VLOOKUP(A20,OBITOS!A:AC,23,0)</f>
        <v>19</v>
      </c>
      <c r="W20" s="1">
        <f>VLOOKUP(A20,POP_2021_FX_ETARIA!A:AC,23,0)</f>
        <v>4716.5222188170401</v>
      </c>
      <c r="X20" s="3">
        <f t="shared" si="5"/>
        <v>402.83919206820627</v>
      </c>
      <c r="Y20" s="12">
        <f>(X20*POP_PADRAO!$G$2)/100000</f>
        <v>49.122010556671526</v>
      </c>
      <c r="Z20" s="8">
        <f>VLOOKUP(A20,OBITOS!A:AC,24,0)</f>
        <v>27</v>
      </c>
      <c r="AA20" s="1">
        <f>VLOOKUP(A20,POP_2021_FX_ETARIA!A:AC,26,0)</f>
        <v>4074.288404205241</v>
      </c>
      <c r="AB20" s="3">
        <f t="shared" si="6"/>
        <v>662.69240960291836</v>
      </c>
      <c r="AC20" s="12">
        <f>(AB20*POP_PADRAO!$H$2)/100000</f>
        <v>60.498928290136327</v>
      </c>
      <c r="AD20" s="8">
        <f>VLOOKUP(A20,OBITOS!A:AC,25,0)</f>
        <v>101</v>
      </c>
      <c r="AE20" s="1">
        <f>VLOOKUP(A20,POP_2021_FX_ETARIA!A:AC,29,0)</f>
        <v>3706.7683629675043</v>
      </c>
      <c r="AF20" s="3">
        <f t="shared" si="7"/>
        <v>2724.7453876277036</v>
      </c>
      <c r="AG20" s="12">
        <f>(AF20*POP_PADRAO!$I$2)/100000</f>
        <v>188.40266335124514</v>
      </c>
      <c r="AH20" s="12">
        <f t="shared" si="8"/>
        <v>336.4693420596559</v>
      </c>
    </row>
    <row r="21" spans="1:34" x14ac:dyDescent="0.25">
      <c r="A21" s="8" t="s">
        <v>20</v>
      </c>
      <c r="B21" s="6">
        <f>VLOOKUP($A21,OBITOS!A:AC,18,0)</f>
        <v>0</v>
      </c>
      <c r="C21" s="1">
        <f>VLOOKUP(A21,POP_2021_FX_ETARIA!A:AC,8,0)</f>
        <v>3252.0669308674592</v>
      </c>
      <c r="D21" s="3">
        <f t="shared" si="0"/>
        <v>0</v>
      </c>
      <c r="E21" s="12">
        <f>(D21*POP_PADRAO!$B$2)/100000</f>
        <v>0</v>
      </c>
      <c r="F21" s="6">
        <f>VLOOKUP(A21,OBITOS!A:AC,19,0)</f>
        <v>0</v>
      </c>
      <c r="G21" s="1">
        <f>VLOOKUP(A21,POP_2021_FX_ETARIA!A:AC,11,0)</f>
        <v>2959.5238669783575</v>
      </c>
      <c r="H21" s="3">
        <f t="shared" si="1"/>
        <v>0</v>
      </c>
      <c r="I21" s="12">
        <f>(H21*POP_PADRAO!$C$2)/100000</f>
        <v>0</v>
      </c>
      <c r="J21" s="8">
        <f>VLOOKUP(A21,OBITOS!A:AC,20,0)</f>
        <v>0</v>
      </c>
      <c r="K21" s="1">
        <f>VLOOKUP(A21,POP_2021_FX_ETARIA!A:AC,14,0)</f>
        <v>3762.237248631362</v>
      </c>
      <c r="L21" s="3">
        <f t="shared" si="2"/>
        <v>0</v>
      </c>
      <c r="M21" s="12">
        <f>(L21*POP_PADRAO!$D$2)/100000</f>
        <v>0</v>
      </c>
      <c r="N21" s="8">
        <f>VLOOKUP(A21,OBITOS!A:AB,21,0)</f>
        <v>3</v>
      </c>
      <c r="O21" s="1">
        <f>VLOOKUP(A21,POP_2021_FX_ETARIA!A:AC,17,0)</f>
        <v>4747.1977559607294</v>
      </c>
      <c r="P21" s="3">
        <f t="shared" si="3"/>
        <v>63.195176485603675</v>
      </c>
      <c r="Q21" s="12">
        <f>(P21*POP_PADRAO!$E$2)/100000</f>
        <v>10.47650166815399</v>
      </c>
      <c r="R21" s="8">
        <f>VLOOKUP($A21,OBITOS!A:AB,22,0)</f>
        <v>3</v>
      </c>
      <c r="S21" s="1">
        <f>VLOOKUP(A21,POP_2021_FX_ETARIA!A:AC,20,0)</f>
        <v>4889.4076483343188</v>
      </c>
      <c r="T21" s="3">
        <f t="shared" si="4"/>
        <v>61.357125765981365</v>
      </c>
      <c r="U21" s="12">
        <f>(T21*POP_PADRAO!$F$2)/100000</f>
        <v>9.3614172588026658</v>
      </c>
      <c r="V21" s="8">
        <f>VLOOKUP(A21,OBITOS!A:AC,23,0)</f>
        <v>13</v>
      </c>
      <c r="W21" s="1">
        <f>VLOOKUP(A21,POP_2021_FX_ETARIA!A:AC,23,0)</f>
        <v>4237.7887947781492</v>
      </c>
      <c r="X21" s="3">
        <f t="shared" si="5"/>
        <v>306.76375415449547</v>
      </c>
      <c r="Y21" s="12">
        <f>(X21*POP_PADRAO!$G$2)/100000</f>
        <v>37.406619481626677</v>
      </c>
      <c r="Z21" s="8">
        <f>VLOOKUP(A21,OBITOS!A:AC,24,0)</f>
        <v>27</v>
      </c>
      <c r="AA21" s="1">
        <f>VLOOKUP(A21,POP_2021_FX_ETARIA!A:AC,26,0)</f>
        <v>3527.5069891819617</v>
      </c>
      <c r="AB21" s="3">
        <f t="shared" si="6"/>
        <v>765.4130830301026</v>
      </c>
      <c r="AC21" s="12">
        <f>(AB21*POP_PADRAO!$H$2)/100000</f>
        <v>69.876567999801054</v>
      </c>
      <c r="AD21" s="8">
        <f>VLOOKUP(A21,OBITOS!A:AC,25,0)</f>
        <v>76</v>
      </c>
      <c r="AE21" s="1">
        <f>VLOOKUP(A21,POP_2021_FX_ETARIA!A:AC,29,0)</f>
        <v>3224.9191100020794</v>
      </c>
      <c r="AF21" s="3">
        <f t="shared" si="7"/>
        <v>2356.6482571387969</v>
      </c>
      <c r="AG21" s="12">
        <f>(AF21*POP_PADRAO!$I$2)/100000</f>
        <v>162.95056787437537</v>
      </c>
      <c r="AH21" s="12">
        <f t="shared" si="8"/>
        <v>290.07167428275977</v>
      </c>
    </row>
    <row r="22" spans="1:34" x14ac:dyDescent="0.25">
      <c r="A22" s="8" t="s">
        <v>21</v>
      </c>
      <c r="B22" s="6">
        <f>VLOOKUP($A22,OBITOS!A:AC,18,0)</f>
        <v>0</v>
      </c>
      <c r="C22" s="1">
        <f>VLOOKUP(A22,POP_2021_FX_ETARIA!A:AC,8,0)</f>
        <v>2085.2900020916127</v>
      </c>
      <c r="D22" s="3">
        <f t="shared" si="0"/>
        <v>0</v>
      </c>
      <c r="E22" s="12">
        <f>(D22*POP_PADRAO!$B$2)/100000</f>
        <v>0</v>
      </c>
      <c r="F22" s="6">
        <f>VLOOKUP(A22,OBITOS!A:AC,19,0)</f>
        <v>0</v>
      </c>
      <c r="G22" s="1">
        <f>VLOOKUP(A22,POP_2021_FX_ETARIA!A:AC,11,0)</f>
        <v>1889.6624293785312</v>
      </c>
      <c r="H22" s="3">
        <f t="shared" si="1"/>
        <v>0</v>
      </c>
      <c r="I22" s="12">
        <f>(H22*POP_PADRAO!$C$2)/100000</f>
        <v>0</v>
      </c>
      <c r="J22" s="8">
        <f>VLOOKUP(A22,OBITOS!A:AC,20,0)</f>
        <v>0</v>
      </c>
      <c r="K22" s="1">
        <f>VLOOKUP(A22,POP_2021_FX_ETARIA!A:AC,14,0)</f>
        <v>2513.1522620266123</v>
      </c>
      <c r="L22" s="3">
        <f t="shared" si="2"/>
        <v>0</v>
      </c>
      <c r="M22" s="12">
        <f>(L22*POP_PADRAO!$D$2)/100000</f>
        <v>0</v>
      </c>
      <c r="N22" s="8">
        <f>VLOOKUP(A22,OBITOS!A:AB,21,0)</f>
        <v>2</v>
      </c>
      <c r="O22" s="1">
        <f>VLOOKUP(A22,POP_2021_FX_ETARIA!A:AC,17,0)</f>
        <v>4960.2775250227478</v>
      </c>
      <c r="P22" s="3">
        <f t="shared" si="3"/>
        <v>40.320324617135775</v>
      </c>
      <c r="Q22" s="12">
        <f>(P22*POP_PADRAO!$E$2)/100000</f>
        <v>6.6843068031966455</v>
      </c>
      <c r="R22" s="8">
        <f>VLOOKUP($A22,OBITOS!A:AB,22,0)</f>
        <v>2</v>
      </c>
      <c r="S22" s="1">
        <f>VLOOKUP(A22,POP_2021_FX_ETARIA!A:AC,20,0)</f>
        <v>4283.7321527393469</v>
      </c>
      <c r="T22" s="3">
        <f t="shared" si="4"/>
        <v>46.688259879204786</v>
      </c>
      <c r="U22" s="12">
        <f>(T22*POP_PADRAO!$F$2)/100000</f>
        <v>7.1233499998622554</v>
      </c>
      <c r="V22" s="8">
        <f>VLOOKUP(A22,OBITOS!A:AC,23,0)</f>
        <v>7</v>
      </c>
      <c r="W22" s="1">
        <f>VLOOKUP(A22,POP_2021_FX_ETARIA!A:AC,23,0)</f>
        <v>3272.6869883670829</v>
      </c>
      <c r="X22" s="3">
        <f t="shared" si="5"/>
        <v>213.89152170317001</v>
      </c>
      <c r="Y22" s="12">
        <f>(X22*POP_PADRAO!$G$2)/100000</f>
        <v>26.081825686182768</v>
      </c>
      <c r="Z22" s="8">
        <f>VLOOKUP(A22,OBITOS!A:AC,24,0)</f>
        <v>15</v>
      </c>
      <c r="AA22" s="1">
        <f>VLOOKUP(A22,POP_2021_FX_ETARIA!A:AC,26,0)</f>
        <v>2869.059525679284</v>
      </c>
      <c r="AB22" s="3">
        <f t="shared" si="6"/>
        <v>522.81940704763076</v>
      </c>
      <c r="AC22" s="12">
        <f>(AB22*POP_PADRAO!$H$2)/100000</f>
        <v>47.729555005192736</v>
      </c>
      <c r="AD22" s="8">
        <f>VLOOKUP(A22,OBITOS!A:AC,25,0)</f>
        <v>43</v>
      </c>
      <c r="AE22" s="1">
        <f>VLOOKUP(A22,POP_2021_FX_ETARIA!A:AC,29,0)</f>
        <v>2857.5563942836202</v>
      </c>
      <c r="AF22" s="3">
        <f t="shared" si="7"/>
        <v>1504.7822008349185</v>
      </c>
      <c r="AG22" s="12">
        <f>(AF22*POP_PADRAO!$I$2)/100000</f>
        <v>104.04824453989816</v>
      </c>
      <c r="AH22" s="12">
        <f t="shared" si="8"/>
        <v>191.66728203433257</v>
      </c>
    </row>
    <row r="23" spans="1:34" x14ac:dyDescent="0.25">
      <c r="A23" s="8" t="s">
        <v>22</v>
      </c>
      <c r="B23" s="6">
        <f>VLOOKUP($A23,OBITOS!A:AC,18,0)</f>
        <v>0</v>
      </c>
      <c r="C23" s="1">
        <f>VLOOKUP(A23,POP_2021_FX_ETARIA!A:AC,8,0)</f>
        <v>3054.8436519556576</v>
      </c>
      <c r="D23" s="3">
        <f t="shared" si="0"/>
        <v>0</v>
      </c>
      <c r="E23" s="12">
        <f>(D23*POP_PADRAO!$B$2)/100000</f>
        <v>0</v>
      </c>
      <c r="F23" s="6">
        <f>VLOOKUP(A23,OBITOS!A:AC,19,0)</f>
        <v>0</v>
      </c>
      <c r="G23" s="1">
        <f>VLOOKUP(A23,POP_2021_FX_ETARIA!A:AC,11,0)</f>
        <v>2802.1610169491528</v>
      </c>
      <c r="H23" s="3">
        <f t="shared" si="1"/>
        <v>0</v>
      </c>
      <c r="I23" s="12">
        <f>(H23*POP_PADRAO!$C$2)/100000</f>
        <v>0</v>
      </c>
      <c r="J23" s="8">
        <f>VLOOKUP(A23,OBITOS!A:AC,20,0)</f>
        <v>0</v>
      </c>
      <c r="K23" s="1">
        <f>VLOOKUP(A23,POP_2021_FX_ETARIA!A:AC,14,0)</f>
        <v>3372.2004503582398</v>
      </c>
      <c r="L23" s="3">
        <f t="shared" si="2"/>
        <v>0</v>
      </c>
      <c r="M23" s="12">
        <f>(L23*POP_PADRAO!$D$2)/100000</f>
        <v>0</v>
      </c>
      <c r="N23" s="8">
        <f>VLOOKUP(A23,OBITOS!A:AB,21,0)</f>
        <v>1</v>
      </c>
      <c r="O23" s="1">
        <f>VLOOKUP(A23,POP_2021_FX_ETARIA!A:AC,17,0)</f>
        <v>5977.1292083712469</v>
      </c>
      <c r="P23" s="3">
        <f t="shared" si="3"/>
        <v>16.730439733500383</v>
      </c>
      <c r="Q23" s="12">
        <f>(P23*POP_PADRAO!$E$2)/100000</f>
        <v>2.7735737048997056</v>
      </c>
      <c r="R23" s="8">
        <f>VLOOKUP($A23,OBITOS!A:AB,22,0)</f>
        <v>3</v>
      </c>
      <c r="S23" s="1">
        <f>VLOOKUP(A23,POP_2021_FX_ETARIA!A:AC,20,0)</f>
        <v>6030.1671278361928</v>
      </c>
      <c r="T23" s="3">
        <f t="shared" si="4"/>
        <v>49.74986491089993</v>
      </c>
      <c r="U23" s="12">
        <f>(T23*POP_PADRAO!$F$2)/100000</f>
        <v>7.5904670922218633</v>
      </c>
      <c r="V23" s="8">
        <f>VLOOKUP(A23,OBITOS!A:AC,23,0)</f>
        <v>6</v>
      </c>
      <c r="W23" s="1">
        <f>VLOOKUP(A23,POP_2021_FX_ETARIA!A:AC,23,0)</f>
        <v>5085.2964239551911</v>
      </c>
      <c r="X23" s="3">
        <f t="shared" si="5"/>
        <v>117.98722237185497</v>
      </c>
      <c r="Y23" s="12">
        <f>(X23*POP_PADRAO!$G$2)/100000</f>
        <v>14.387303164686386</v>
      </c>
      <c r="Z23" s="8">
        <f>VLOOKUP(A23,OBITOS!A:AC,24,0)</f>
        <v>20</v>
      </c>
      <c r="AA23" s="1">
        <f>VLOOKUP(A23,POP_2021_FX_ETARIA!A:AC,26,0)</f>
        <v>5300.325899167583</v>
      </c>
      <c r="AB23" s="3">
        <f t="shared" si="6"/>
        <v>377.33528806485282</v>
      </c>
      <c r="AC23" s="12">
        <f>(AB23*POP_PADRAO!$H$2)/100000</f>
        <v>34.447928183834343</v>
      </c>
      <c r="AD23" s="8">
        <f>VLOOKUP(A23,OBITOS!A:AC,25,0)</f>
        <v>97</v>
      </c>
      <c r="AE23" s="1">
        <f>VLOOKUP(A23,POP_2021_FX_ETARIA!A:AC,29,0)</f>
        <v>5257.0025650421394</v>
      </c>
      <c r="AF23" s="3">
        <f t="shared" si="7"/>
        <v>1845.1579355320794</v>
      </c>
      <c r="AG23" s="12">
        <f>(AF23*POP_PADRAO!$I$2)/100000</f>
        <v>127.58354264454589</v>
      </c>
      <c r="AH23" s="12">
        <f t="shared" si="8"/>
        <v>186.78281479018818</v>
      </c>
    </row>
    <row r="24" spans="1:34" x14ac:dyDescent="0.25">
      <c r="A24" s="8" t="s">
        <v>23</v>
      </c>
      <c r="B24" s="6">
        <f>VLOOKUP($A24,OBITOS!A:AC,18,0)</f>
        <v>1</v>
      </c>
      <c r="C24" s="1">
        <f>VLOOKUP(A24,POP_2021_FX_ETARIA!A:AC,8,0)</f>
        <v>2192.7405354528341</v>
      </c>
      <c r="D24" s="3">
        <f t="shared" si="0"/>
        <v>45.605030957002164</v>
      </c>
      <c r="E24" s="12">
        <f>(D24*POP_PADRAO!$B$2)/100000</f>
        <v>5.9391544892315791</v>
      </c>
      <c r="F24" s="6">
        <f>VLOOKUP(A24,OBITOS!A:AC,19,0)</f>
        <v>0</v>
      </c>
      <c r="G24" s="1">
        <f>VLOOKUP(A24,POP_2021_FX_ETARIA!A:AC,11,0)</f>
        <v>1626.5107697740114</v>
      </c>
      <c r="H24" s="3">
        <f t="shared" si="1"/>
        <v>0</v>
      </c>
      <c r="I24" s="12">
        <f>(H24*POP_PADRAO!$C$2)/100000</f>
        <v>0</v>
      </c>
      <c r="J24" s="8">
        <f>VLOOKUP(A24,OBITOS!A:AC,20,0)</f>
        <v>0</v>
      </c>
      <c r="K24" s="1">
        <f>VLOOKUP(A24,POP_2021_FX_ETARIA!A:AC,14,0)</f>
        <v>1963.4002047082909</v>
      </c>
      <c r="L24" s="3">
        <f t="shared" si="2"/>
        <v>0</v>
      </c>
      <c r="M24" s="12">
        <f>(L24*POP_PADRAO!$D$2)/100000</f>
        <v>0</v>
      </c>
      <c r="N24" s="8">
        <f>VLOOKUP(A24,OBITOS!A:AB,21,0)</f>
        <v>0</v>
      </c>
      <c r="O24" s="1">
        <f>VLOOKUP(A24,POP_2021_FX_ETARIA!A:AC,17,0)</f>
        <v>4159.0900818926293</v>
      </c>
      <c r="P24" s="3">
        <f t="shared" si="3"/>
        <v>0</v>
      </c>
      <c r="Q24" s="12">
        <f>(P24*POP_PADRAO!$E$2)/100000</f>
        <v>0</v>
      </c>
      <c r="R24" s="8">
        <f>VLOOKUP($A24,OBITOS!A:AB,22,0)</f>
        <v>0</v>
      </c>
      <c r="S24" s="1">
        <f>VLOOKUP(A24,POP_2021_FX_ETARIA!A:AC,20,0)</f>
        <v>4037.2949640287775</v>
      </c>
      <c r="T24" s="3">
        <f t="shared" si="4"/>
        <v>0</v>
      </c>
      <c r="U24" s="12">
        <f>(T24*POP_PADRAO!$F$2)/100000</f>
        <v>0</v>
      </c>
      <c r="V24" s="8">
        <f>VLOOKUP(A24,OBITOS!A:AC,23,0)</f>
        <v>1</v>
      </c>
      <c r="W24" s="1">
        <f>VLOOKUP(A24,POP_2021_FX_ETARIA!A:AC,23,0)</f>
        <v>3156.4571305471777</v>
      </c>
      <c r="X24" s="3">
        <f t="shared" si="5"/>
        <v>31.681089228880104</v>
      </c>
      <c r="Y24" s="12">
        <f>(X24*POP_PADRAO!$G$2)/100000</f>
        <v>3.8631762504488596</v>
      </c>
      <c r="Z24" s="8">
        <f>VLOOKUP(A24,OBITOS!A:AC,24,0)</f>
        <v>6</v>
      </c>
      <c r="AA24" s="1">
        <f>VLOOKUP(A24,POP_2021_FX_ETARIA!A:AC,26,0)</f>
        <v>3740.5157059839798</v>
      </c>
      <c r="AB24" s="3">
        <f t="shared" si="6"/>
        <v>160.40568925833827</v>
      </c>
      <c r="AC24" s="12">
        <f>(AB24*POP_PADRAO!$H$2)/100000</f>
        <v>14.64385611053687</v>
      </c>
      <c r="AD24" s="8">
        <f>VLOOKUP(A24,OBITOS!A:AC,25,0)</f>
        <v>76</v>
      </c>
      <c r="AE24" s="1">
        <f>VLOOKUP(A24,POP_2021_FX_ETARIA!A:AC,29,0)</f>
        <v>3936.4935873946497</v>
      </c>
      <c r="AF24" s="3">
        <f t="shared" si="7"/>
        <v>1930.6521987833405</v>
      </c>
      <c r="AG24" s="12">
        <f>(AF24*POP_PADRAO!$I$2)/100000</f>
        <v>133.4950479803945</v>
      </c>
      <c r="AH24" s="12">
        <f t="shared" si="8"/>
        <v>157.94123483061182</v>
      </c>
    </row>
    <row r="25" spans="1:34" x14ac:dyDescent="0.25">
      <c r="A25" s="8" t="s">
        <v>24</v>
      </c>
      <c r="B25" s="6">
        <f>VLOOKUP($A25,OBITOS!A:AC,18,0)</f>
        <v>0</v>
      </c>
      <c r="C25" s="1">
        <f>VLOOKUP(A25,POP_2021_FX_ETARIA!A:AC,8,0)</f>
        <v>2395.9024390243903</v>
      </c>
      <c r="D25" s="3">
        <f t="shared" si="0"/>
        <v>0</v>
      </c>
      <c r="E25" s="12">
        <f>(D25*POP_PADRAO!$B$2)/100000</f>
        <v>0</v>
      </c>
      <c r="F25" s="6">
        <f>VLOOKUP(A25,OBITOS!A:AC,19,0)</f>
        <v>0</v>
      </c>
      <c r="G25" s="1">
        <f>VLOOKUP(A25,POP_2021_FX_ETARIA!A:AC,11,0)</f>
        <v>1870.3681260415087</v>
      </c>
      <c r="H25" s="3">
        <f t="shared" si="1"/>
        <v>0</v>
      </c>
      <c r="I25" s="12">
        <f>(H25*POP_PADRAO!$C$2)/100000</f>
        <v>0</v>
      </c>
      <c r="J25" s="8">
        <f>VLOOKUP(A25,OBITOS!A:AC,20,0)</f>
        <v>0</v>
      </c>
      <c r="K25" s="1">
        <f>VLOOKUP(A25,POP_2021_FX_ETARIA!A:AC,14,0)</f>
        <v>2147.9582971329278</v>
      </c>
      <c r="L25" s="3">
        <f t="shared" si="2"/>
        <v>0</v>
      </c>
      <c r="M25" s="12">
        <f>(L25*POP_PADRAO!$D$2)/100000</f>
        <v>0</v>
      </c>
      <c r="N25" s="8">
        <f>VLOOKUP(A25,OBITOS!A:AB,21,0)</f>
        <v>0</v>
      </c>
      <c r="O25" s="1">
        <f>VLOOKUP(A25,POP_2021_FX_ETARIA!A:AC,17,0)</f>
        <v>4578.073340002501</v>
      </c>
      <c r="P25" s="3">
        <f t="shared" si="3"/>
        <v>0</v>
      </c>
      <c r="Q25" s="12">
        <f>(P25*POP_PADRAO!$E$2)/100000</f>
        <v>0</v>
      </c>
      <c r="R25" s="8">
        <f>VLOOKUP($A25,OBITOS!A:AB,22,0)</f>
        <v>2</v>
      </c>
      <c r="S25" s="1">
        <f>VLOOKUP(A25,POP_2021_FX_ETARIA!A:AC,20,0)</f>
        <v>4908.3054545454552</v>
      </c>
      <c r="T25" s="3">
        <f t="shared" si="4"/>
        <v>40.747260302389115</v>
      </c>
      <c r="U25" s="12">
        <f>(T25*POP_PADRAO!$F$2)/100000</f>
        <v>6.2169161459515632</v>
      </c>
      <c r="V25" s="8">
        <f>VLOOKUP(A25,OBITOS!A:AC,23,0)</f>
        <v>4</v>
      </c>
      <c r="W25" s="1">
        <f>VLOOKUP(A25,POP_2021_FX_ETARIA!A:AC,23,0)</f>
        <v>3629.9965182790356</v>
      </c>
      <c r="X25" s="3">
        <f t="shared" si="5"/>
        <v>110.19294315732239</v>
      </c>
      <c r="Y25" s="12">
        <f>(X25*POP_PADRAO!$G$2)/100000</f>
        <v>13.43687263708</v>
      </c>
      <c r="Z25" s="8">
        <f>VLOOKUP(A25,OBITOS!A:AC,24,0)</f>
        <v>11</v>
      </c>
      <c r="AA25" s="1">
        <f>VLOOKUP(A25,POP_2021_FX_ETARIA!A:AC,26,0)</f>
        <v>3641.252572295029</v>
      </c>
      <c r="AB25" s="3">
        <f t="shared" si="6"/>
        <v>302.09384769666934</v>
      </c>
      <c r="AC25" s="12">
        <f>(AB25*POP_PADRAO!$H$2)/100000</f>
        <v>27.578939737129708</v>
      </c>
      <c r="AD25" s="8">
        <f>VLOOKUP(A25,OBITOS!A:AC,25,0)</f>
        <v>58</v>
      </c>
      <c r="AE25" s="1">
        <f>VLOOKUP(A25,POP_2021_FX_ETARIA!A:AC,29,0)</f>
        <v>3913.8517812916743</v>
      </c>
      <c r="AF25" s="3">
        <f t="shared" si="7"/>
        <v>1481.916108250233</v>
      </c>
      <c r="AG25" s="12">
        <f>(AF25*POP_PADRAO!$I$2)/100000</f>
        <v>102.46716736367742</v>
      </c>
      <c r="AH25" s="12">
        <f t="shared" si="8"/>
        <v>149.69989588383868</v>
      </c>
    </row>
    <row r="26" spans="1:34" x14ac:dyDescent="0.25">
      <c r="A26" s="8" t="s">
        <v>25</v>
      </c>
      <c r="B26" s="6">
        <f>VLOOKUP($A26,OBITOS!A:AC,18,0)</f>
        <v>0</v>
      </c>
      <c r="C26" s="1">
        <f>VLOOKUP(A26,POP_2021_FX_ETARIA!A:AC,8,0)</f>
        <v>3217.4703361898487</v>
      </c>
      <c r="D26" s="3">
        <f t="shared" si="0"/>
        <v>0</v>
      </c>
      <c r="E26" s="12">
        <f>(D26*POP_PADRAO!$B$2)/100000</f>
        <v>0</v>
      </c>
      <c r="F26" s="6">
        <f>VLOOKUP(A26,OBITOS!A:AC,19,0)</f>
        <v>0</v>
      </c>
      <c r="G26" s="1">
        <f>VLOOKUP(A26,POP_2021_FX_ETARIA!A:AC,11,0)</f>
        <v>2731.8406302075441</v>
      </c>
      <c r="H26" s="3">
        <f t="shared" si="1"/>
        <v>0</v>
      </c>
      <c r="I26" s="12">
        <f>(H26*POP_PADRAO!$C$2)/100000</f>
        <v>0</v>
      </c>
      <c r="J26" s="8">
        <f>VLOOKUP(A26,OBITOS!A:AC,20,0)</f>
        <v>0</v>
      </c>
      <c r="K26" s="1">
        <f>VLOOKUP(A26,POP_2021_FX_ETARIA!A:AC,14,0)</f>
        <v>2119.4613379669854</v>
      </c>
      <c r="L26" s="3">
        <f t="shared" si="2"/>
        <v>0</v>
      </c>
      <c r="M26" s="12">
        <f>(L26*POP_PADRAO!$D$2)/100000</f>
        <v>0</v>
      </c>
      <c r="N26" s="8">
        <f>VLOOKUP(A26,OBITOS!A:AB,21,0)</f>
        <v>0</v>
      </c>
      <c r="O26" s="1">
        <f>VLOOKUP(A26,POP_2021_FX_ETARIA!A:AC,17,0)</f>
        <v>4886.1306114793051</v>
      </c>
      <c r="P26" s="3">
        <f t="shared" si="3"/>
        <v>0</v>
      </c>
      <c r="Q26" s="12">
        <f>(P26*POP_PADRAO!$E$2)/100000</f>
        <v>0</v>
      </c>
      <c r="R26" s="8">
        <f>VLOOKUP($A26,OBITOS!A:AB,22,0)</f>
        <v>1</v>
      </c>
      <c r="S26" s="1">
        <f>VLOOKUP(A26,POP_2021_FX_ETARIA!A:AC,20,0)</f>
        <v>6244.1798347107442</v>
      </c>
      <c r="T26" s="3">
        <f t="shared" si="4"/>
        <v>16.01491351099634</v>
      </c>
      <c r="U26" s="12">
        <f>(T26*POP_PADRAO!$F$2)/100000</f>
        <v>2.4434372677736405</v>
      </c>
      <c r="V26" s="8">
        <f>VLOOKUP(A26,OBITOS!A:AC,23,0)</f>
        <v>2</v>
      </c>
      <c r="W26" s="1">
        <f>VLOOKUP(A26,POP_2021_FX_ETARIA!A:AC,23,0)</f>
        <v>4675.1186272071627</v>
      </c>
      <c r="X26" s="3">
        <f t="shared" si="5"/>
        <v>42.779663137548376</v>
      </c>
      <c r="Y26" s="12">
        <f>(X26*POP_PADRAO!$G$2)/100000</f>
        <v>5.2165308282559142</v>
      </c>
      <c r="Z26" s="8">
        <f>VLOOKUP(A26,OBITOS!A:AC,24,0)</f>
        <v>10</v>
      </c>
      <c r="AA26" s="1">
        <f>VLOOKUP(A26,POP_2021_FX_ETARIA!A:AC,26,0)</f>
        <v>4419.2765081771904</v>
      </c>
      <c r="AB26" s="3">
        <f t="shared" si="6"/>
        <v>226.281382970641</v>
      </c>
      <c r="AC26" s="12">
        <f>(AB26*POP_PADRAO!$H$2)/100000</f>
        <v>20.657820979021817</v>
      </c>
      <c r="AD26" s="8">
        <f>VLOOKUP(A26,OBITOS!A:AC,25,0)</f>
        <v>78</v>
      </c>
      <c r="AE26" s="1">
        <f>VLOOKUP(A26,POP_2021_FX_ETARIA!A:AC,29,0)</f>
        <v>5175.9893313011999</v>
      </c>
      <c r="AF26" s="3">
        <f t="shared" si="7"/>
        <v>1506.9582838647673</v>
      </c>
      <c r="AG26" s="12">
        <f>(AF26*POP_PADRAO!$I$2)/100000</f>
        <v>104.19870991562044</v>
      </c>
      <c r="AH26" s="12">
        <f t="shared" si="8"/>
        <v>132.51649899067181</v>
      </c>
    </row>
    <row r="27" spans="1:34" x14ac:dyDescent="0.25">
      <c r="A27" s="8" t="s">
        <v>26</v>
      </c>
      <c r="B27" s="6">
        <f>VLOOKUP($A27,OBITOS!A:AC,18,0)</f>
        <v>0</v>
      </c>
      <c r="C27" s="1">
        <f>VLOOKUP(A27,POP_2021_FX_ETARIA!A:AC,8,0)</f>
        <v>2572.6272247857614</v>
      </c>
      <c r="D27" s="3">
        <f t="shared" si="0"/>
        <v>0</v>
      </c>
      <c r="E27" s="12">
        <f>(D27*POP_PADRAO!$B$2)/100000</f>
        <v>0</v>
      </c>
      <c r="F27" s="6">
        <f>VLOOKUP(A27,OBITOS!A:AC,19,0)</f>
        <v>0</v>
      </c>
      <c r="G27" s="1">
        <f>VLOOKUP(A27,POP_2021_FX_ETARIA!A:AC,11,0)</f>
        <v>2017.7912437509467</v>
      </c>
      <c r="H27" s="3">
        <f t="shared" si="1"/>
        <v>0</v>
      </c>
      <c r="I27" s="12">
        <f>(H27*POP_PADRAO!$C$2)/100000</f>
        <v>0</v>
      </c>
      <c r="J27" s="8">
        <f>VLOOKUP(A27,OBITOS!A:AC,20,0)</f>
        <v>0</v>
      </c>
      <c r="K27" s="1">
        <f>VLOOKUP(A27,POP_2021_FX_ETARIA!A:AC,14,0)</f>
        <v>2907.5803649000868</v>
      </c>
      <c r="L27" s="3">
        <f t="shared" si="2"/>
        <v>0</v>
      </c>
      <c r="M27" s="12">
        <f>(L27*POP_PADRAO!$D$2)/100000</f>
        <v>0</v>
      </c>
      <c r="N27" s="8">
        <f>VLOOKUP(A27,OBITOS!A:AB,21,0)</f>
        <v>1</v>
      </c>
      <c r="O27" s="1">
        <f>VLOOKUP(A27,POP_2021_FX_ETARIA!A:AC,17,0)</f>
        <v>5742.7960485181948</v>
      </c>
      <c r="P27" s="3">
        <f t="shared" si="3"/>
        <v>17.413120569692328</v>
      </c>
      <c r="Q27" s="12">
        <f>(P27*POP_PADRAO!$E$2)/100000</f>
        <v>2.8867485912901407</v>
      </c>
      <c r="R27" s="8">
        <f>VLOOKUP($A27,OBITOS!A:AB,22,0)</f>
        <v>2</v>
      </c>
      <c r="S27" s="1">
        <f>VLOOKUP(A27,POP_2021_FX_ETARIA!A:AC,20,0)</f>
        <v>5511.5147107438015</v>
      </c>
      <c r="T27" s="3">
        <f t="shared" si="4"/>
        <v>36.287665096880275</v>
      </c>
      <c r="U27" s="12">
        <f>(T27*POP_PADRAO!$F$2)/100000</f>
        <v>5.5365040340258309</v>
      </c>
      <c r="V27" s="8">
        <f>VLOOKUP(A27,OBITOS!A:AC,23,0)</f>
        <v>2</v>
      </c>
      <c r="W27" s="1">
        <f>VLOOKUP(A27,POP_2021_FX_ETARIA!A:AC,23,0)</f>
        <v>3946.884854513803</v>
      </c>
      <c r="X27" s="3">
        <f t="shared" si="5"/>
        <v>50.672874272294166</v>
      </c>
      <c r="Y27" s="12">
        <f>(X27*POP_PADRAO!$G$2)/100000</f>
        <v>6.1790250649670524</v>
      </c>
      <c r="Z27" s="8">
        <f>VLOOKUP(A27,OBITOS!A:AC,24,0)</f>
        <v>11</v>
      </c>
      <c r="AA27" s="1">
        <f>VLOOKUP(A27,POP_2021_FX_ETARIA!A:AC,26,0)</f>
        <v>3544.470919527781</v>
      </c>
      <c r="AB27" s="3">
        <f t="shared" si="6"/>
        <v>310.34250949547913</v>
      </c>
      <c r="AC27" s="12">
        <f>(AB27*POP_PADRAO!$H$2)/100000</f>
        <v>28.331981708675457</v>
      </c>
      <c r="AD27" s="8">
        <f>VLOOKUP(A27,OBITOS!A:AC,25,0)</f>
        <v>51</v>
      </c>
      <c r="AE27" s="1">
        <f>VLOOKUP(A27,POP_2021_FX_ETARIA!A:AC,29,0)</f>
        <v>3774.1588874071249</v>
      </c>
      <c r="AF27" s="3">
        <f t="shared" si="7"/>
        <v>1351.2944611358791</v>
      </c>
      <c r="AG27" s="12">
        <f>(AF27*POP_PADRAO!$I$2)/100000</f>
        <v>93.435326693567333</v>
      </c>
      <c r="AH27" s="12">
        <f t="shared" si="8"/>
        <v>136.36958609252582</v>
      </c>
    </row>
    <row r="28" spans="1:34" x14ac:dyDescent="0.25">
      <c r="A28" s="8" t="s">
        <v>27</v>
      </c>
      <c r="B28" s="6">
        <f>VLOOKUP($A28,OBITOS!A:AC,18,0)</f>
        <v>0</v>
      </c>
      <c r="C28" s="1">
        <f>VLOOKUP(A28,POP_2021_FX_ETARIA!A:AC,8,0)</f>
        <v>1915.2148733839083</v>
      </c>
      <c r="D28" s="3">
        <f t="shared" si="0"/>
        <v>0</v>
      </c>
      <c r="E28" s="12">
        <f>(D28*POP_PADRAO!$B$2)/100000</f>
        <v>0</v>
      </c>
      <c r="F28" s="6">
        <f>VLOOKUP(A28,OBITOS!A:AC,19,0)</f>
        <v>0</v>
      </c>
      <c r="G28" s="1">
        <f>VLOOKUP(A28,POP_2021_FX_ETARIA!A:AC,11,0)</f>
        <v>2288.4636075949365</v>
      </c>
      <c r="H28" s="3">
        <f t="shared" si="1"/>
        <v>0</v>
      </c>
      <c r="I28" s="12">
        <f>(H28*POP_PADRAO!$C$2)/100000</f>
        <v>0</v>
      </c>
      <c r="J28" s="8">
        <f>VLOOKUP(A28,OBITOS!A:AC,20,0)</f>
        <v>0</v>
      </c>
      <c r="K28" s="1">
        <f>VLOOKUP(A28,POP_2021_FX_ETARIA!A:AC,14,0)</f>
        <v>2680.8054100777954</v>
      </c>
      <c r="L28" s="3">
        <f t="shared" si="2"/>
        <v>0</v>
      </c>
      <c r="M28" s="12">
        <f>(L28*POP_PADRAO!$D$2)/100000</f>
        <v>0</v>
      </c>
      <c r="N28" s="8">
        <f>VLOOKUP(A28,OBITOS!A:AB,21,0)</f>
        <v>2</v>
      </c>
      <c r="O28" s="1">
        <f>VLOOKUP(A28,POP_2021_FX_ETARIA!A:AC,17,0)</f>
        <v>3415.5599228483552</v>
      </c>
      <c r="P28" s="3">
        <f t="shared" si="3"/>
        <v>58.55555297452166</v>
      </c>
      <c r="Q28" s="12">
        <f>(P28*POP_PADRAO!$E$2)/100000</f>
        <v>9.7073444926133803</v>
      </c>
      <c r="R28" s="8">
        <f>VLOOKUP($A28,OBITOS!A:AB,22,0)</f>
        <v>3</v>
      </c>
      <c r="S28" s="1">
        <f>VLOOKUP(A28,POP_2021_FX_ETARIA!A:AC,20,0)</f>
        <v>4021.8854080265423</v>
      </c>
      <c r="T28" s="3">
        <f t="shared" si="4"/>
        <v>74.591881559152611</v>
      </c>
      <c r="U28" s="12">
        <f>(T28*POP_PADRAO!$F$2)/100000</f>
        <v>11.380678587483162</v>
      </c>
      <c r="V28" s="8">
        <f>VLOOKUP(A28,OBITOS!A:AC,23,0)</f>
        <v>3</v>
      </c>
      <c r="W28" s="1">
        <f>VLOOKUP(A28,POP_2021_FX_ETARIA!A:AC,23,0)</f>
        <v>3550.2150537634407</v>
      </c>
      <c r="X28" s="3">
        <f t="shared" si="5"/>
        <v>84.501923251658241</v>
      </c>
      <c r="Y28" s="12">
        <f>(X28*POP_PADRAO!$G$2)/100000</f>
        <v>10.304122458184748</v>
      </c>
      <c r="Z28" s="8">
        <f>VLOOKUP(A28,OBITOS!A:AC,24,0)</f>
        <v>9</v>
      </c>
      <c r="AA28" s="1">
        <f>VLOOKUP(A28,POP_2021_FX_ETARIA!A:AC,26,0)</f>
        <v>3823.8530734632686</v>
      </c>
      <c r="AB28" s="3">
        <f t="shared" si="6"/>
        <v>235.36469176752883</v>
      </c>
      <c r="AC28" s="12">
        <f>(AB28*POP_PADRAO!$H$2)/100000</f>
        <v>21.487060064270064</v>
      </c>
      <c r="AD28" s="8">
        <f>VLOOKUP(A28,OBITOS!A:AC,25,0)</f>
        <v>57</v>
      </c>
      <c r="AE28" s="1">
        <f>VLOOKUP(A28,POP_2021_FX_ETARIA!A:AC,29,0)</f>
        <v>3997.5078864353313</v>
      </c>
      <c r="AF28" s="3">
        <f t="shared" si="7"/>
        <v>1425.8883689364825</v>
      </c>
      <c r="AG28" s="12">
        <f>(AF28*POP_PADRAO!$I$2)/100000</f>
        <v>98.593126377612947</v>
      </c>
      <c r="AH28" s="12">
        <f t="shared" si="8"/>
        <v>151.47233198016431</v>
      </c>
    </row>
    <row r="29" spans="1:34" x14ac:dyDescent="0.25">
      <c r="A29" s="8" t="s">
        <v>28</v>
      </c>
      <c r="B29" s="6">
        <f>VLOOKUP($A29,OBITOS!A:AC,18,0)</f>
        <v>0</v>
      </c>
      <c r="C29" s="1">
        <f>VLOOKUP(A29,POP_2021_FX_ETARIA!A:AC,8,0)</f>
        <v>2621.7281072417313</v>
      </c>
      <c r="D29" s="3">
        <f t="shared" si="0"/>
        <v>0</v>
      </c>
      <c r="E29" s="12">
        <f>(D29*POP_PADRAO!$B$2)/100000</f>
        <v>0</v>
      </c>
      <c r="F29" s="6">
        <f>VLOOKUP(A29,OBITOS!A:AC,19,0)</f>
        <v>0</v>
      </c>
      <c r="G29" s="1">
        <f>VLOOKUP(A29,POP_2021_FX_ETARIA!A:AC,11,0)</f>
        <v>1934.7597758405977</v>
      </c>
      <c r="H29" s="3">
        <f t="shared" si="1"/>
        <v>0</v>
      </c>
      <c r="I29" s="12">
        <f>(H29*POP_PADRAO!$C$2)/100000</f>
        <v>0</v>
      </c>
      <c r="J29" s="8">
        <f>VLOOKUP(A29,OBITOS!A:AC,20,0)</f>
        <v>0</v>
      </c>
      <c r="K29" s="1">
        <f>VLOOKUP(A29,POP_2021_FX_ETARIA!A:AC,14,0)</f>
        <v>2189.0803772436875</v>
      </c>
      <c r="L29" s="3">
        <f t="shared" si="2"/>
        <v>0</v>
      </c>
      <c r="M29" s="12">
        <f>(L29*POP_PADRAO!$D$2)/100000</f>
        <v>0</v>
      </c>
      <c r="N29" s="8">
        <f>VLOOKUP(A29,OBITOS!A:AB,21,0)</f>
        <v>4</v>
      </c>
      <c r="O29" s="1">
        <f>VLOOKUP(A29,POP_2021_FX_ETARIA!A:AC,17,0)</f>
        <v>4560.3713306912077</v>
      </c>
      <c r="P29" s="3">
        <f t="shared" si="3"/>
        <v>87.712155654520501</v>
      </c>
      <c r="Q29" s="12">
        <f>(P29*POP_PADRAO!$E$2)/100000</f>
        <v>14.540928534969792</v>
      </c>
      <c r="R29" s="8">
        <f>VLOOKUP($A29,OBITOS!A:AB,22,0)</f>
        <v>2</v>
      </c>
      <c r="S29" s="1">
        <f>VLOOKUP(A29,POP_2021_FX_ETARIA!A:AC,20,0)</f>
        <v>3942.8128337852272</v>
      </c>
      <c r="T29" s="3">
        <f t="shared" si="4"/>
        <v>50.725207721309346</v>
      </c>
      <c r="U29" s="12">
        <f>(T29*POP_PADRAO!$F$2)/100000</f>
        <v>7.7392776974226392</v>
      </c>
      <c r="V29" s="8">
        <f>VLOOKUP(A29,OBITOS!A:AC,23,0)</f>
        <v>9</v>
      </c>
      <c r="W29" s="1">
        <f>VLOOKUP(A29,POP_2021_FX_ETARIA!A:AC,23,0)</f>
        <v>2894.8104823395365</v>
      </c>
      <c r="X29" s="3">
        <f t="shared" si="5"/>
        <v>310.90118178397478</v>
      </c>
      <c r="Y29" s="12">
        <f>(X29*POP_PADRAO!$G$2)/100000</f>
        <v>37.911135347248653</v>
      </c>
      <c r="Z29" s="8">
        <f>VLOOKUP(A29,OBITOS!A:AC,24,0)</f>
        <v>18</v>
      </c>
      <c r="AA29" s="1">
        <f>VLOOKUP(A29,POP_2021_FX_ETARIA!A:AC,26,0)</f>
        <v>2140.858896571187</v>
      </c>
      <c r="AB29" s="3">
        <f t="shared" si="6"/>
        <v>840.7840436765315</v>
      </c>
      <c r="AC29" s="12">
        <f>(AB29*POP_PADRAO!$H$2)/100000</f>
        <v>76.757380692433571</v>
      </c>
      <c r="AD29" s="8">
        <f>VLOOKUP(A29,OBITOS!A:AC,25,0)</f>
        <v>40</v>
      </c>
      <c r="AE29" s="1">
        <f>VLOOKUP(A29,POP_2021_FX_ETARIA!A:AC,29,0)</f>
        <v>1717.0067427385893</v>
      </c>
      <c r="AF29" s="3">
        <f t="shared" si="7"/>
        <v>2329.6355805918884</v>
      </c>
      <c r="AG29" s="12">
        <f>(AF29*POP_PADRAO!$I$2)/100000</f>
        <v>161.08277493166881</v>
      </c>
      <c r="AH29" s="12">
        <f t="shared" si="8"/>
        <v>298.03149720374347</v>
      </c>
    </row>
    <row r="30" spans="1:34" x14ac:dyDescent="0.25">
      <c r="A30" s="8" t="s">
        <v>29</v>
      </c>
      <c r="B30" s="6">
        <f>VLOOKUP($A30,OBITOS!A:AC,18,0)</f>
        <v>0</v>
      </c>
      <c r="C30" s="1">
        <f>VLOOKUP(A30,POP_2021_FX_ETARIA!A:AC,8,0)</f>
        <v>2949.788722133178</v>
      </c>
      <c r="D30" s="3">
        <f t="shared" si="0"/>
        <v>0</v>
      </c>
      <c r="E30" s="12">
        <f>(D30*POP_PADRAO!$B$2)/100000</f>
        <v>0</v>
      </c>
      <c r="F30" s="6">
        <f>VLOOKUP(A30,OBITOS!A:AC,19,0)</f>
        <v>0</v>
      </c>
      <c r="G30" s="1">
        <f>VLOOKUP(A30,POP_2021_FX_ETARIA!A:AC,11,0)</f>
        <v>2339.66600249066</v>
      </c>
      <c r="H30" s="3">
        <f t="shared" si="1"/>
        <v>0</v>
      </c>
      <c r="I30" s="12">
        <f>(H30*POP_PADRAO!$C$2)/100000</f>
        <v>0</v>
      </c>
      <c r="J30" s="8">
        <f>VLOOKUP(A30,OBITOS!A:AC,20,0)</f>
        <v>1</v>
      </c>
      <c r="K30" s="1">
        <f>VLOOKUP(A30,POP_2021_FX_ETARIA!A:AC,14,0)</f>
        <v>2173.8784301794949</v>
      </c>
      <c r="L30" s="3">
        <f t="shared" si="2"/>
        <v>46.00073242906371</v>
      </c>
      <c r="M30" s="12">
        <f>(L30*POP_PADRAO!$D$2)/100000</f>
        <v>6.8072399226099893</v>
      </c>
      <c r="N30" s="8">
        <f>VLOOKUP(A30,OBITOS!A:AB,21,0)</f>
        <v>1</v>
      </c>
      <c r="O30" s="1">
        <f>VLOOKUP(A30,POP_2021_FX_ETARIA!A:AC,17,0)</f>
        <v>4030.3471485188425</v>
      </c>
      <c r="P30" s="3">
        <f t="shared" si="3"/>
        <v>24.811758470173004</v>
      </c>
      <c r="Q30" s="12">
        <f>(P30*POP_PADRAO!$E$2)/100000</f>
        <v>4.1132954041487277</v>
      </c>
      <c r="R30" s="8">
        <f>VLOOKUP($A30,OBITOS!A:AB,22,0)</f>
        <v>0</v>
      </c>
      <c r="S30" s="1">
        <f>VLOOKUP(A30,POP_2021_FX_ETARIA!A:AC,20,0)</f>
        <v>4385.2826390600612</v>
      </c>
      <c r="T30" s="3">
        <f t="shared" si="4"/>
        <v>0</v>
      </c>
      <c r="U30" s="12">
        <f>(T30*POP_PADRAO!$F$2)/100000</f>
        <v>0</v>
      </c>
      <c r="V30" s="8">
        <f>VLOOKUP(A30,OBITOS!A:AC,23,0)</f>
        <v>10</v>
      </c>
      <c r="W30" s="1">
        <f>VLOOKUP(A30,POP_2021_FX_ETARIA!A:AC,23,0)</f>
        <v>3800.5911507785795</v>
      </c>
      <c r="X30" s="3">
        <f t="shared" si="5"/>
        <v>263.11696268490829</v>
      </c>
      <c r="Y30" s="12">
        <f>(X30*POP_PADRAO!$G$2)/100000</f>
        <v>32.084351456198583</v>
      </c>
      <c r="Z30" s="8">
        <f>VLOOKUP(A30,OBITOS!A:AC,24,0)</f>
        <v>8</v>
      </c>
      <c r="AA30" s="1">
        <f>VLOOKUP(A30,POP_2021_FX_ETARIA!A:AC,26,0)</f>
        <v>3604.0358402709189</v>
      </c>
      <c r="AB30" s="3">
        <f t="shared" si="6"/>
        <v>221.97337525363321</v>
      </c>
      <c r="AC30" s="12">
        <f>(AB30*POP_PADRAO!$H$2)/100000</f>
        <v>20.264531654792531</v>
      </c>
      <c r="AD30" s="8">
        <f>VLOOKUP(A30,OBITOS!A:AC,25,0)</f>
        <v>60</v>
      </c>
      <c r="AE30" s="1">
        <f>VLOOKUP(A30,POP_2021_FX_ETARIA!A:AC,29,0)</f>
        <v>3961.5985477178424</v>
      </c>
      <c r="AF30" s="3">
        <f t="shared" si="7"/>
        <v>1514.5401351826574</v>
      </c>
      <c r="AG30" s="12">
        <f>(AF30*POP_PADRAO!$I$2)/100000</f>
        <v>104.72295742436376</v>
      </c>
      <c r="AH30" s="12">
        <f t="shared" si="8"/>
        <v>167.99237586211359</v>
      </c>
    </row>
    <row r="31" spans="1:34" x14ac:dyDescent="0.25">
      <c r="A31" s="8" t="s">
        <v>30</v>
      </c>
      <c r="B31" s="6">
        <f>VLOOKUP($A31,OBITOS!A:AC,18,0)</f>
        <v>0</v>
      </c>
      <c r="C31" s="1">
        <f>VLOOKUP(A31,POP_2021_FX_ETARIA!A:AC,8,0)</f>
        <v>1977.0000000000002</v>
      </c>
      <c r="D31" s="3">
        <f t="shared" si="0"/>
        <v>0</v>
      </c>
      <c r="E31" s="12">
        <f>(D31*POP_PADRAO!$B$2)/100000</f>
        <v>0</v>
      </c>
      <c r="F31" s="6">
        <f>VLOOKUP(A31,OBITOS!A:AC,19,0)</f>
        <v>0</v>
      </c>
      <c r="G31" s="1">
        <f>VLOOKUP(A31,POP_2021_FX_ETARIA!A:AC,11,0)</f>
        <v>1633</v>
      </c>
      <c r="H31" s="3">
        <f t="shared" si="1"/>
        <v>0</v>
      </c>
      <c r="I31" s="12">
        <f>(H31*POP_PADRAO!$C$2)/100000</f>
        <v>0</v>
      </c>
      <c r="J31" s="8">
        <f>VLOOKUP(A31,OBITOS!A:AC,20,0)</f>
        <v>0</v>
      </c>
      <c r="K31" s="1">
        <f>VLOOKUP(A31,POP_2021_FX_ETARIA!A:AC,14,0)</f>
        <v>1791</v>
      </c>
      <c r="L31" s="3">
        <f t="shared" si="2"/>
        <v>0</v>
      </c>
      <c r="M31" s="12">
        <f>(L31*POP_PADRAO!$D$2)/100000</f>
        <v>0</v>
      </c>
      <c r="N31" s="8">
        <f>VLOOKUP(A31,OBITOS!A:AB,21,0)</f>
        <v>1</v>
      </c>
      <c r="O31" s="1">
        <f>VLOOKUP(A31,POP_2021_FX_ETARIA!A:AC,17,0)</f>
        <v>2781</v>
      </c>
      <c r="P31" s="3">
        <f t="shared" si="3"/>
        <v>35.958288385472848</v>
      </c>
      <c r="Q31" s="12">
        <f>(P31*POP_PADRAO!$E$2)/100000</f>
        <v>5.9611680701641436</v>
      </c>
      <c r="R31" s="8">
        <f>VLOOKUP($A31,OBITOS!A:AB,22,0)</f>
        <v>2</v>
      </c>
      <c r="S31" s="1">
        <f>VLOOKUP(A31,POP_2021_FX_ETARIA!A:AC,20,0)</f>
        <v>2842</v>
      </c>
      <c r="T31" s="3">
        <f t="shared" si="4"/>
        <v>70.372976776917668</v>
      </c>
      <c r="U31" s="12">
        <f>(T31*POP_PADRAO!$F$2)/100000</f>
        <v>10.736989243358821</v>
      </c>
      <c r="V31" s="8">
        <f>VLOOKUP(A31,OBITOS!A:AC,23,0)</f>
        <v>6</v>
      </c>
      <c r="W31" s="1">
        <f>VLOOKUP(A31,POP_2021_FX_ETARIA!A:AC,23,0)</f>
        <v>1972</v>
      </c>
      <c r="X31" s="3">
        <f t="shared" si="5"/>
        <v>304.25963488843814</v>
      </c>
      <c r="Y31" s="12">
        <f>(X31*POP_PADRAO!$G$2)/100000</f>
        <v>37.10126842481688</v>
      </c>
      <c r="Z31" s="8">
        <f>VLOOKUP(A31,OBITOS!A:AC,24,0)</f>
        <v>10</v>
      </c>
      <c r="AA31" s="1">
        <f>VLOOKUP(A31,POP_2021_FX_ETARIA!A:AC,26,0)</f>
        <v>1674.0000000000002</v>
      </c>
      <c r="AB31" s="3">
        <f t="shared" si="6"/>
        <v>597.37156511350054</v>
      </c>
      <c r="AC31" s="12">
        <f>(AB31*POP_PADRAO!$H$2)/100000</f>
        <v>54.535617062557378</v>
      </c>
      <c r="AD31" s="8">
        <f>VLOOKUP(A31,OBITOS!A:AC,25,0)</f>
        <v>40</v>
      </c>
      <c r="AE31" s="1">
        <f>VLOOKUP(A31,POP_2021_FX_ETARIA!A:AC,29,0)</f>
        <v>1672</v>
      </c>
      <c r="AF31" s="3">
        <f t="shared" si="7"/>
        <v>2392.3444976076553</v>
      </c>
      <c r="AG31" s="12">
        <f>(AF31*POP_PADRAO!$I$2)/100000</f>
        <v>165.41878630186477</v>
      </c>
      <c r="AH31" s="12">
        <f t="shared" si="8"/>
        <v>273.75382910276198</v>
      </c>
    </row>
    <row r="32" spans="1:34" x14ac:dyDescent="0.25">
      <c r="A32" s="8" t="s">
        <v>31</v>
      </c>
      <c r="B32" s="6">
        <f>VLOOKUP($A32,OBITOS!A:AC,18,0)</f>
        <v>0</v>
      </c>
      <c r="C32" s="1">
        <f>VLOOKUP(A32,POP_2021_FX_ETARIA!A:AC,8,0)</f>
        <v>3719.7088633778053</v>
      </c>
      <c r="D32" s="3">
        <f t="shared" si="0"/>
        <v>0</v>
      </c>
      <c r="E32" s="12">
        <f>(D32*POP_PADRAO!$B$2)/100000</f>
        <v>0</v>
      </c>
      <c r="F32" s="6">
        <f>VLOOKUP(A32,OBITOS!A:AC,19,0)</f>
        <v>0</v>
      </c>
      <c r="G32" s="1">
        <f>VLOOKUP(A32,POP_2021_FX_ETARIA!A:AC,11,0)</f>
        <v>3359.2580558539207</v>
      </c>
      <c r="H32" s="3">
        <f t="shared" si="1"/>
        <v>0</v>
      </c>
      <c r="I32" s="12">
        <f>(H32*POP_PADRAO!$C$2)/100000</f>
        <v>0</v>
      </c>
      <c r="J32" s="8">
        <f>VLOOKUP(A32,OBITOS!A:AC,20,0)</f>
        <v>0</v>
      </c>
      <c r="K32" s="1">
        <f>VLOOKUP(A32,POP_2021_FX_ETARIA!A:AC,14,0)</f>
        <v>4165.8008720930238</v>
      </c>
      <c r="L32" s="3">
        <f t="shared" si="2"/>
        <v>0</v>
      </c>
      <c r="M32" s="12">
        <f>(L32*POP_PADRAO!$D$2)/100000</f>
        <v>0</v>
      </c>
      <c r="N32" s="8">
        <f>VLOOKUP(A32,OBITOS!A:AB,21,0)</f>
        <v>5</v>
      </c>
      <c r="O32" s="1">
        <f>VLOOKUP(A32,POP_2021_FX_ETARIA!A:AC,17,0)</f>
        <v>5476.7841313667077</v>
      </c>
      <c r="P32" s="3">
        <f t="shared" si="3"/>
        <v>91.294450905302924</v>
      </c>
      <c r="Q32" s="12">
        <f>(P32*POP_PADRAO!$E$2)/100000</f>
        <v>15.134801742669302</v>
      </c>
      <c r="R32" s="8">
        <f>VLOOKUP($A32,OBITOS!A:AB,22,0)</f>
        <v>7</v>
      </c>
      <c r="S32" s="1">
        <f>VLOOKUP(A32,POP_2021_FX_ETARIA!A:AC,20,0)</f>
        <v>5104.1227845944104</v>
      </c>
      <c r="T32" s="3">
        <f t="shared" si="4"/>
        <v>137.14403621182169</v>
      </c>
      <c r="U32" s="12">
        <f>(T32*POP_PADRAO!$F$2)/100000</f>
        <v>20.924424531095386</v>
      </c>
      <c r="V32" s="8">
        <f>VLOOKUP(A32,OBITOS!A:AC,23,0)</f>
        <v>25</v>
      </c>
      <c r="W32" s="1">
        <f>VLOOKUP(A32,POP_2021_FX_ETARIA!A:AC,23,0)</f>
        <v>4287.113326941515</v>
      </c>
      <c r="X32" s="3">
        <f t="shared" si="5"/>
        <v>583.14297042003648</v>
      </c>
      <c r="Y32" s="12">
        <f>(X32*POP_PADRAO!$G$2)/100000</f>
        <v>71.10816353780146</v>
      </c>
      <c r="Z32" s="8">
        <f>VLOOKUP(A32,OBITOS!A:AC,24,0)</f>
        <v>29</v>
      </c>
      <c r="AA32" s="1">
        <f>VLOOKUP(A32,POP_2021_FX_ETARIA!A:AC,26,0)</f>
        <v>3433.8815207780722</v>
      </c>
      <c r="AB32" s="3">
        <f t="shared" si="6"/>
        <v>844.52535198212036</v>
      </c>
      <c r="AC32" s="12">
        <f>(AB32*POP_PADRAO!$H$2)/100000</f>
        <v>77.098934540963</v>
      </c>
      <c r="AD32" s="8">
        <f>VLOOKUP(A32,OBITOS!A:AC,25,0)</f>
        <v>69</v>
      </c>
      <c r="AE32" s="1">
        <f>VLOOKUP(A32,POP_2021_FX_ETARIA!A:AC,29,0)</f>
        <v>3171.7874675137164</v>
      </c>
      <c r="AF32" s="3">
        <f t="shared" si="7"/>
        <v>2175.4294922568488</v>
      </c>
      <c r="AG32" s="12">
        <f>(AF32*POP_PADRAO!$I$2)/100000</f>
        <v>150.42018683106332</v>
      </c>
      <c r="AH32" s="12">
        <f t="shared" si="8"/>
        <v>334.68651118359247</v>
      </c>
    </row>
    <row r="33" spans="1:34" x14ac:dyDescent="0.25">
      <c r="A33" s="8" t="s">
        <v>32</v>
      </c>
      <c r="B33" s="6">
        <f>VLOOKUP($A33,OBITOS!A:AC,18,0)</f>
        <v>0</v>
      </c>
      <c r="C33" s="1">
        <f>VLOOKUP(A33,POP_2021_FX_ETARIA!A:AC,8,0)</f>
        <v>3799.2824504992386</v>
      </c>
      <c r="D33" s="3">
        <f t="shared" si="0"/>
        <v>0</v>
      </c>
      <c r="E33" s="12">
        <f>(D33*POP_PADRAO!$B$2)/100000</f>
        <v>0</v>
      </c>
      <c r="F33" s="6">
        <f>VLOOKUP(A33,OBITOS!A:AC,19,0)</f>
        <v>0</v>
      </c>
      <c r="G33" s="1">
        <f>VLOOKUP(A33,POP_2021_FX_ETARIA!A:AC,11,0)</f>
        <v>2976.00312082033</v>
      </c>
      <c r="H33" s="3">
        <f t="shared" si="1"/>
        <v>0</v>
      </c>
      <c r="I33" s="12">
        <f>(H33*POP_PADRAO!$C$2)/100000</f>
        <v>0</v>
      </c>
      <c r="J33" s="8">
        <f>VLOOKUP(A33,OBITOS!A:AC,20,0)</f>
        <v>1</v>
      </c>
      <c r="K33" s="1">
        <f>VLOOKUP(A33,POP_2021_FX_ETARIA!A:AC,14,0)</f>
        <v>3441.0916613621898</v>
      </c>
      <c r="L33" s="3">
        <f t="shared" si="2"/>
        <v>29.060545269059766</v>
      </c>
      <c r="M33" s="12">
        <f>(L33*POP_PADRAO!$D$2)/100000</f>
        <v>4.3004120474258487</v>
      </c>
      <c r="N33" s="8">
        <f>VLOOKUP(A33,OBITOS!A:AB,21,0)</f>
        <v>4</v>
      </c>
      <c r="O33" s="1">
        <f>VLOOKUP(A33,POP_2021_FX_ETARIA!A:AC,17,0)</f>
        <v>4682.1319612590796</v>
      </c>
      <c r="P33" s="3">
        <f t="shared" si="3"/>
        <v>85.431167534294644</v>
      </c>
      <c r="Q33" s="12">
        <f>(P33*POP_PADRAO!$E$2)/100000</f>
        <v>14.162786132724431</v>
      </c>
      <c r="R33" s="8">
        <f>VLOOKUP($A33,OBITOS!A:AB,22,0)</f>
        <v>16</v>
      </c>
      <c r="S33" s="1">
        <f>VLOOKUP(A33,POP_2021_FX_ETARIA!A:AC,20,0)</f>
        <v>4371.804818624797</v>
      </c>
      <c r="T33" s="3">
        <f t="shared" si="4"/>
        <v>365.98157200057682</v>
      </c>
      <c r="U33" s="12">
        <f>(T33*POP_PADRAO!$F$2)/100000</f>
        <v>55.838766268114355</v>
      </c>
      <c r="V33" s="8">
        <f>VLOOKUP(A33,OBITOS!A:AC,23,0)</f>
        <v>19</v>
      </c>
      <c r="W33" s="1">
        <f>VLOOKUP(A33,POP_2021_FX_ETARIA!A:AC,23,0)</f>
        <v>3365.0556725850138</v>
      </c>
      <c r="X33" s="3">
        <f t="shared" si="5"/>
        <v>564.62661687271054</v>
      </c>
      <c r="Y33" s="12">
        <f>(X33*POP_PADRAO!$G$2)/100000</f>
        <v>68.85028860325734</v>
      </c>
      <c r="Z33" s="8">
        <f>VLOOKUP(A33,OBITOS!A:AC,24,0)</f>
        <v>27</v>
      </c>
      <c r="AA33" s="1">
        <f>VLOOKUP(A33,POP_2021_FX_ETARIA!A:AC,26,0)</f>
        <v>2864.5036764705878</v>
      </c>
      <c r="AB33" s="3">
        <f t="shared" si="6"/>
        <v>942.57166509443061</v>
      </c>
      <c r="AC33" s="12">
        <f>(AB33*POP_PADRAO!$H$2)/100000</f>
        <v>86.049839636810034</v>
      </c>
      <c r="AD33" s="8">
        <f>VLOOKUP(A33,OBITOS!A:AC,25,0)</f>
        <v>75</v>
      </c>
      <c r="AE33" s="1">
        <f>VLOOKUP(A33,POP_2021_FX_ETARIA!A:AC,29,0)</f>
        <v>2614.2681960375394</v>
      </c>
      <c r="AF33" s="3">
        <f t="shared" si="7"/>
        <v>2868.871683237317</v>
      </c>
      <c r="AG33" s="12">
        <f>(AF33*POP_PADRAO!$I$2)/100000</f>
        <v>198.36828365290623</v>
      </c>
      <c r="AH33" s="12">
        <f t="shared" si="8"/>
        <v>427.57037634123822</v>
      </c>
    </row>
    <row r="34" spans="1:34" x14ac:dyDescent="0.25">
      <c r="A34" s="8" t="s">
        <v>33</v>
      </c>
      <c r="B34" s="6">
        <f>VLOOKUP($A34,OBITOS!A:AC,18,0)</f>
        <v>0</v>
      </c>
      <c r="C34" s="1">
        <f>VLOOKUP(A34,POP_2021_FX_ETARIA!A:AC,8,0)</f>
        <v>3580.7175495007614</v>
      </c>
      <c r="D34" s="3">
        <f t="shared" si="0"/>
        <v>0</v>
      </c>
      <c r="E34" s="12">
        <f>(D34*POP_PADRAO!$B$2)/100000</f>
        <v>0</v>
      </c>
      <c r="F34" s="6">
        <f>VLOOKUP(A34,OBITOS!A:AC,19,0)</f>
        <v>0</v>
      </c>
      <c r="G34" s="1">
        <f>VLOOKUP(A34,POP_2021_FX_ETARIA!A:AC,11,0)</f>
        <v>3198.99687917967</v>
      </c>
      <c r="H34" s="3">
        <f t="shared" si="1"/>
        <v>0</v>
      </c>
      <c r="I34" s="12">
        <f>(H34*POP_PADRAO!$C$2)/100000</f>
        <v>0</v>
      </c>
      <c r="J34" s="8">
        <f>VLOOKUP(A34,OBITOS!A:AC,20,0)</f>
        <v>2</v>
      </c>
      <c r="K34" s="1">
        <f>VLOOKUP(A34,POP_2021_FX_ETARIA!A:AC,14,0)</f>
        <v>3556.9083386378102</v>
      </c>
      <c r="L34" s="3">
        <f t="shared" si="2"/>
        <v>56.228606688412448</v>
      </c>
      <c r="M34" s="12">
        <f>(L34*POP_PADRAO!$D$2)/100000</f>
        <v>8.3207722144933456</v>
      </c>
      <c r="N34" s="8">
        <f>VLOOKUP(A34,OBITOS!A:AB,21,0)</f>
        <v>3</v>
      </c>
      <c r="O34" s="1">
        <f>VLOOKUP(A34,POP_2021_FX_ETARIA!A:AC,17,0)</f>
        <v>4260.8680387409195</v>
      </c>
      <c r="P34" s="3">
        <f t="shared" si="3"/>
        <v>70.408188489369309</v>
      </c>
      <c r="Q34" s="12">
        <f>(P34*POP_PADRAO!$E$2)/100000</f>
        <v>11.672275404256778</v>
      </c>
      <c r="R34" s="8">
        <f>VLOOKUP($A34,OBITOS!A:AB,22,0)</f>
        <v>6</v>
      </c>
      <c r="S34" s="1">
        <f>VLOOKUP(A34,POP_2021_FX_ETARIA!A:AC,20,0)</f>
        <v>4645.195181375203</v>
      </c>
      <c r="T34" s="3">
        <f t="shared" si="4"/>
        <v>129.16572427477007</v>
      </c>
      <c r="U34" s="12">
        <f>(T34*POP_PADRAO!$F$2)/100000</f>
        <v>19.707152598435265</v>
      </c>
      <c r="V34" s="8">
        <f>VLOOKUP(A34,OBITOS!A:AC,23,0)</f>
        <v>12</v>
      </c>
      <c r="W34" s="1">
        <f>VLOOKUP(A34,POP_2021_FX_ETARIA!A:AC,23,0)</f>
        <v>3802.9443274149867</v>
      </c>
      <c r="X34" s="3">
        <f t="shared" si="5"/>
        <v>315.54498217324362</v>
      </c>
      <c r="Y34" s="12">
        <f>(X34*POP_PADRAO!$G$2)/100000</f>
        <v>38.477398055138593</v>
      </c>
      <c r="Z34" s="8">
        <f>VLOOKUP(A34,OBITOS!A:AC,24,0)</f>
        <v>25</v>
      </c>
      <c r="AA34" s="1">
        <f>VLOOKUP(A34,POP_2021_FX_ETARIA!A:AC,26,0)</f>
        <v>3231.4963235294117</v>
      </c>
      <c r="AB34" s="3">
        <f t="shared" si="6"/>
        <v>773.63541520898957</v>
      </c>
      <c r="AC34" s="12">
        <f>(AB34*POP_PADRAO!$H$2)/100000</f>
        <v>70.627206271282432</v>
      </c>
      <c r="AD34" s="8">
        <f>VLOOKUP(A34,OBITOS!A:AC,25,0)</f>
        <v>62</v>
      </c>
      <c r="AE34" s="1">
        <f>VLOOKUP(A34,POP_2021_FX_ETARIA!A:AC,29,0)</f>
        <v>2821.7318039624611</v>
      </c>
      <c r="AF34" s="3">
        <f t="shared" si="7"/>
        <v>2197.232207289705</v>
      </c>
      <c r="AG34" s="12">
        <f>(AF34*POP_PADRAO!$I$2)/100000</f>
        <v>151.92773671045029</v>
      </c>
      <c r="AH34" s="12">
        <f t="shared" si="8"/>
        <v>300.73254125405674</v>
      </c>
    </row>
    <row r="35" spans="1:34" x14ac:dyDescent="0.25">
      <c r="A35" s="8" t="s">
        <v>34</v>
      </c>
      <c r="B35" s="6">
        <f>VLOOKUP($A35,OBITOS!A:AC,18,0)</f>
        <v>0</v>
      </c>
      <c r="C35" s="1">
        <f>VLOOKUP(A35,POP_2021_FX_ETARIA!A:AC,8,0)</f>
        <v>4464.1667555318581</v>
      </c>
      <c r="D35" s="3">
        <f t="shared" si="0"/>
        <v>0</v>
      </c>
      <c r="E35" s="12">
        <f>(D35*POP_PADRAO!$B$2)/100000</f>
        <v>0</v>
      </c>
      <c r="F35" s="6">
        <f>VLOOKUP(A35,OBITOS!A:AC,19,0)</f>
        <v>1</v>
      </c>
      <c r="G35" s="1">
        <f>VLOOKUP(A35,POP_2021_FX_ETARIA!A:AC,11,0)</f>
        <v>4176.7921686746986</v>
      </c>
      <c r="H35" s="3">
        <f t="shared" si="1"/>
        <v>23.941818496497067</v>
      </c>
      <c r="I35" s="12">
        <f>(H35*POP_PADRAO!$C$2)/100000</f>
        <v>2.8983666832167585</v>
      </c>
      <c r="J35" s="8">
        <f>VLOOKUP(A35,OBITOS!A:AC,20,0)</f>
        <v>0</v>
      </c>
      <c r="K35" s="1">
        <f>VLOOKUP(A35,POP_2021_FX_ETARIA!A:AC,14,0)</f>
        <v>5663.6315259204976</v>
      </c>
      <c r="L35" s="3">
        <f t="shared" si="2"/>
        <v>0</v>
      </c>
      <c r="M35" s="12">
        <f>(L35*POP_PADRAO!$D$2)/100000</f>
        <v>0</v>
      </c>
      <c r="N35" s="8">
        <f>VLOOKUP(A35,OBITOS!A:AB,21,0)</f>
        <v>8</v>
      </c>
      <c r="O35" s="1">
        <f>VLOOKUP(A35,POP_2021_FX_ETARIA!A:AC,17,0)</f>
        <v>6359.3699217901367</v>
      </c>
      <c r="P35" s="3">
        <f t="shared" si="3"/>
        <v>125.79862625365301</v>
      </c>
      <c r="Q35" s="12">
        <f>(P35*POP_PADRAO!$E$2)/100000</f>
        <v>20.854906831348277</v>
      </c>
      <c r="R35" s="8">
        <f>VLOOKUP($A35,OBITOS!A:AB,22,0)</f>
        <v>15</v>
      </c>
      <c r="S35" s="1">
        <f>VLOOKUP(A35,POP_2021_FX_ETARIA!A:AC,20,0)</f>
        <v>6220.0557819493624</v>
      </c>
      <c r="T35" s="3">
        <f t="shared" si="4"/>
        <v>241.15539355016855</v>
      </c>
      <c r="U35" s="12">
        <f>(T35*POP_PADRAO!$F$2)/100000</f>
        <v>36.793709533336205</v>
      </c>
      <c r="V35" s="8">
        <f>VLOOKUP(A35,OBITOS!A:AC,23,0)</f>
        <v>27</v>
      </c>
      <c r="W35" s="1">
        <f>VLOOKUP(A35,POP_2021_FX_ETARIA!A:AC,23,0)</f>
        <v>5494.193250747544</v>
      </c>
      <c r="X35" s="3">
        <f t="shared" si="5"/>
        <v>491.42792704509185</v>
      </c>
      <c r="Y35" s="12">
        <f>(X35*POP_PADRAO!$G$2)/100000</f>
        <v>59.924476802309201</v>
      </c>
      <c r="Z35" s="8">
        <f>VLOOKUP(A35,OBITOS!A:AC,24,0)</f>
        <v>55</v>
      </c>
      <c r="AA35" s="1">
        <f>VLOOKUP(A35,POP_2021_FX_ETARIA!A:AC,26,0)</f>
        <v>4384.0192117530723</v>
      </c>
      <c r="AB35" s="3">
        <f t="shared" si="6"/>
        <v>1254.5565460240471</v>
      </c>
      <c r="AC35" s="12">
        <f>(AB35*POP_PADRAO!$H$2)/100000</f>
        <v>114.53175774158694</v>
      </c>
      <c r="AD35" s="8">
        <f>VLOOKUP(A35,OBITOS!A:AC,25,0)</f>
        <v>107</v>
      </c>
      <c r="AE35" s="1">
        <f>VLOOKUP(A35,POP_2021_FX_ETARIA!A:AC,29,0)</f>
        <v>3984.714406065712</v>
      </c>
      <c r="AF35" s="3">
        <f t="shared" si="7"/>
        <v>2685.2614540484951</v>
      </c>
      <c r="AG35" s="12">
        <f>(AF35*POP_PADRAO!$I$2)/100000</f>
        <v>185.67254468412696</v>
      </c>
      <c r="AH35" s="12">
        <f t="shared" si="8"/>
        <v>420.67576227592434</v>
      </c>
    </row>
    <row r="36" spans="1:34" x14ac:dyDescent="0.25">
      <c r="A36" s="8" t="s">
        <v>35</v>
      </c>
      <c r="B36" s="6">
        <f>VLOOKUP($A36,OBITOS!A:AC,18,0)</f>
        <v>0</v>
      </c>
      <c r="C36" s="1">
        <f>VLOOKUP(A36,POP_2021_FX_ETARIA!A:AC,8,0)</f>
        <v>3016.8211143695012</v>
      </c>
      <c r="D36" s="3">
        <f t="shared" si="0"/>
        <v>0</v>
      </c>
      <c r="E36" s="12">
        <f>(D36*POP_PADRAO!$B$2)/100000</f>
        <v>0</v>
      </c>
      <c r="F36" s="6">
        <f>VLOOKUP(A36,OBITOS!A:AC,19,0)</f>
        <v>0</v>
      </c>
      <c r="G36" s="1">
        <f>VLOOKUP(A36,POP_2021_FX_ETARIA!A:AC,11,0)</f>
        <v>2726.4608433734938</v>
      </c>
      <c r="H36" s="3">
        <f t="shared" si="1"/>
        <v>0</v>
      </c>
      <c r="I36" s="12">
        <f>(H36*POP_PADRAO!$C$2)/100000</f>
        <v>0</v>
      </c>
      <c r="J36" s="8">
        <f>VLOOKUP(A36,OBITOS!A:AC,20,0)</f>
        <v>1</v>
      </c>
      <c r="K36" s="1">
        <f>VLOOKUP(A36,POP_2021_FX_ETARIA!A:AC,14,0)</f>
        <v>3749.282835684191</v>
      </c>
      <c r="L36" s="3">
        <f t="shared" si="2"/>
        <v>26.671767477299809</v>
      </c>
      <c r="M36" s="12">
        <f>(L36*POP_PADRAO!$D$2)/100000</f>
        <v>3.9469180334905687</v>
      </c>
      <c r="N36" s="8">
        <f>VLOOKUP(A36,OBITOS!A:AB,21,0)</f>
        <v>7</v>
      </c>
      <c r="O36" s="1">
        <f>VLOOKUP(A36,POP_2021_FX_ETARIA!A:AC,17,0)</f>
        <v>4530.2392461438194</v>
      </c>
      <c r="P36" s="3">
        <f t="shared" si="3"/>
        <v>154.51722568423872</v>
      </c>
      <c r="Q36" s="12">
        <f>(P36*POP_PADRAO!$E$2)/100000</f>
        <v>25.615878658211013</v>
      </c>
      <c r="R36" s="8">
        <f>VLOOKUP($A36,OBITOS!A:AB,22,0)</f>
        <v>17</v>
      </c>
      <c r="S36" s="1">
        <f>VLOOKUP(A36,POP_2021_FX_ETARIA!A:AC,20,0)</f>
        <v>3923.1618678602449</v>
      </c>
      <c r="T36" s="3">
        <f t="shared" si="4"/>
        <v>433.32395074669887</v>
      </c>
      <c r="U36" s="12">
        <f>(T36*POP_PADRAO!$F$2)/100000</f>
        <v>66.113369238390717</v>
      </c>
      <c r="V36" s="8">
        <f>VLOOKUP(A36,OBITOS!A:AC,23,0)</f>
        <v>13</v>
      </c>
      <c r="W36" s="1">
        <f>VLOOKUP(A36,POP_2021_FX_ETARIA!A:AC,23,0)</f>
        <v>3218.2523707817172</v>
      </c>
      <c r="X36" s="3">
        <f t="shared" si="5"/>
        <v>403.94594650270653</v>
      </c>
      <c r="Y36" s="12">
        <f>(X36*POP_PADRAO!$G$2)/100000</f>
        <v>49.256967641497475</v>
      </c>
      <c r="Z36" s="8">
        <f>VLOOKUP(A36,OBITOS!A:AC,24,0)</f>
        <v>23</v>
      </c>
      <c r="AA36" s="1">
        <f>VLOOKUP(A36,POP_2021_FX_ETARIA!A:AC,26,0)</f>
        <v>2846.6020624381977</v>
      </c>
      <c r="AB36" s="3">
        <f t="shared" si="6"/>
        <v>807.98086615239185</v>
      </c>
      <c r="AC36" s="12">
        <f>(AB36*POP_PADRAO!$H$2)/100000</f>
        <v>73.762692574743099</v>
      </c>
      <c r="AD36" s="8">
        <f>VLOOKUP(A36,OBITOS!A:AC,25,0)</f>
        <v>59</v>
      </c>
      <c r="AE36" s="1">
        <f>VLOOKUP(A36,POP_2021_FX_ETARIA!A:AC,29,0)</f>
        <v>2305.4737433305254</v>
      </c>
      <c r="AF36" s="3">
        <f t="shared" si="7"/>
        <v>2559.1269547389261</v>
      </c>
      <c r="AG36" s="12">
        <f>(AF36*POP_PADRAO!$I$2)/100000</f>
        <v>176.95096808533557</v>
      </c>
      <c r="AH36" s="12">
        <f t="shared" si="8"/>
        <v>395.64679423166842</v>
      </c>
    </row>
    <row r="37" spans="1:34" x14ac:dyDescent="0.25">
      <c r="A37" s="8" t="s">
        <v>36</v>
      </c>
      <c r="B37" s="6">
        <f>VLOOKUP($A37,OBITOS!A:AC,18,0)</f>
        <v>0</v>
      </c>
      <c r="C37" s="1">
        <f>VLOOKUP(A37,POP_2021_FX_ETARIA!A:AC,8,0)</f>
        <v>8593.0121300986393</v>
      </c>
      <c r="D37" s="3">
        <f t="shared" si="0"/>
        <v>0</v>
      </c>
      <c r="E37" s="12">
        <f>(D37*POP_PADRAO!$B$2)/100000</f>
        <v>0</v>
      </c>
      <c r="F37" s="6">
        <f>VLOOKUP(A37,OBITOS!A:AC,19,0)</f>
        <v>0</v>
      </c>
      <c r="G37" s="1">
        <f>VLOOKUP(A37,POP_2021_FX_ETARIA!A:AC,11,0)</f>
        <v>7084.7469879518067</v>
      </c>
      <c r="H37" s="3">
        <f t="shared" si="1"/>
        <v>0</v>
      </c>
      <c r="I37" s="12">
        <f>(H37*POP_PADRAO!$C$2)/100000</f>
        <v>0</v>
      </c>
      <c r="J37" s="8">
        <f>VLOOKUP(A37,OBITOS!A:AC,20,0)</f>
        <v>3</v>
      </c>
      <c r="K37" s="1">
        <f>VLOOKUP(A37,POP_2021_FX_ETARIA!A:AC,14,0)</f>
        <v>7261.0856383953096</v>
      </c>
      <c r="L37" s="3">
        <f t="shared" si="2"/>
        <v>41.316135759872346</v>
      </c>
      <c r="M37" s="12">
        <f>(L37*POP_PADRAO!$D$2)/100000</f>
        <v>6.1140080590299792</v>
      </c>
      <c r="N37" s="8">
        <f>VLOOKUP(A37,OBITOS!A:AB,21,0)</f>
        <v>6</v>
      </c>
      <c r="O37" s="1">
        <f>VLOOKUP(A37,POP_2021_FX_ETARIA!A:AC,17,0)</f>
        <v>8713.3908320660448</v>
      </c>
      <c r="P37" s="3">
        <f t="shared" si="3"/>
        <v>68.859530298118528</v>
      </c>
      <c r="Q37" s="12">
        <f>(P37*POP_PADRAO!$E$2)/100000</f>
        <v>11.415538719175519</v>
      </c>
      <c r="R37" s="8">
        <f>VLOOKUP($A37,OBITOS!A:AB,22,0)</f>
        <v>13</v>
      </c>
      <c r="S37" s="1">
        <f>VLOOKUP(A37,POP_2021_FX_ETARIA!A:AC,20,0)</f>
        <v>6587.782350190394</v>
      </c>
      <c r="T37" s="3">
        <f t="shared" si="4"/>
        <v>197.3349954347579</v>
      </c>
      <c r="U37" s="12">
        <f>(T37*POP_PADRAO!$F$2)/100000</f>
        <v>30.107916708395067</v>
      </c>
      <c r="V37" s="8">
        <f>VLOOKUP(A37,OBITOS!A:AC,23,0)</f>
        <v>23</v>
      </c>
      <c r="W37" s="1">
        <f>VLOOKUP(A37,POP_2021_FX_ETARIA!A:AC,23,0)</f>
        <v>4449.5543784707388</v>
      </c>
      <c r="X37" s="3">
        <f t="shared" si="5"/>
        <v>516.90569534976305</v>
      </c>
      <c r="Y37" s="12">
        <f>(X37*POP_PADRAO!$G$2)/100000</f>
        <v>63.03122318713114</v>
      </c>
      <c r="Z37" s="8">
        <f>VLOOKUP(A37,OBITOS!A:AC,24,0)</f>
        <v>30</v>
      </c>
      <c r="AA37" s="1">
        <f>VLOOKUP(A37,POP_2021_FX_ETARIA!A:AC,26,0)</f>
        <v>2681.37872580873</v>
      </c>
      <c r="AB37" s="3">
        <f t="shared" si="6"/>
        <v>1118.8274043962851</v>
      </c>
      <c r="AC37" s="12">
        <f>(AB37*POP_PADRAO!$H$2)/100000</f>
        <v>102.1406883899099</v>
      </c>
      <c r="AD37" s="8">
        <f>VLOOKUP(A37,OBITOS!A:AC,25,0)</f>
        <v>48</v>
      </c>
      <c r="AE37" s="1">
        <f>VLOOKUP(A37,POP_2021_FX_ETARIA!A:AC,29,0)</f>
        <v>1645.8118506037631</v>
      </c>
      <c r="AF37" s="3">
        <f t="shared" si="7"/>
        <v>2916.4937646056737</v>
      </c>
      <c r="AG37" s="12">
        <f>(AF37*POP_PADRAO!$I$2)/100000</f>
        <v>201.66111497757532</v>
      </c>
      <c r="AH37" s="12">
        <f t="shared" si="8"/>
        <v>414.47049004121692</v>
      </c>
    </row>
    <row r="38" spans="1:34" x14ac:dyDescent="0.25">
      <c r="A38" s="8" t="s">
        <v>37</v>
      </c>
      <c r="B38" s="6">
        <f>VLOOKUP($A38,OBITOS!A:AC,18,0)</f>
        <v>0</v>
      </c>
      <c r="C38" s="1">
        <f>VLOOKUP(A38,POP_2021_FX_ETARIA!A:AC,8,0)</f>
        <v>4939.1956937799041</v>
      </c>
      <c r="D38" s="3">
        <f t="shared" si="0"/>
        <v>0</v>
      </c>
      <c r="E38" s="12">
        <f>(D38*POP_PADRAO!$B$2)/100000</f>
        <v>0</v>
      </c>
      <c r="F38" s="6">
        <f>VLOOKUP(A38,OBITOS!A:AC,19,0)</f>
        <v>0</v>
      </c>
      <c r="G38" s="1">
        <f>VLOOKUP(A38,POP_2021_FX_ETARIA!A:AC,11,0)</f>
        <v>4241.8361132660975</v>
      </c>
      <c r="H38" s="3">
        <f t="shared" si="1"/>
        <v>0</v>
      </c>
      <c r="I38" s="12">
        <f>(H38*POP_PADRAO!$C$2)/100000</f>
        <v>0</v>
      </c>
      <c r="J38" s="8">
        <f>VLOOKUP(A38,OBITOS!A:AC,20,0)</f>
        <v>1</v>
      </c>
      <c r="K38" s="1">
        <f>VLOOKUP(A38,POP_2021_FX_ETARIA!A:AC,14,0)</f>
        <v>5706.0369396790256</v>
      </c>
      <c r="L38" s="3">
        <f t="shared" si="2"/>
        <v>17.525298391360426</v>
      </c>
      <c r="M38" s="12">
        <f>(L38*POP_PADRAO!$D$2)/100000</f>
        <v>2.5934132907402816</v>
      </c>
      <c r="N38" s="8">
        <f>VLOOKUP(A38,OBITOS!A:AB,21,0)</f>
        <v>4</v>
      </c>
      <c r="O38" s="1">
        <f>VLOOKUP(A38,POP_2021_FX_ETARIA!A:AC,17,0)</f>
        <v>7650.2152631220642</v>
      </c>
      <c r="P38" s="3">
        <f t="shared" si="3"/>
        <v>52.286110422043137</v>
      </c>
      <c r="Q38" s="12">
        <f>(P38*POP_PADRAO!$E$2)/100000</f>
        <v>8.6679957794343032</v>
      </c>
      <c r="R38" s="8">
        <f>VLOOKUP($A38,OBITOS!A:AB,22,0)</f>
        <v>19</v>
      </c>
      <c r="S38" s="1">
        <f>VLOOKUP(A38,POP_2021_FX_ETARIA!A:AC,20,0)</f>
        <v>7033.7638754325262</v>
      </c>
      <c r="T38" s="3">
        <f t="shared" si="4"/>
        <v>270.12564448407272</v>
      </c>
      <c r="U38" s="12">
        <f>(T38*POP_PADRAO!$F$2)/100000</f>
        <v>41.213776537759983</v>
      </c>
      <c r="V38" s="8">
        <f>VLOOKUP(A38,OBITOS!A:AC,23,0)</f>
        <v>27</v>
      </c>
      <c r="W38" s="1">
        <f>VLOOKUP(A38,POP_2021_FX_ETARIA!A:AC,23,0)</f>
        <v>6144.1265230371991</v>
      </c>
      <c r="X38" s="3">
        <f t="shared" si="5"/>
        <v>439.44407555352893</v>
      </c>
      <c r="Y38" s="12">
        <f>(X38*POP_PADRAO!$G$2)/100000</f>
        <v>53.585591827798957</v>
      </c>
      <c r="Z38" s="8">
        <f>VLOOKUP(A38,OBITOS!A:AC,24,0)</f>
        <v>46</v>
      </c>
      <c r="AA38" s="1">
        <f>VLOOKUP(A38,POP_2021_FX_ETARIA!A:AC,26,0)</f>
        <v>5106.5680473372786</v>
      </c>
      <c r="AB38" s="3">
        <f t="shared" si="6"/>
        <v>900.80068597119373</v>
      </c>
      <c r="AC38" s="12">
        <f>(AB38*POP_PADRAO!$H$2)/100000</f>
        <v>82.23645738892867</v>
      </c>
      <c r="AD38" s="8">
        <f>VLOOKUP(A38,OBITOS!A:AC,25,0)</f>
        <v>111</v>
      </c>
      <c r="AE38" s="1">
        <f>VLOOKUP(A38,POP_2021_FX_ETARIA!A:AC,29,0)</f>
        <v>4403.1911669192468</v>
      </c>
      <c r="AF38" s="3">
        <f t="shared" si="7"/>
        <v>2520.8989524218791</v>
      </c>
      <c r="AG38" s="12">
        <f>(AF38*POP_PADRAO!$I$2)/100000</f>
        <v>174.3076908514947</v>
      </c>
      <c r="AH38" s="12">
        <f t="shared" si="8"/>
        <v>362.60492567615688</v>
      </c>
    </row>
    <row r="39" spans="1:34" x14ac:dyDescent="0.25">
      <c r="A39" s="8" t="s">
        <v>38</v>
      </c>
      <c r="B39" s="6">
        <f>VLOOKUP($A39,OBITOS!A:AC,18,0)</f>
        <v>0</v>
      </c>
      <c r="C39" s="1">
        <f>VLOOKUP(A39,POP_2021_FX_ETARIA!A:AC,8,0)</f>
        <v>2353.947846889952</v>
      </c>
      <c r="D39" s="3">
        <f t="shared" si="0"/>
        <v>0</v>
      </c>
      <c r="E39" s="12">
        <f>(D39*POP_PADRAO!$B$2)/100000</f>
        <v>0</v>
      </c>
      <c r="F39" s="6">
        <f>VLOOKUP(A39,OBITOS!A:AC,19,0)</f>
        <v>0</v>
      </c>
      <c r="G39" s="1">
        <f>VLOOKUP(A39,POP_2021_FX_ETARIA!A:AC,11,0)</f>
        <v>2543.2056826997673</v>
      </c>
      <c r="H39" s="3">
        <f t="shared" si="1"/>
        <v>0</v>
      </c>
      <c r="I39" s="12">
        <f>(H39*POP_PADRAO!$C$2)/100000</f>
        <v>0</v>
      </c>
      <c r="J39" s="8">
        <f>VLOOKUP(A39,OBITOS!A:AC,20,0)</f>
        <v>1</v>
      </c>
      <c r="K39" s="1">
        <f>VLOOKUP(A39,POP_2021_FX_ETARIA!A:AC,14,0)</f>
        <v>2987.7275871610404</v>
      </c>
      <c r="L39" s="3">
        <f t="shared" si="2"/>
        <v>33.470253589960215</v>
      </c>
      <c r="M39" s="12">
        <f>(L39*POP_PADRAO!$D$2)/100000</f>
        <v>4.9529656252496084</v>
      </c>
      <c r="N39" s="8">
        <f>VLOOKUP(A39,OBITOS!A:AB,21,0)</f>
        <v>1</v>
      </c>
      <c r="O39" s="1">
        <f>VLOOKUP(A39,POP_2021_FX_ETARIA!A:AC,17,0)</f>
        <v>3843.7323166995711</v>
      </c>
      <c r="P39" s="3">
        <f t="shared" si="3"/>
        <v>26.016379851827249</v>
      </c>
      <c r="Q39" s="12">
        <f>(P39*POP_PADRAO!$E$2)/100000</f>
        <v>4.3129976380252275</v>
      </c>
      <c r="R39" s="8">
        <f>VLOOKUP($A39,OBITOS!A:AB,22,0)</f>
        <v>4</v>
      </c>
      <c r="S39" s="1">
        <f>VLOOKUP(A39,POP_2021_FX_ETARIA!A:AC,20,0)</f>
        <v>4290.3471280276817</v>
      </c>
      <c r="T39" s="3">
        <f t="shared" si="4"/>
        <v>93.23254927017625</v>
      </c>
      <c r="U39" s="12">
        <f>(T39*POP_PADRAO!$F$2)/100000</f>
        <v>14.224734045542657</v>
      </c>
      <c r="V39" s="8">
        <f>VLOOKUP(A39,OBITOS!A:AC,23,0)</f>
        <v>19</v>
      </c>
      <c r="W39" s="1">
        <f>VLOOKUP(A39,POP_2021_FX_ETARIA!A:AC,23,0)</f>
        <v>4305.4737351730819</v>
      </c>
      <c r="X39" s="3">
        <f t="shared" si="5"/>
        <v>441.29870877579964</v>
      </c>
      <c r="Y39" s="12">
        <f>(X39*POP_PADRAO!$G$2)/100000</f>
        <v>53.811744879728693</v>
      </c>
      <c r="Z39" s="8">
        <f>VLOOKUP(A39,OBITOS!A:AC,24,0)</f>
        <v>22</v>
      </c>
      <c r="AA39" s="1">
        <f>VLOOKUP(A39,POP_2021_FX_ETARIA!A:AC,26,0)</f>
        <v>3634.8994082840236</v>
      </c>
      <c r="AB39" s="3">
        <f t="shared" si="6"/>
        <v>605.24370907930688</v>
      </c>
      <c r="AC39" s="12">
        <f>(AB39*POP_PADRAO!$H$2)/100000</f>
        <v>55.254285733535987</v>
      </c>
      <c r="AD39" s="8">
        <f>VLOOKUP(A39,OBITOS!A:AC,25,0)</f>
        <v>76</v>
      </c>
      <c r="AE39" s="1">
        <f>VLOOKUP(A39,POP_2021_FX_ETARIA!A:AC,29,0)</f>
        <v>3130.144187053475</v>
      </c>
      <c r="AF39" s="3">
        <f t="shared" si="7"/>
        <v>2428.0031672132563</v>
      </c>
      <c r="AG39" s="12">
        <f>(AF39*POP_PADRAO!$I$2)/100000</f>
        <v>167.88440689003519</v>
      </c>
      <c r="AH39" s="12">
        <f t="shared" si="8"/>
        <v>300.44113481211741</v>
      </c>
    </row>
    <row r="40" spans="1:34" x14ac:dyDescent="0.25">
      <c r="A40" s="8" t="s">
        <v>39</v>
      </c>
      <c r="B40" s="6">
        <f>VLOOKUP($A40,OBITOS!A:AC,18,0)</f>
        <v>0</v>
      </c>
      <c r="C40" s="1">
        <f>VLOOKUP(A40,POP_2021_FX_ETARIA!A:AC,8,0)</f>
        <v>1958.8564593301435</v>
      </c>
      <c r="D40" s="3">
        <f t="shared" si="0"/>
        <v>0</v>
      </c>
      <c r="E40" s="12">
        <f>(D40*POP_PADRAO!$B$2)/100000</f>
        <v>0</v>
      </c>
      <c r="F40" s="6">
        <f>VLOOKUP(A40,OBITOS!A:AC,19,0)</f>
        <v>0</v>
      </c>
      <c r="G40" s="1">
        <f>VLOOKUP(A40,POP_2021_FX_ETARIA!A:AC,11,0)</f>
        <v>2101.9582040341352</v>
      </c>
      <c r="H40" s="3">
        <f t="shared" si="1"/>
        <v>0</v>
      </c>
      <c r="I40" s="12">
        <f>(H40*POP_PADRAO!$C$2)/100000</f>
        <v>0</v>
      </c>
      <c r="J40" s="8">
        <f>VLOOKUP(A40,OBITOS!A:AC,20,0)</f>
        <v>0</v>
      </c>
      <c r="K40" s="1">
        <f>VLOOKUP(A40,POP_2021_FX_ETARIA!A:AC,14,0)</f>
        <v>2932.2354731599335</v>
      </c>
      <c r="L40" s="3">
        <f t="shared" si="2"/>
        <v>0</v>
      </c>
      <c r="M40" s="12">
        <f>(L40*POP_PADRAO!$D$2)/100000</f>
        <v>0</v>
      </c>
      <c r="N40" s="8">
        <f>VLOOKUP(A40,OBITOS!A:AB,21,0)</f>
        <v>2</v>
      </c>
      <c r="O40" s="1">
        <f>VLOOKUP(A40,POP_2021_FX_ETARIA!A:AC,17,0)</f>
        <v>3294.0524201783646</v>
      </c>
      <c r="P40" s="3">
        <f t="shared" si="3"/>
        <v>60.715487942711768</v>
      </c>
      <c r="Q40" s="12">
        <f>(P40*POP_PADRAO!$E$2)/100000</f>
        <v>10.065418693142005</v>
      </c>
      <c r="R40" s="8">
        <f>VLOOKUP($A40,OBITOS!A:AB,22,0)</f>
        <v>5</v>
      </c>
      <c r="S40" s="1">
        <f>VLOOKUP(A40,POP_2021_FX_ETARIA!A:AC,20,0)</f>
        <v>3657.8889965397925</v>
      </c>
      <c r="T40" s="3">
        <f t="shared" si="4"/>
        <v>136.69086198979213</v>
      </c>
      <c r="U40" s="12">
        <f>(T40*POP_PADRAO!$F$2)/100000</f>
        <v>20.85528255401627</v>
      </c>
      <c r="V40" s="8">
        <f>VLOOKUP(A40,OBITOS!A:AC,23,0)</f>
        <v>9</v>
      </c>
      <c r="W40" s="1">
        <f>VLOOKUP(A40,POP_2021_FX_ETARIA!A:AC,23,0)</f>
        <v>3756.3997417897203</v>
      </c>
      <c r="X40" s="3">
        <f t="shared" si="5"/>
        <v>239.59111432884905</v>
      </c>
      <c r="Y40" s="12">
        <f>(X40*POP_PADRAO!$G$2)/100000</f>
        <v>29.215621218289328</v>
      </c>
      <c r="Z40" s="8">
        <f>VLOOKUP(A40,OBITOS!A:AC,24,0)</f>
        <v>26</v>
      </c>
      <c r="AA40" s="1">
        <f>VLOOKUP(A40,POP_2021_FX_ETARIA!A:AC,26,0)</f>
        <v>3126.5325443786983</v>
      </c>
      <c r="AB40" s="3">
        <f t="shared" si="6"/>
        <v>831.59217538759685</v>
      </c>
      <c r="AC40" s="12">
        <f>(AB40*POP_PADRAO!$H$2)/100000</f>
        <v>75.918230926408881</v>
      </c>
      <c r="AD40" s="8">
        <f>VLOOKUP(A40,OBITOS!A:AC,25,0)</f>
        <v>65</v>
      </c>
      <c r="AE40" s="1">
        <f>VLOOKUP(A40,POP_2021_FX_ETARIA!A:AC,29,0)</f>
        <v>3004.6646460272786</v>
      </c>
      <c r="AF40" s="3">
        <f t="shared" si="7"/>
        <v>2163.3029857738702</v>
      </c>
      <c r="AG40" s="12">
        <f>(AF40*POP_PADRAO!$I$2)/100000</f>
        <v>149.581698901544</v>
      </c>
      <c r="AH40" s="12">
        <f t="shared" si="8"/>
        <v>285.6362522934005</v>
      </c>
    </row>
    <row r="41" spans="1:34" x14ac:dyDescent="0.25">
      <c r="A41" s="8" t="s">
        <v>40</v>
      </c>
      <c r="B41" s="6">
        <f>VLOOKUP($A41,OBITOS!A:AC,18,0)</f>
        <v>0</v>
      </c>
      <c r="C41" s="1">
        <f>VLOOKUP(A41,POP_2021_FX_ETARIA!A:AC,8,0)</f>
        <v>5059.7012745947286</v>
      </c>
      <c r="D41" s="3">
        <f t="shared" si="0"/>
        <v>0</v>
      </c>
      <c r="E41" s="12">
        <f>(D41*POP_PADRAO!$B$2)/100000</f>
        <v>0</v>
      </c>
      <c r="F41" s="6">
        <f>VLOOKUP(A41,OBITOS!A:AC,19,0)</f>
        <v>0</v>
      </c>
      <c r="G41" s="1">
        <f>VLOOKUP(A41,POP_2021_FX_ETARIA!A:AC,11,0)</f>
        <v>4462.5706359806845</v>
      </c>
      <c r="H41" s="3">
        <f t="shared" si="1"/>
        <v>0</v>
      </c>
      <c r="I41" s="12">
        <f>(H41*POP_PADRAO!$C$2)/100000</f>
        <v>0</v>
      </c>
      <c r="J41" s="8">
        <f>VLOOKUP(A41,OBITOS!A:AC,20,0)</f>
        <v>2</v>
      </c>
      <c r="K41" s="1">
        <f>VLOOKUP(A41,POP_2021_FX_ETARIA!A:AC,14,0)</f>
        <v>5659.3588199879587</v>
      </c>
      <c r="L41" s="3">
        <f t="shared" si="2"/>
        <v>35.339692421274243</v>
      </c>
      <c r="M41" s="12">
        <f>(L41*POP_PADRAO!$D$2)/100000</f>
        <v>5.2296072779672507</v>
      </c>
      <c r="N41" s="8">
        <f>VLOOKUP(A41,OBITOS!A:AB,21,0)</f>
        <v>4</v>
      </c>
      <c r="O41" s="1">
        <f>VLOOKUP(A41,POP_2021_FX_ETARIA!A:AC,17,0)</f>
        <v>7402.7092815707274</v>
      </c>
      <c r="P41" s="3">
        <f t="shared" si="3"/>
        <v>54.034271073674645</v>
      </c>
      <c r="Q41" s="12">
        <f>(P41*POP_PADRAO!$E$2)/100000</f>
        <v>8.9578059991619252</v>
      </c>
      <c r="R41" s="8">
        <f>VLOOKUP($A41,OBITOS!A:AB,22,0)</f>
        <v>15</v>
      </c>
      <c r="S41" s="1">
        <f>VLOOKUP(A41,POP_2021_FX_ETARIA!A:AC,20,0)</f>
        <v>7248.2669460788275</v>
      </c>
      <c r="T41" s="3">
        <f t="shared" si="4"/>
        <v>206.94602049824766</v>
      </c>
      <c r="U41" s="12">
        <f>(T41*POP_PADRAO!$F$2)/100000</f>
        <v>31.574295955807962</v>
      </c>
      <c r="V41" s="8">
        <f>VLOOKUP(A41,OBITOS!A:AC,23,0)</f>
        <v>28</v>
      </c>
      <c r="W41" s="1">
        <f>VLOOKUP(A41,POP_2021_FX_ETARIA!A:AC,23,0)</f>
        <v>6423.3681978798586</v>
      </c>
      <c r="X41" s="3">
        <f t="shared" si="5"/>
        <v>435.90837606416329</v>
      </c>
      <c r="Y41" s="12">
        <f>(X41*POP_PADRAO!$G$2)/100000</f>
        <v>53.154450392055956</v>
      </c>
      <c r="Z41" s="8">
        <f>VLOOKUP(A41,OBITOS!A:AC,24,0)</f>
        <v>45</v>
      </c>
      <c r="AA41" s="1">
        <f>VLOOKUP(A41,POP_2021_FX_ETARIA!A:AC,26,0)</f>
        <v>5615.4414982623248</v>
      </c>
      <c r="AB41" s="3">
        <f t="shared" si="6"/>
        <v>801.36174535742305</v>
      </c>
      <c r="AC41" s="12">
        <f>(AB41*POP_PADRAO!$H$2)/100000</f>
        <v>73.158415675663292</v>
      </c>
      <c r="AD41" s="8">
        <f>VLOOKUP(A41,OBITOS!A:AC,25,0)</f>
        <v>128</v>
      </c>
      <c r="AE41" s="1">
        <f>VLOOKUP(A41,POP_2021_FX_ETARIA!A:AC,29,0)</f>
        <v>5563.7223904025113</v>
      </c>
      <c r="AF41" s="3">
        <f t="shared" si="7"/>
        <v>2300.6180218625132</v>
      </c>
      <c r="AG41" s="12">
        <f>(AF41*POP_PADRAO!$I$2)/100000</f>
        <v>159.07635430485007</v>
      </c>
      <c r="AH41" s="12">
        <f t="shared" si="8"/>
        <v>331.15092960550646</v>
      </c>
    </row>
    <row r="42" spans="1:34" x14ac:dyDescent="0.25">
      <c r="A42" s="8" t="s">
        <v>41</v>
      </c>
      <c r="B42" s="6">
        <f>VLOOKUP($A42,OBITOS!A:AC,18,0)</f>
        <v>0</v>
      </c>
      <c r="C42" s="1">
        <f>VLOOKUP(A42,POP_2021_FX_ETARIA!A:AC,8,0)</f>
        <v>4485.9846322722278</v>
      </c>
      <c r="D42" s="3">
        <f t="shared" si="0"/>
        <v>0</v>
      </c>
      <c r="E42" s="12">
        <f>(D42*POP_PADRAO!$B$2)/100000</f>
        <v>0</v>
      </c>
      <c r="F42" s="6">
        <f>VLOOKUP(A42,OBITOS!A:AC,19,0)</f>
        <v>0</v>
      </c>
      <c r="G42" s="1">
        <f>VLOOKUP(A42,POP_2021_FX_ETARIA!A:AC,11,0)</f>
        <v>4505.9811230203168</v>
      </c>
      <c r="H42" s="3">
        <f t="shared" si="1"/>
        <v>0</v>
      </c>
      <c r="I42" s="12">
        <f>(H42*POP_PADRAO!$C$2)/100000</f>
        <v>0</v>
      </c>
      <c r="J42" s="8">
        <f>VLOOKUP(A42,OBITOS!A:AC,20,0)</f>
        <v>2</v>
      </c>
      <c r="K42" s="1">
        <f>VLOOKUP(A42,POP_2021_FX_ETARIA!A:AC,14,0)</f>
        <v>6147.5525613321461</v>
      </c>
      <c r="L42" s="3">
        <f t="shared" si="2"/>
        <v>32.533272063095779</v>
      </c>
      <c r="M42" s="12">
        <f>(L42*POP_PADRAO!$D$2)/100000</f>
        <v>4.814310049139916</v>
      </c>
      <c r="N42" s="8">
        <f>VLOOKUP(A42,OBITOS!A:AB,21,0)</f>
        <v>9</v>
      </c>
      <c r="O42" s="1">
        <f>VLOOKUP(A42,POP_2021_FX_ETARIA!A:AC,17,0)</f>
        <v>7243.6970766840841</v>
      </c>
      <c r="P42" s="3">
        <f t="shared" si="3"/>
        <v>124.24594657566618</v>
      </c>
      <c r="Q42" s="12">
        <f>(P42*POP_PADRAO!$E$2)/100000</f>
        <v>20.597503463857983</v>
      </c>
      <c r="R42" s="8">
        <f>VLOOKUP($A42,OBITOS!A:AB,22,0)</f>
        <v>14</v>
      </c>
      <c r="S42" s="1">
        <f>VLOOKUP(A42,POP_2021_FX_ETARIA!A:AC,20,0)</f>
        <v>6830.5900661299593</v>
      </c>
      <c r="T42" s="3">
        <f t="shared" si="4"/>
        <v>204.96033087126904</v>
      </c>
      <c r="U42" s="12">
        <f>(T42*POP_PADRAO!$F$2)/100000</f>
        <v>31.271334092575941</v>
      </c>
      <c r="V42" s="8">
        <f>VLOOKUP(A42,OBITOS!A:AC,23,0)</f>
        <v>33</v>
      </c>
      <c r="W42" s="1">
        <f>VLOOKUP(A42,POP_2021_FX_ETARIA!A:AC,23,0)</f>
        <v>6684.5594855305462</v>
      </c>
      <c r="X42" s="3">
        <f t="shared" si="5"/>
        <v>493.67501435856889</v>
      </c>
      <c r="Y42" s="12">
        <f>(X42*POP_PADRAO!$G$2)/100000</f>
        <v>60.198485510765984</v>
      </c>
      <c r="Z42" s="8">
        <f>VLOOKUP(A42,OBITOS!A:AC,24,0)</f>
        <v>48</v>
      </c>
      <c r="AA42" s="1">
        <f>VLOOKUP(A42,POP_2021_FX_ETARIA!A:AC,26,0)</f>
        <v>5919.6041692988001</v>
      </c>
      <c r="AB42" s="3">
        <f t="shared" si="6"/>
        <v>810.86502791766543</v>
      </c>
      <c r="AC42" s="12">
        <f>(AB42*POP_PADRAO!$H$2)/100000</f>
        <v>74.025995267343703</v>
      </c>
      <c r="AD42" s="8">
        <f>VLOOKUP(A42,OBITOS!A:AC,25,0)</f>
        <v>141</v>
      </c>
      <c r="AE42" s="1">
        <f>VLOOKUP(A42,POP_2021_FX_ETARIA!A:AC,29,0)</f>
        <v>5138.5263157894742</v>
      </c>
      <c r="AF42" s="3">
        <f t="shared" si="7"/>
        <v>2743.9773844641099</v>
      </c>
      <c r="AG42" s="12">
        <f>(AF42*POP_PADRAO!$I$2)/100000</f>
        <v>189.73246078552813</v>
      </c>
      <c r="AH42" s="12">
        <f t="shared" si="8"/>
        <v>380.64008916921165</v>
      </c>
    </row>
    <row r="43" spans="1:34" x14ac:dyDescent="0.25">
      <c r="A43" s="8" t="s">
        <v>42</v>
      </c>
      <c r="B43" s="6">
        <f>VLOOKUP($A43,OBITOS!A:AC,18,0)</f>
        <v>0</v>
      </c>
      <c r="C43" s="1">
        <f>VLOOKUP(A43,POP_2021_FX_ETARIA!A:AC,8,0)</f>
        <v>3846.2987254052714</v>
      </c>
      <c r="D43" s="3">
        <f t="shared" si="0"/>
        <v>0</v>
      </c>
      <c r="E43" s="12">
        <f>(D43*POP_PADRAO!$B$2)/100000</f>
        <v>0</v>
      </c>
      <c r="F43" s="6">
        <f>VLOOKUP(A43,OBITOS!A:AC,19,0)</f>
        <v>0</v>
      </c>
      <c r="G43" s="1">
        <f>VLOOKUP(A43,POP_2021_FX_ETARIA!A:AC,11,0)</f>
        <v>3437.4293640193155</v>
      </c>
      <c r="H43" s="3">
        <f t="shared" si="1"/>
        <v>0</v>
      </c>
      <c r="I43" s="12">
        <f>(H43*POP_PADRAO!$C$2)/100000</f>
        <v>0</v>
      </c>
      <c r="J43" s="8">
        <f>VLOOKUP(A43,OBITOS!A:AC,20,0)</f>
        <v>5</v>
      </c>
      <c r="K43" s="1">
        <f>VLOOKUP(A43,POP_2021_FX_ETARIA!A:AC,14,0)</f>
        <v>4160.6411800120404</v>
      </c>
      <c r="L43" s="3">
        <f t="shared" si="2"/>
        <v>120.17378532953737</v>
      </c>
      <c r="M43" s="12">
        <f>(L43*POP_PADRAO!$D$2)/100000</f>
        <v>17.783451391950802</v>
      </c>
      <c r="N43" s="8">
        <f>VLOOKUP(A43,OBITOS!A:AB,21,0)</f>
        <v>7</v>
      </c>
      <c r="O43" s="1">
        <f>VLOOKUP(A43,POP_2021_FX_ETARIA!A:AC,17,0)</f>
        <v>5050.2907184292726</v>
      </c>
      <c r="P43" s="3">
        <f t="shared" si="3"/>
        <v>138.6058821219132</v>
      </c>
      <c r="Q43" s="12">
        <f>(P43*POP_PADRAO!$E$2)/100000</f>
        <v>22.978094785398362</v>
      </c>
      <c r="R43" s="8">
        <f>VLOOKUP($A43,OBITOS!A:AB,22,0)</f>
        <v>14</v>
      </c>
      <c r="S43" s="1">
        <f>VLOOKUP(A43,POP_2021_FX_ETARIA!A:AC,20,0)</f>
        <v>5325.7330539211744</v>
      </c>
      <c r="T43" s="3">
        <f t="shared" si="4"/>
        <v>262.87461009132306</v>
      </c>
      <c r="U43" s="12">
        <f>(T43*POP_PADRAO!$F$2)/100000</f>
        <v>40.107467243427074</v>
      </c>
      <c r="V43" s="8">
        <f>VLOOKUP(A43,OBITOS!A:AC,23,0)</f>
        <v>35</v>
      </c>
      <c r="W43" s="1">
        <f>VLOOKUP(A43,POP_2021_FX_ETARIA!A:AC,23,0)</f>
        <v>4804.6318021201414</v>
      </c>
      <c r="X43" s="3">
        <f t="shared" si="5"/>
        <v>728.46372919888552</v>
      </c>
      <c r="Y43" s="12">
        <f>(X43*POP_PADRAO!$G$2)/100000</f>
        <v>88.828504525948162</v>
      </c>
      <c r="Z43" s="8">
        <f>VLOOKUP(A43,OBITOS!A:AC,24,0)</f>
        <v>36</v>
      </c>
      <c r="AA43" s="1">
        <f>VLOOKUP(A43,POP_2021_FX_ETARIA!A:AC,26,0)</f>
        <v>4333.5585017376752</v>
      </c>
      <c r="AB43" s="3">
        <f t="shared" si="6"/>
        <v>830.72606463174964</v>
      </c>
      <c r="AC43" s="12">
        <f>(AB43*POP_PADRAO!$H$2)/100000</f>
        <v>75.839161403731353</v>
      </c>
      <c r="AD43" s="8">
        <f>VLOOKUP(A43,OBITOS!A:AC,25,0)</f>
        <v>98</v>
      </c>
      <c r="AE43" s="1">
        <f>VLOOKUP(A43,POP_2021_FX_ETARIA!A:AC,29,0)</f>
        <v>3870.2776095974882</v>
      </c>
      <c r="AF43" s="3">
        <f t="shared" si="7"/>
        <v>2532.1181032848976</v>
      </c>
      <c r="AG43" s="12">
        <f>(AF43*POP_PADRAO!$I$2)/100000</f>
        <v>175.08343962887767</v>
      </c>
      <c r="AH43" s="12">
        <f t="shared" si="8"/>
        <v>420.62011897933343</v>
      </c>
    </row>
    <row r="44" spans="1:34" x14ac:dyDescent="0.25">
      <c r="A44" s="8" t="s">
        <v>43</v>
      </c>
      <c r="B44" s="6">
        <f>VLOOKUP($A44,OBITOS!A:AC,18,0)</f>
        <v>0</v>
      </c>
      <c r="C44" s="1">
        <f>VLOOKUP(A44,POP_2021_FX_ETARIA!A:AC,8,0)</f>
        <v>4081.9682014520727</v>
      </c>
      <c r="D44" s="3">
        <f t="shared" si="0"/>
        <v>0</v>
      </c>
      <c r="E44" s="12">
        <f>(D44*POP_PADRAO!$B$2)/100000</f>
        <v>0</v>
      </c>
      <c r="F44" s="6">
        <f>VLOOKUP(A44,OBITOS!A:AC,19,0)</f>
        <v>0</v>
      </c>
      <c r="G44" s="1">
        <f>VLOOKUP(A44,POP_2021_FX_ETARIA!A:AC,11,0)</f>
        <v>3833.160115201993</v>
      </c>
      <c r="H44" s="3">
        <f t="shared" si="1"/>
        <v>0</v>
      </c>
      <c r="I44" s="12">
        <f>(H44*POP_PADRAO!$C$2)/100000</f>
        <v>0</v>
      </c>
      <c r="J44" s="8">
        <f>VLOOKUP(A44,OBITOS!A:AC,20,0)</f>
        <v>1</v>
      </c>
      <c r="K44" s="1">
        <f>VLOOKUP(A44,POP_2021_FX_ETARIA!A:AC,14,0)</f>
        <v>4751.4791781122949</v>
      </c>
      <c r="L44" s="3">
        <f t="shared" si="2"/>
        <v>21.046077705791145</v>
      </c>
      <c r="M44" s="12">
        <f>(L44*POP_PADRAO!$D$2)/100000</f>
        <v>3.1144221582588729</v>
      </c>
      <c r="N44" s="8">
        <f>VLOOKUP(A44,OBITOS!A:AB,21,0)</f>
        <v>7</v>
      </c>
      <c r="O44" s="1">
        <f>VLOOKUP(A44,POP_2021_FX_ETARIA!A:AC,17,0)</f>
        <v>6283.1416072391685</v>
      </c>
      <c r="P44" s="3">
        <f t="shared" si="3"/>
        <v>111.40923502241137</v>
      </c>
      <c r="Q44" s="12">
        <f>(P44*POP_PADRAO!$E$2)/100000</f>
        <v>18.469432343874292</v>
      </c>
      <c r="R44" s="8">
        <f>VLOOKUP($A44,OBITOS!A:AB,22,0)</f>
        <v>10</v>
      </c>
      <c r="S44" s="1">
        <f>VLOOKUP(A44,POP_2021_FX_ETARIA!A:AC,20,0)</f>
        <v>5884.2557629708363</v>
      </c>
      <c r="T44" s="3">
        <f t="shared" si="4"/>
        <v>169.94502623304075</v>
      </c>
      <c r="U44" s="12">
        <f>(T44*POP_PADRAO!$F$2)/100000</f>
        <v>25.928957423682437</v>
      </c>
      <c r="V44" s="8">
        <f>VLOOKUP(A44,OBITOS!A:AC,23,0)</f>
        <v>17</v>
      </c>
      <c r="W44" s="1">
        <f>VLOOKUP(A44,POP_2021_FX_ETARIA!A:AC,23,0)</f>
        <v>5008.1490862212777</v>
      </c>
      <c r="X44" s="3">
        <f t="shared" si="5"/>
        <v>339.44676381083434</v>
      </c>
      <c r="Y44" s="12">
        <f>(X44*POP_PADRAO!$G$2)/100000</f>
        <v>41.39196941026681</v>
      </c>
      <c r="Z44" s="8">
        <f>VLOOKUP(A44,OBITOS!A:AC,24,0)</f>
        <v>31</v>
      </c>
      <c r="AA44" s="1">
        <f>VLOOKUP(A44,POP_2021_FX_ETARIA!A:AC,26,0)</f>
        <v>4423.705623698218</v>
      </c>
      <c r="AB44" s="3">
        <f t="shared" si="6"/>
        <v>700.76995706789364</v>
      </c>
      <c r="AC44" s="12">
        <f>(AB44*POP_PADRAO!$H$2)/100000</f>
        <v>63.975127474201436</v>
      </c>
      <c r="AD44" s="8">
        <f>VLOOKUP(A44,OBITOS!A:AC,25,0)</f>
        <v>98</v>
      </c>
      <c r="AE44" s="1">
        <f>VLOOKUP(A44,POP_2021_FX_ETARIA!A:AC,29,0)</f>
        <v>4083.3032730601967</v>
      </c>
      <c r="AF44" s="3">
        <f t="shared" si="7"/>
        <v>2400.0176682089732</v>
      </c>
      <c r="AG44" s="12">
        <f>(AF44*POP_PADRAO!$I$2)/100000</f>
        <v>165.94934808727086</v>
      </c>
      <c r="AH44" s="12">
        <f t="shared" si="8"/>
        <v>318.82925689755473</v>
      </c>
    </row>
    <row r="45" spans="1:34" x14ac:dyDescent="0.25">
      <c r="A45" s="8" t="s">
        <v>44</v>
      </c>
      <c r="B45" s="6">
        <f>VLOOKUP($A45,OBITOS!A:AC,18,0)</f>
        <v>0</v>
      </c>
      <c r="C45" s="1">
        <f>VLOOKUP(A45,POP_2021_FX_ETARIA!A:AC,8,0)</f>
        <v>3310.0797886393657</v>
      </c>
      <c r="D45" s="3">
        <f t="shared" si="0"/>
        <v>0</v>
      </c>
      <c r="E45" s="12">
        <f>(D45*POP_PADRAO!$B$2)/100000</f>
        <v>0</v>
      </c>
      <c r="F45" s="6">
        <f>VLOOKUP(A45,OBITOS!A:AC,19,0)</f>
        <v>0</v>
      </c>
      <c r="G45" s="1">
        <f>VLOOKUP(A45,POP_2021_FX_ETARIA!A:AC,11,0)</f>
        <v>3121.7018324409923</v>
      </c>
      <c r="H45" s="3">
        <f t="shared" si="1"/>
        <v>0</v>
      </c>
      <c r="I45" s="12">
        <f>(H45*POP_PADRAO!$C$2)/100000</f>
        <v>0</v>
      </c>
      <c r="J45" s="8">
        <f>VLOOKUP(A45,OBITOS!A:AC,20,0)</f>
        <v>0</v>
      </c>
      <c r="K45" s="1">
        <f>VLOOKUP(A45,POP_2021_FX_ETARIA!A:AC,14,0)</f>
        <v>4183.9267710987042</v>
      </c>
      <c r="L45" s="3">
        <f t="shared" si="2"/>
        <v>0</v>
      </c>
      <c r="M45" s="12">
        <f>(L45*POP_PADRAO!$D$2)/100000</f>
        <v>0</v>
      </c>
      <c r="N45" s="8">
        <f>VLOOKUP(A45,OBITOS!A:AB,21,0)</f>
        <v>2</v>
      </c>
      <c r="O45" s="1">
        <f>VLOOKUP(A45,POP_2021_FX_ETARIA!A:AC,17,0)</f>
        <v>5343.1225806451612</v>
      </c>
      <c r="P45" s="3">
        <f t="shared" si="3"/>
        <v>37.431295460912068</v>
      </c>
      <c r="Q45" s="12">
        <f>(P45*POP_PADRAO!$E$2)/100000</f>
        <v>6.2053633069091054</v>
      </c>
      <c r="R45" s="8">
        <f>VLOOKUP($A45,OBITOS!A:AB,22,0)</f>
        <v>5</v>
      </c>
      <c r="S45" s="1">
        <f>VLOOKUP(A45,POP_2021_FX_ETARIA!A:AC,20,0)</f>
        <v>5704.8972994283458</v>
      </c>
      <c r="T45" s="3">
        <f t="shared" si="4"/>
        <v>87.643996685111588</v>
      </c>
      <c r="U45" s="12">
        <f>(T45*POP_PADRAO!$F$2)/100000</f>
        <v>13.372073951569401</v>
      </c>
      <c r="V45" s="8">
        <f>VLOOKUP(A45,OBITOS!A:AC,23,0)</f>
        <v>11</v>
      </c>
      <c r="W45" s="1">
        <f>VLOOKUP(A45,POP_2021_FX_ETARIA!A:AC,23,0)</f>
        <v>5142.5636801616283</v>
      </c>
      <c r="X45" s="3">
        <f t="shared" si="5"/>
        <v>213.90109455395748</v>
      </c>
      <c r="Y45" s="12">
        <f>(X45*POP_PADRAO!$G$2)/100000</f>
        <v>26.082992994842641</v>
      </c>
      <c r="Z45" s="8">
        <f>VLOOKUP(A45,OBITOS!A:AC,24,0)</f>
        <v>20</v>
      </c>
      <c r="AA45" s="1">
        <f>VLOOKUP(A45,POP_2021_FX_ETARIA!A:AC,26,0)</f>
        <v>4249.1761273854381</v>
      </c>
      <c r="AB45" s="3">
        <f t="shared" si="6"/>
        <v>470.67947763102507</v>
      </c>
      <c r="AC45" s="12">
        <f>(AB45*POP_PADRAO!$H$2)/100000</f>
        <v>42.96956408765967</v>
      </c>
      <c r="AD45" s="8">
        <f>VLOOKUP(A45,OBITOS!A:AC,25,0)</f>
        <v>71</v>
      </c>
      <c r="AE45" s="1">
        <f>VLOOKUP(A45,POP_2021_FX_ETARIA!A:AC,29,0)</f>
        <v>3997.8149303389478</v>
      </c>
      <c r="AF45" s="3">
        <f t="shared" si="7"/>
        <v>1775.9701546259519</v>
      </c>
      <c r="AG45" s="12">
        <f>(AF45*POP_PADRAO!$I$2)/100000</f>
        <v>122.79954988938211</v>
      </c>
      <c r="AH45" s="12">
        <f t="shared" si="8"/>
        <v>211.42954423036292</v>
      </c>
    </row>
    <row r="46" spans="1:34" x14ac:dyDescent="0.25">
      <c r="A46" s="8" t="s">
        <v>45</v>
      </c>
      <c r="B46" s="6">
        <f>VLOOKUP($A46,OBITOS!A:AC,18,0)</f>
        <v>0</v>
      </c>
      <c r="C46" s="1">
        <f>VLOOKUP(A46,POP_2021_FX_ETARIA!A:AC,8,0)</f>
        <v>4491.7338827367157</v>
      </c>
      <c r="D46" s="3">
        <f t="shared" si="0"/>
        <v>0</v>
      </c>
      <c r="E46" s="12">
        <f>(D46*POP_PADRAO!$B$2)/100000</f>
        <v>0</v>
      </c>
      <c r="F46" s="6">
        <f>VLOOKUP(A46,OBITOS!A:AC,19,0)</f>
        <v>0</v>
      </c>
      <c r="G46" s="1">
        <f>VLOOKUP(A46,POP_2021_FX_ETARIA!A:AC,11,0)</f>
        <v>4191.9835979628524</v>
      </c>
      <c r="H46" s="3">
        <f t="shared" si="1"/>
        <v>0</v>
      </c>
      <c r="I46" s="12">
        <f>(H46*POP_PADRAO!$C$2)/100000</f>
        <v>0</v>
      </c>
      <c r="J46" s="8">
        <f>VLOOKUP(A46,OBITOS!A:AC,20,0)</f>
        <v>0</v>
      </c>
      <c r="K46" s="1">
        <f>VLOOKUP(A46,POP_2021_FX_ETARIA!A:AC,14,0)</f>
        <v>4758.6198071216613</v>
      </c>
      <c r="L46" s="3">
        <f t="shared" si="2"/>
        <v>0</v>
      </c>
      <c r="M46" s="12">
        <f>(L46*POP_PADRAO!$D$2)/100000</f>
        <v>0</v>
      </c>
      <c r="N46" s="8">
        <f>VLOOKUP(A46,OBITOS!A:AB,21,0)</f>
        <v>4</v>
      </c>
      <c r="O46" s="1">
        <f>VLOOKUP(A46,POP_2021_FX_ETARIA!A:AC,17,0)</f>
        <v>6267.6818309938544</v>
      </c>
      <c r="P46" s="3">
        <f t="shared" si="3"/>
        <v>63.8194488466197</v>
      </c>
      <c r="Q46" s="12">
        <f>(P46*POP_PADRAO!$E$2)/100000</f>
        <v>10.579993592621623</v>
      </c>
      <c r="R46" s="8">
        <f>VLOOKUP($A46,OBITOS!A:AB,22,0)</f>
        <v>6</v>
      </c>
      <c r="S46" s="1">
        <f>VLOOKUP(A46,POP_2021_FX_ETARIA!A:AC,20,0)</f>
        <v>6252.9923595505625</v>
      </c>
      <c r="T46" s="3">
        <f t="shared" si="4"/>
        <v>95.954059352652934</v>
      </c>
      <c r="U46" s="12">
        <f>(T46*POP_PADRAO!$F$2)/100000</f>
        <v>14.639961961421147</v>
      </c>
      <c r="V46" s="8">
        <f>VLOOKUP(A46,OBITOS!A:AC,23,0)</f>
        <v>13</v>
      </c>
      <c r="W46" s="1">
        <f>VLOOKUP(A46,POP_2021_FX_ETARIA!A:AC,23,0)</f>
        <v>5624.8928877463586</v>
      </c>
      <c r="X46" s="3">
        <f t="shared" si="5"/>
        <v>231.11551205392848</v>
      </c>
      <c r="Y46" s="12">
        <f>(X46*POP_PADRAO!$G$2)/100000</f>
        <v>28.182110495846253</v>
      </c>
      <c r="Z46" s="8">
        <f>VLOOKUP(A46,OBITOS!A:AC,24,0)</f>
        <v>25</v>
      </c>
      <c r="AA46" s="1">
        <f>VLOOKUP(A46,POP_2021_FX_ETARIA!A:AC,26,0)</f>
        <v>5385.9311867953038</v>
      </c>
      <c r="AB46" s="3">
        <f t="shared" si="6"/>
        <v>464.17228763138564</v>
      </c>
      <c r="AC46" s="12">
        <f>(AB46*POP_PADRAO!$H$2)/100000</f>
        <v>42.375505644475801</v>
      </c>
      <c r="AD46" s="8">
        <f>VLOOKUP(A46,OBITOS!A:AC,25,0)</f>
        <v>95</v>
      </c>
      <c r="AE46" s="1">
        <f>VLOOKUP(A46,POP_2021_FX_ETARIA!A:AC,29,0)</f>
        <v>4874.648160103292</v>
      </c>
      <c r="AF46" s="3">
        <f t="shared" si="7"/>
        <v>1948.8586022993502</v>
      </c>
      <c r="AG46" s="12">
        <f>(AF46*POP_PADRAO!$I$2)/100000</f>
        <v>134.75393071051636</v>
      </c>
      <c r="AH46" s="12">
        <f t="shared" si="8"/>
        <v>230.53150240488117</v>
      </c>
    </row>
    <row r="47" spans="1:34" x14ac:dyDescent="0.25">
      <c r="A47" s="8" t="s">
        <v>46</v>
      </c>
      <c r="B47" s="6">
        <f>VLOOKUP($A47,OBITOS!A:AC,18,0)</f>
        <v>0</v>
      </c>
      <c r="C47" s="1">
        <f>VLOOKUP(A47,POP_2021_FX_ETARIA!A:AC,8,0)</f>
        <v>2455.9357884796977</v>
      </c>
      <c r="D47" s="3">
        <f t="shared" si="0"/>
        <v>0</v>
      </c>
      <c r="E47" s="12">
        <f>(D47*POP_PADRAO!$B$2)/100000</f>
        <v>0</v>
      </c>
      <c r="F47" s="6">
        <f>VLOOKUP(A47,OBITOS!A:AC,19,0)</f>
        <v>0</v>
      </c>
      <c r="G47" s="1">
        <f>VLOOKUP(A47,POP_2021_FX_ETARIA!A:AC,11,0)</f>
        <v>2119.0147543439184</v>
      </c>
      <c r="H47" s="3">
        <f t="shared" si="1"/>
        <v>0</v>
      </c>
      <c r="I47" s="12">
        <f>(H47*POP_PADRAO!$C$2)/100000</f>
        <v>0</v>
      </c>
      <c r="J47" s="8">
        <f>VLOOKUP(A47,OBITOS!A:AC,20,0)</f>
        <v>0</v>
      </c>
      <c r="K47" s="1">
        <f>VLOOKUP(A47,POP_2021_FX_ETARIA!A:AC,14,0)</f>
        <v>2859.9970326409493</v>
      </c>
      <c r="L47" s="3">
        <f t="shared" si="2"/>
        <v>0</v>
      </c>
      <c r="M47" s="12">
        <f>(L47*POP_PADRAO!$D$2)/100000</f>
        <v>0</v>
      </c>
      <c r="N47" s="8">
        <f>VLOOKUP(A47,OBITOS!A:AB,21,0)</f>
        <v>1</v>
      </c>
      <c r="O47" s="1">
        <f>VLOOKUP(A47,POP_2021_FX_ETARIA!A:AC,17,0)</f>
        <v>4269.1727831332091</v>
      </c>
      <c r="P47" s="3">
        <f t="shared" si="3"/>
        <v>23.423741572391574</v>
      </c>
      <c r="Q47" s="12">
        <f>(P47*POP_PADRAO!$E$2)/100000</f>
        <v>3.8831898461977072</v>
      </c>
      <c r="R47" s="8">
        <f>VLOOKUP($A47,OBITOS!A:AB,22,0)</f>
        <v>2</v>
      </c>
      <c r="S47" s="1">
        <f>VLOOKUP(A47,POP_2021_FX_ETARIA!A:AC,20,0)</f>
        <v>4118.4916853932591</v>
      </c>
      <c r="T47" s="3">
        <f t="shared" si="4"/>
        <v>48.561467468618368</v>
      </c>
      <c r="U47" s="12">
        <f>(T47*POP_PADRAO!$F$2)/100000</f>
        <v>7.4091501842408229</v>
      </c>
      <c r="V47" s="8">
        <f>VLOOKUP(A47,OBITOS!A:AC,23,0)</f>
        <v>7</v>
      </c>
      <c r="W47" s="1">
        <f>VLOOKUP(A47,POP_2021_FX_ETARIA!A:AC,23,0)</f>
        <v>3557.6799485861184</v>
      </c>
      <c r="X47" s="3">
        <f t="shared" si="5"/>
        <v>196.75744027457887</v>
      </c>
      <c r="Y47" s="12">
        <f>(X47*POP_PADRAO!$G$2)/100000</f>
        <v>23.992504325733758</v>
      </c>
      <c r="Z47" s="8">
        <f>VLOOKUP(A47,OBITOS!A:AC,24,0)</f>
        <v>14</v>
      </c>
      <c r="AA47" s="1">
        <f>VLOOKUP(A47,POP_2021_FX_ETARIA!A:AC,26,0)</f>
        <v>2867.0995001743577</v>
      </c>
      <c r="AB47" s="3">
        <f t="shared" si="6"/>
        <v>488.29836561823589</v>
      </c>
      <c r="AC47" s="12">
        <f>(AB47*POP_PADRAO!$H$2)/100000</f>
        <v>44.578038585698522</v>
      </c>
      <c r="AD47" s="8">
        <f>VLOOKUP(A47,OBITOS!A:AC,25,0)</f>
        <v>49</v>
      </c>
      <c r="AE47" s="1">
        <f>VLOOKUP(A47,POP_2021_FX_ETARIA!A:AC,29,0)</f>
        <v>2497.1245965138796</v>
      </c>
      <c r="AF47" s="3">
        <f t="shared" si="7"/>
        <v>1962.2569121463398</v>
      </c>
      <c r="AG47" s="12">
        <f>(AF47*POP_PADRAO!$I$2)/100000</f>
        <v>135.68035755063144</v>
      </c>
      <c r="AH47" s="12">
        <f t="shared" si="8"/>
        <v>215.54324049250226</v>
      </c>
    </row>
    <row r="48" spans="1:34" x14ac:dyDescent="0.25">
      <c r="A48" s="8" t="s">
        <v>47</v>
      </c>
      <c r="B48" s="6">
        <f>VLOOKUP($A48,OBITOS!A:AC,18,0)</f>
        <v>0</v>
      </c>
      <c r="C48" s="1">
        <f>VLOOKUP(A48,POP_2021_FX_ETARIA!A:AC,8,0)</f>
        <v>4614.1258104998951</v>
      </c>
      <c r="D48" s="3">
        <f t="shared" si="0"/>
        <v>0</v>
      </c>
      <c r="E48" s="12">
        <f>(D48*POP_PADRAO!$B$2)/100000</f>
        <v>0</v>
      </c>
      <c r="F48" s="6">
        <f>VLOOKUP(A48,OBITOS!A:AC,19,0)</f>
        <v>0</v>
      </c>
      <c r="G48" s="1">
        <f>VLOOKUP(A48,POP_2021_FX_ETARIA!A:AC,11,0)</f>
        <v>3855.6657838983051</v>
      </c>
      <c r="H48" s="3">
        <f t="shared" si="1"/>
        <v>0</v>
      </c>
      <c r="I48" s="12">
        <f>(H48*POP_PADRAO!$C$2)/100000</f>
        <v>0</v>
      </c>
      <c r="J48" s="8">
        <f>VLOOKUP(A48,OBITOS!A:AC,20,0)</f>
        <v>1</v>
      </c>
      <c r="K48" s="1">
        <f>VLOOKUP(A48,POP_2021_FX_ETARIA!A:AC,14,0)</f>
        <v>3992.2470829068579</v>
      </c>
      <c r="L48" s="3">
        <f t="shared" si="2"/>
        <v>25.048549832538779</v>
      </c>
      <c r="M48" s="12">
        <f>(L48*POP_PADRAO!$D$2)/100000</f>
        <v>3.7067124678174239</v>
      </c>
      <c r="N48" s="8">
        <f>VLOOKUP(A48,OBITOS!A:AB,21,0)</f>
        <v>1</v>
      </c>
      <c r="O48" s="1">
        <f>VLOOKUP(A48,POP_2021_FX_ETARIA!A:AC,17,0)</f>
        <v>7803.503184713376</v>
      </c>
      <c r="P48" s="3">
        <f t="shared" si="3"/>
        <v>12.814757376647755</v>
      </c>
      <c r="Q48" s="12">
        <f>(P48*POP_PADRAO!$E$2)/100000</f>
        <v>2.1244315547409358</v>
      </c>
      <c r="R48" s="8">
        <f>VLOOKUP($A48,OBITOS!A:AB,22,0)</f>
        <v>6</v>
      </c>
      <c r="S48" s="1">
        <f>VLOOKUP(A48,POP_2021_FX_ETARIA!A:AC,20,0)</f>
        <v>8368.8057553956842</v>
      </c>
      <c r="T48" s="3">
        <f t="shared" si="4"/>
        <v>71.694817341549296</v>
      </c>
      <c r="U48" s="12">
        <f>(T48*POP_PADRAO!$F$2)/100000</f>
        <v>10.938665917757229</v>
      </c>
      <c r="V48" s="8">
        <f>VLOOKUP(A48,OBITOS!A:AC,23,0)</f>
        <v>7</v>
      </c>
      <c r="W48" s="1">
        <f>VLOOKUP(A48,POP_2021_FX_ETARIA!A:AC,23,0)</f>
        <v>6321.5594571305473</v>
      </c>
      <c r="X48" s="3">
        <f t="shared" si="5"/>
        <v>110.73217055807629</v>
      </c>
      <c r="Y48" s="12">
        <f>(X48*POP_PADRAO!$G$2)/100000</f>
        <v>13.502625757912879</v>
      </c>
      <c r="Z48" s="8">
        <f>VLOOKUP(A48,OBITOS!A:AC,24,0)</f>
        <v>31</v>
      </c>
      <c r="AA48" s="1">
        <f>VLOOKUP(A48,POP_2021_FX_ETARIA!A:AC,26,0)</f>
        <v>5621.0988691691537</v>
      </c>
      <c r="AB48" s="3">
        <f t="shared" si="6"/>
        <v>551.49359087117534</v>
      </c>
      <c r="AC48" s="12">
        <f>(AB48*POP_PADRAO!$H$2)/100000</f>
        <v>50.347296457759349</v>
      </c>
      <c r="AD48" s="8">
        <f>VLOOKUP(A48,OBITOS!A:AC,25,0)</f>
        <v>92</v>
      </c>
      <c r="AE48" s="1">
        <f>VLOOKUP(A48,POP_2021_FX_ETARIA!A:AC,29,0)</f>
        <v>5027.9474532795894</v>
      </c>
      <c r="AF48" s="3">
        <f t="shared" si="7"/>
        <v>1829.7725036881793</v>
      </c>
      <c r="AG48" s="12">
        <f>(AF48*POP_PADRAO!$I$2)/100000</f>
        <v>126.51971614928443</v>
      </c>
      <c r="AH48" s="12">
        <f t="shared" si="8"/>
        <v>207.13944830527225</v>
      </c>
    </row>
    <row r="49" spans="1:34" x14ac:dyDescent="0.25">
      <c r="A49" s="8" t="s">
        <v>48</v>
      </c>
      <c r="B49" s="6">
        <f>VLOOKUP($A49,OBITOS!A:AC,18,0)</f>
        <v>0</v>
      </c>
      <c r="C49" s="1">
        <f>VLOOKUP(A49,POP_2021_FX_ETARIA!A:AC,8,0)</f>
        <v>4457.6046405407869</v>
      </c>
      <c r="D49" s="3">
        <f t="shared" si="0"/>
        <v>0</v>
      </c>
      <c r="E49" s="12">
        <f>(D49*POP_PADRAO!$B$2)/100000</f>
        <v>0</v>
      </c>
      <c r="F49" s="6">
        <f>VLOOKUP(A49,OBITOS!A:AC,19,0)</f>
        <v>0</v>
      </c>
      <c r="G49" s="1">
        <f>VLOOKUP(A49,POP_2021_FX_ETARIA!A:AC,11,0)</f>
        <v>3803.7860082304528</v>
      </c>
      <c r="H49" s="3">
        <f t="shared" si="1"/>
        <v>0</v>
      </c>
      <c r="I49" s="12">
        <f>(H49*POP_PADRAO!$C$2)/100000</f>
        <v>0</v>
      </c>
      <c r="J49" s="8">
        <f>VLOOKUP(A49,OBITOS!A:AC,20,0)</f>
        <v>0</v>
      </c>
      <c r="K49" s="1">
        <f>VLOOKUP(A49,POP_2021_FX_ETARIA!A:AC,14,0)</f>
        <v>4395.7432462703282</v>
      </c>
      <c r="L49" s="3">
        <f t="shared" si="2"/>
        <v>0</v>
      </c>
      <c r="M49" s="12">
        <f>(L49*POP_PADRAO!$D$2)/100000</f>
        <v>0</v>
      </c>
      <c r="N49" s="8">
        <f>VLOOKUP(A49,OBITOS!A:AB,21,0)</f>
        <v>0</v>
      </c>
      <c r="O49" s="1">
        <f>VLOOKUP(A49,POP_2021_FX_ETARIA!A:AC,17,0)</f>
        <v>7480.9120370370374</v>
      </c>
      <c r="P49" s="3">
        <f t="shared" si="3"/>
        <v>0</v>
      </c>
      <c r="Q49" s="12">
        <f>(P49*POP_PADRAO!$E$2)/100000</f>
        <v>0</v>
      </c>
      <c r="R49" s="8">
        <f>VLOOKUP($A49,OBITOS!A:AB,22,0)</f>
        <v>6</v>
      </c>
      <c r="S49" s="1">
        <f>VLOOKUP(A49,POP_2021_FX_ETARIA!A:AC,20,0)</f>
        <v>7745.0492780916511</v>
      </c>
      <c r="T49" s="3">
        <f t="shared" si="4"/>
        <v>77.468842154073101</v>
      </c>
      <c r="U49" s="12">
        <f>(T49*POP_PADRAO!$F$2)/100000</f>
        <v>11.819623994882219</v>
      </c>
      <c r="V49" s="8">
        <f>VLOOKUP(A49,OBITOS!A:AC,23,0)</f>
        <v>13</v>
      </c>
      <c r="W49" s="1">
        <f>VLOOKUP(A49,POP_2021_FX_ETARIA!A:AC,23,0)</f>
        <v>6216.1381427475053</v>
      </c>
      <c r="X49" s="3">
        <f t="shared" si="5"/>
        <v>209.1330614196109</v>
      </c>
      <c r="Y49" s="12">
        <f>(X49*POP_PADRAO!$G$2)/100000</f>
        <v>25.501581407858133</v>
      </c>
      <c r="Z49" s="8">
        <f>VLOOKUP(A49,OBITOS!A:AC,24,0)</f>
        <v>25</v>
      </c>
      <c r="AA49" s="1">
        <f>VLOOKUP(A49,POP_2021_FX_ETARIA!A:AC,26,0)</f>
        <v>5226.467980295567</v>
      </c>
      <c r="AB49" s="3">
        <f t="shared" si="6"/>
        <v>478.33450992626575</v>
      </c>
      <c r="AC49" s="12">
        <f>(AB49*POP_PADRAO!$H$2)/100000</f>
        <v>43.668412064756531</v>
      </c>
      <c r="AD49" s="8">
        <f>VLOOKUP(A49,OBITOS!A:AC,25,0)</f>
        <v>84</v>
      </c>
      <c r="AE49" s="1">
        <f>VLOOKUP(A49,POP_2021_FX_ETARIA!A:AC,29,0)</f>
        <v>4516.791638056</v>
      </c>
      <c r="AF49" s="3">
        <f t="shared" si="7"/>
        <v>1859.7271411030397</v>
      </c>
      <c r="AG49" s="12">
        <f>(AF49*POP_PADRAO!$I$2)/100000</f>
        <v>128.59093113117089</v>
      </c>
      <c r="AH49" s="12">
        <f t="shared" si="8"/>
        <v>209.58054859866778</v>
      </c>
    </row>
    <row r="50" spans="1:34" x14ac:dyDescent="0.25">
      <c r="A50" s="8" t="s">
        <v>49</v>
      </c>
      <c r="B50" s="6">
        <f>VLOOKUP($A50,OBITOS!A:AC,18,0)</f>
        <v>0</v>
      </c>
      <c r="C50" s="1">
        <f>VLOOKUP(A50,POP_2021_FX_ETARIA!A:AC,8,0)</f>
        <v>3404.8438841691786</v>
      </c>
      <c r="D50" s="3">
        <f t="shared" si="0"/>
        <v>0</v>
      </c>
      <c r="E50" s="12">
        <f>(D50*POP_PADRAO!$B$2)/100000</f>
        <v>0</v>
      </c>
      <c r="F50" s="6">
        <f>VLOOKUP(A50,OBITOS!A:AC,19,0)</f>
        <v>0</v>
      </c>
      <c r="G50" s="1">
        <f>VLOOKUP(A50,POP_2021_FX_ETARIA!A:AC,11,0)</f>
        <v>3128.6139917695473</v>
      </c>
      <c r="H50" s="3">
        <f t="shared" si="1"/>
        <v>0</v>
      </c>
      <c r="I50" s="12">
        <f>(H50*POP_PADRAO!$C$2)/100000</f>
        <v>0</v>
      </c>
      <c r="J50" s="8">
        <f>VLOOKUP(A50,OBITOS!A:AC,20,0)</f>
        <v>1</v>
      </c>
      <c r="K50" s="1">
        <f>VLOOKUP(A50,POP_2021_FX_ETARIA!A:AC,14,0)</f>
        <v>3731.9198064602838</v>
      </c>
      <c r="L50" s="3">
        <f t="shared" si="2"/>
        <v>26.795859821770861</v>
      </c>
      <c r="M50" s="12">
        <f>(L50*POP_PADRAO!$D$2)/100000</f>
        <v>3.9652813576545101</v>
      </c>
      <c r="N50" s="8">
        <f>VLOOKUP(A50,OBITOS!A:AB,21,0)</f>
        <v>0</v>
      </c>
      <c r="O50" s="1">
        <f>VLOOKUP(A50,POP_2021_FX_ETARIA!A:AC,17,0)</f>
        <v>6245.7197971781306</v>
      </c>
      <c r="P50" s="3">
        <f t="shared" si="3"/>
        <v>0</v>
      </c>
      <c r="Q50" s="12">
        <f>(P50*POP_PADRAO!$E$2)/100000</f>
        <v>0</v>
      </c>
      <c r="R50" s="8">
        <f>VLOOKUP($A50,OBITOS!A:AB,22,0)</f>
        <v>3</v>
      </c>
      <c r="S50" s="1">
        <f>VLOOKUP(A50,POP_2021_FX_ETARIA!A:AC,20,0)</f>
        <v>6666.7316907302784</v>
      </c>
      <c r="T50" s="3">
        <f t="shared" si="4"/>
        <v>44.999561091851561</v>
      </c>
      <c r="U50" s="12">
        <f>(T50*POP_PADRAO!$F$2)/100000</f>
        <v>6.865700806300902</v>
      </c>
      <c r="V50" s="8">
        <f>VLOOKUP(A50,OBITOS!A:AC,23,0)</f>
        <v>12</v>
      </c>
      <c r="W50" s="1">
        <f>VLOOKUP(A50,POP_2021_FX_ETARIA!A:AC,23,0)</f>
        <v>5490.8181120491172</v>
      </c>
      <c r="X50" s="3">
        <f t="shared" si="5"/>
        <v>218.54666745684139</v>
      </c>
      <c r="Y50" s="12">
        <f>(X50*POP_PADRAO!$G$2)/100000</f>
        <v>26.649471842160491</v>
      </c>
      <c r="Z50" s="8">
        <f>VLOOKUP(A50,OBITOS!A:AC,24,0)</f>
        <v>28</v>
      </c>
      <c r="AA50" s="1">
        <f>VLOOKUP(A50,POP_2021_FX_ETARIA!A:AC,26,0)</f>
        <v>5480.6513957307061</v>
      </c>
      <c r="AB50" s="3">
        <f t="shared" si="6"/>
        <v>510.88817693844413</v>
      </c>
      <c r="AC50" s="12">
        <f>(AB50*POP_PADRAO!$H$2)/100000</f>
        <v>46.640321713353302</v>
      </c>
      <c r="AD50" s="8">
        <f>VLOOKUP(A50,OBITOS!A:AC,25,0)</f>
        <v>90</v>
      </c>
      <c r="AE50" s="1">
        <f>VLOOKUP(A50,POP_2021_FX_ETARIA!A:AC,29,0)</f>
        <v>5342.387426565957</v>
      </c>
      <c r="AF50" s="3">
        <f t="shared" si="7"/>
        <v>1684.6400834289786</v>
      </c>
      <c r="AG50" s="12">
        <f>(AF50*POP_PADRAO!$I$2)/100000</f>
        <v>116.48452730573084</v>
      </c>
      <c r="AH50" s="12">
        <f t="shared" si="8"/>
        <v>200.60530302520004</v>
      </c>
    </row>
    <row r="51" spans="1:34" x14ac:dyDescent="0.25">
      <c r="A51" s="8" t="s">
        <v>50</v>
      </c>
      <c r="B51" s="6">
        <f>VLOOKUP($A51,OBITOS!A:AC,18,0)</f>
        <v>0</v>
      </c>
      <c r="C51" s="1">
        <f>VLOOKUP(A51,POP_2021_FX_ETARIA!A:AC,8,0)</f>
        <v>3228.5635137074783</v>
      </c>
      <c r="D51" s="3">
        <f t="shared" si="0"/>
        <v>0</v>
      </c>
      <c r="E51" s="12">
        <f>(D51*POP_PADRAO!$B$2)/100000</f>
        <v>0</v>
      </c>
      <c r="F51" s="6">
        <f>VLOOKUP(A51,OBITOS!A:AC,19,0)</f>
        <v>0</v>
      </c>
      <c r="G51" s="1">
        <f>VLOOKUP(A51,POP_2021_FX_ETARIA!A:AC,11,0)</f>
        <v>3244.8336411422074</v>
      </c>
      <c r="H51" s="3">
        <f t="shared" si="1"/>
        <v>0</v>
      </c>
      <c r="I51" s="12">
        <f>(H51*POP_PADRAO!$C$2)/100000</f>
        <v>0</v>
      </c>
      <c r="J51" s="8">
        <f>VLOOKUP(A51,OBITOS!A:AC,20,0)</f>
        <v>0</v>
      </c>
      <c r="K51" s="1">
        <f>VLOOKUP(A51,POP_2021_FX_ETARIA!A:AC,14,0)</f>
        <v>3131.9796170475602</v>
      </c>
      <c r="L51" s="3">
        <f t="shared" si="2"/>
        <v>0</v>
      </c>
      <c r="M51" s="12">
        <f>(L51*POP_PADRAO!$D$2)/100000</f>
        <v>0</v>
      </c>
      <c r="N51" s="8">
        <f>VLOOKUP(A51,OBITOS!A:AB,21,0)</f>
        <v>0</v>
      </c>
      <c r="O51" s="1">
        <f>VLOOKUP(A51,POP_2021_FX_ETARIA!A:AC,17,0)</f>
        <v>5077.613614634457</v>
      </c>
      <c r="P51" s="3">
        <f t="shared" si="3"/>
        <v>0</v>
      </c>
      <c r="Q51" s="12">
        <f>(P51*POP_PADRAO!$E$2)/100000</f>
        <v>0</v>
      </c>
      <c r="R51" s="8">
        <f>VLOOKUP($A51,OBITOS!A:AB,22,0)</f>
        <v>1</v>
      </c>
      <c r="S51" s="1">
        <f>VLOOKUP(A51,POP_2021_FX_ETARIA!A:AC,20,0)</f>
        <v>6769.4042553191493</v>
      </c>
      <c r="T51" s="3">
        <f t="shared" si="4"/>
        <v>14.772348677717639</v>
      </c>
      <c r="U51" s="12">
        <f>(T51*POP_PADRAO!$F$2)/100000</f>
        <v>2.2538558991840807</v>
      </c>
      <c r="V51" s="8">
        <f>VLOOKUP(A51,OBITOS!A:AC,23,0)</f>
        <v>7</v>
      </c>
      <c r="W51" s="1">
        <f>VLOOKUP(A51,POP_2021_FX_ETARIA!A:AC,23,0)</f>
        <v>5329.4363201714623</v>
      </c>
      <c r="X51" s="3">
        <f t="shared" si="5"/>
        <v>131.34597318492382</v>
      </c>
      <c r="Y51" s="12">
        <f>(X51*POP_PADRAO!$G$2)/100000</f>
        <v>16.016262589151737</v>
      </c>
      <c r="Z51" s="8">
        <f>VLOOKUP(A51,OBITOS!A:AC,24,0)</f>
        <v>8</v>
      </c>
      <c r="AA51" s="1">
        <f>VLOOKUP(A51,POP_2021_FX_ETARIA!A:AC,26,0)</f>
        <v>5140.0836032893094</v>
      </c>
      <c r="AB51" s="3">
        <f t="shared" si="6"/>
        <v>155.63949183395647</v>
      </c>
      <c r="AC51" s="12">
        <f>(AB51*POP_PADRAO!$H$2)/100000</f>
        <v>14.208737446106891</v>
      </c>
      <c r="AD51" s="8">
        <f>VLOOKUP(A51,OBITOS!A:AC,25,0)</f>
        <v>65</v>
      </c>
      <c r="AE51" s="1">
        <f>VLOOKUP(A51,POP_2021_FX_ETARIA!A:AC,29,0)</f>
        <v>5038.7396427685444</v>
      </c>
      <c r="AF51" s="3">
        <f t="shared" si="7"/>
        <v>1290.005132400245</v>
      </c>
      <c r="AG51" s="12">
        <f>(AF51*POP_PADRAO!$I$2)/100000</f>
        <v>89.197472829776814</v>
      </c>
      <c r="AH51" s="12">
        <f t="shared" si="8"/>
        <v>121.67632876421952</v>
      </c>
    </row>
    <row r="52" spans="1:34" x14ac:dyDescent="0.25">
      <c r="A52" s="8" t="s">
        <v>51</v>
      </c>
      <c r="B52" s="6">
        <f>VLOOKUP($A52,OBITOS!A:AC,18,0)</f>
        <v>0</v>
      </c>
      <c r="C52" s="1">
        <f>VLOOKUP(A52,POP_2021_FX_ETARIA!A:AC,8,0)</f>
        <v>2704.4654079568445</v>
      </c>
      <c r="D52" s="3">
        <f t="shared" si="0"/>
        <v>0</v>
      </c>
      <c r="E52" s="12">
        <f>(D52*POP_PADRAO!$B$2)/100000</f>
        <v>0</v>
      </c>
      <c r="F52" s="6">
        <f>VLOOKUP(A52,OBITOS!A:AC,19,0)</f>
        <v>0</v>
      </c>
      <c r="G52" s="1">
        <f>VLOOKUP(A52,POP_2021_FX_ETARIA!A:AC,11,0)</f>
        <v>2250.8353760445684</v>
      </c>
      <c r="H52" s="3">
        <f t="shared" si="1"/>
        <v>0</v>
      </c>
      <c r="I52" s="12">
        <f>(H52*POP_PADRAO!$C$2)/100000</f>
        <v>0</v>
      </c>
      <c r="J52" s="8">
        <f>VLOOKUP(A52,OBITOS!A:AC,20,0)</f>
        <v>0</v>
      </c>
      <c r="K52" s="1">
        <f>VLOOKUP(A52,POP_2021_FX_ETARIA!A:AC,14,0)</f>
        <v>2120.5836082212636</v>
      </c>
      <c r="L52" s="3">
        <f t="shared" si="2"/>
        <v>0</v>
      </c>
      <c r="M52" s="12">
        <f>(L52*POP_PADRAO!$D$2)/100000</f>
        <v>0</v>
      </c>
      <c r="N52" s="8">
        <f>VLOOKUP(A52,OBITOS!A:AB,21,0)</f>
        <v>1</v>
      </c>
      <c r="O52" s="1">
        <f>VLOOKUP(A52,POP_2021_FX_ETARIA!A:AC,17,0)</f>
        <v>3889.3454188052851</v>
      </c>
      <c r="P52" s="3">
        <f t="shared" si="3"/>
        <v>25.711267381007683</v>
      </c>
      <c r="Q52" s="12">
        <f>(P52*POP_PADRAO!$E$2)/100000</f>
        <v>4.2624160669737732</v>
      </c>
      <c r="R52" s="8">
        <f>VLOOKUP($A52,OBITOS!A:AB,22,0)</f>
        <v>1</v>
      </c>
      <c r="S52" s="1">
        <f>VLOOKUP(A52,POP_2021_FX_ETARIA!A:AC,20,0)</f>
        <v>4591.3397967161845</v>
      </c>
      <c r="T52" s="3">
        <f t="shared" si="4"/>
        <v>21.780134868589325</v>
      </c>
      <c r="U52" s="12">
        <f>(T52*POP_PADRAO!$F$2)/100000</f>
        <v>3.3230521787398901</v>
      </c>
      <c r="V52" s="8">
        <f>VLOOKUP(A52,OBITOS!A:AC,23,0)</f>
        <v>3</v>
      </c>
      <c r="W52" s="1">
        <f>VLOOKUP(A52,POP_2021_FX_ETARIA!A:AC,23,0)</f>
        <v>3274.9387755102043</v>
      </c>
      <c r="X52" s="3">
        <f t="shared" si="5"/>
        <v>91.604765940475588</v>
      </c>
      <c r="Y52" s="12">
        <f>(X52*POP_PADRAO!$G$2)/100000</f>
        <v>11.170239560026687</v>
      </c>
      <c r="Z52" s="8">
        <f>VLOOKUP(A52,OBITOS!A:AC,24,0)</f>
        <v>12</v>
      </c>
      <c r="AA52" s="1">
        <f>VLOOKUP(A52,POP_2021_FX_ETARIA!A:AC,26,0)</f>
        <v>2831.292236410894</v>
      </c>
      <c r="AB52" s="3">
        <f t="shared" si="6"/>
        <v>423.83473686248215</v>
      </c>
      <c r="AC52" s="12">
        <f>(AB52*POP_PADRAO!$H$2)/100000</f>
        <v>38.692984830890673</v>
      </c>
      <c r="AD52" s="8">
        <f>VLOOKUP(A52,OBITOS!A:AC,25,0)</f>
        <v>45</v>
      </c>
      <c r="AE52" s="1">
        <f>VLOOKUP(A52,POP_2021_FX_ETARIA!A:AC,29,0)</f>
        <v>2748.5621500559914</v>
      </c>
      <c r="AF52" s="3">
        <f t="shared" si="7"/>
        <v>1637.2196640735704</v>
      </c>
      <c r="AG52" s="12">
        <f>(AF52*POP_PADRAO!$I$2)/100000</f>
        <v>113.20563991156945</v>
      </c>
      <c r="AH52" s="12">
        <f t="shared" si="8"/>
        <v>170.65433254820047</v>
      </c>
    </row>
    <row r="53" spans="1:34" x14ac:dyDescent="0.25">
      <c r="A53" s="8" t="s">
        <v>52</v>
      </c>
      <c r="B53" s="6">
        <f>VLOOKUP($A53,OBITOS!A:AC,18,0)</f>
        <v>0</v>
      </c>
      <c r="C53" s="1">
        <f>VLOOKUP(A53,POP_2021_FX_ETARIA!A:AC,8,0)</f>
        <v>1956.4492245448416</v>
      </c>
      <c r="D53" s="3">
        <f t="shared" si="0"/>
        <v>0</v>
      </c>
      <c r="E53" s="12">
        <f>(D53*POP_PADRAO!$B$2)/100000</f>
        <v>0</v>
      </c>
      <c r="F53" s="6">
        <f>VLOOKUP(A53,OBITOS!A:AC,19,0)</f>
        <v>0</v>
      </c>
      <c r="G53" s="1">
        <f>VLOOKUP(A53,POP_2021_FX_ETARIA!A:AC,11,0)</f>
        <v>1628.1913649025068</v>
      </c>
      <c r="H53" s="3">
        <f t="shared" si="1"/>
        <v>0</v>
      </c>
      <c r="I53" s="12">
        <f>(H53*POP_PADRAO!$C$2)/100000</f>
        <v>0</v>
      </c>
      <c r="J53" s="8">
        <f>VLOOKUP(A53,OBITOS!A:AC,20,0)</f>
        <v>0</v>
      </c>
      <c r="K53" s="1">
        <f>VLOOKUP(A53,POP_2021_FX_ETARIA!A:AC,14,0)</f>
        <v>1675.7485409794469</v>
      </c>
      <c r="L53" s="3">
        <f t="shared" si="2"/>
        <v>0</v>
      </c>
      <c r="M53" s="12">
        <f>(L53*POP_PADRAO!$D$2)/100000</f>
        <v>0</v>
      </c>
      <c r="N53" s="8">
        <f>VLOOKUP(A53,OBITOS!A:AB,21,0)</f>
        <v>1</v>
      </c>
      <c r="O53" s="1">
        <f>VLOOKUP(A53,POP_2021_FX_ETARIA!A:AC,17,0)</f>
        <v>3356.7174838921042</v>
      </c>
      <c r="P53" s="3">
        <f t="shared" si="3"/>
        <v>29.791008769689579</v>
      </c>
      <c r="Q53" s="12">
        <f>(P53*POP_PADRAO!$E$2)/100000</f>
        <v>4.9387559372152863</v>
      </c>
      <c r="R53" s="8">
        <f>VLOOKUP($A53,OBITOS!A:AB,22,0)</f>
        <v>1</v>
      </c>
      <c r="S53" s="1">
        <f>VLOOKUP(A53,POP_2021_FX_ETARIA!A:AC,20,0)</f>
        <v>4039.3754495699768</v>
      </c>
      <c r="T53" s="3">
        <f t="shared" si="4"/>
        <v>24.756302366160536</v>
      </c>
      <c r="U53" s="12">
        <f>(T53*POP_PADRAO!$F$2)/100000</f>
        <v>3.7771338429155277</v>
      </c>
      <c r="V53" s="8">
        <f>VLOOKUP(A53,OBITOS!A:AC,23,0)</f>
        <v>1</v>
      </c>
      <c r="W53" s="1">
        <f>VLOOKUP(A53,POP_2021_FX_ETARIA!A:AC,23,0)</f>
        <v>3014.9387755102043</v>
      </c>
      <c r="X53" s="3">
        <f t="shared" si="5"/>
        <v>33.168169387810359</v>
      </c>
      <c r="Y53" s="12">
        <f>(X53*POP_PADRAO!$G$2)/100000</f>
        <v>4.0445100647943626</v>
      </c>
      <c r="Z53" s="8">
        <f>VLOOKUP(A53,OBITOS!A:AC,24,0)</f>
        <v>4</v>
      </c>
      <c r="AA53" s="1">
        <f>VLOOKUP(A53,POP_2021_FX_ETARIA!A:AC,26,0)</f>
        <v>3369.1701887218896</v>
      </c>
      <c r="AB53" s="3">
        <f t="shared" si="6"/>
        <v>118.72359589876991</v>
      </c>
      <c r="AC53" s="12">
        <f>(AB53*POP_PADRAO!$H$2)/100000</f>
        <v>10.838588477164857</v>
      </c>
      <c r="AD53" s="8">
        <f>VLOOKUP(A53,OBITOS!A:AC,25,0)</f>
        <v>65</v>
      </c>
      <c r="AE53" s="1">
        <f>VLOOKUP(A53,POP_2021_FX_ETARIA!A:AC,29,0)</f>
        <v>3244.5338491295938</v>
      </c>
      <c r="AF53" s="3">
        <f t="shared" si="7"/>
        <v>2003.369452207671</v>
      </c>
      <c r="AG53" s="12">
        <f>(AF53*POP_PADRAO!$I$2)/100000</f>
        <v>138.5230862987415</v>
      </c>
      <c r="AH53" s="12">
        <f t="shared" si="8"/>
        <v>162.12207462083154</v>
      </c>
    </row>
    <row r="54" spans="1:34" x14ac:dyDescent="0.25">
      <c r="A54" s="8" t="s">
        <v>53</v>
      </c>
      <c r="B54" s="6">
        <f>VLOOKUP($A54,OBITOS!A:AC,18,0)</f>
        <v>0</v>
      </c>
      <c r="C54" s="1">
        <f>VLOOKUP(A54,POP_2021_FX_ETARIA!A:AC,8,0)</f>
        <v>1561.5867040448538</v>
      </c>
      <c r="D54" s="3">
        <f t="shared" si="0"/>
        <v>0</v>
      </c>
      <c r="E54" s="12">
        <f>(D54*POP_PADRAO!$B$2)/100000</f>
        <v>0</v>
      </c>
      <c r="F54" s="6">
        <f>VLOOKUP(A54,OBITOS!A:AC,19,0)</f>
        <v>0</v>
      </c>
      <c r="G54" s="1">
        <f>VLOOKUP(A54,POP_2021_FX_ETARIA!A:AC,11,0)</f>
        <v>1411.8494663920612</v>
      </c>
      <c r="H54" s="3">
        <f t="shared" si="1"/>
        <v>0</v>
      </c>
      <c r="I54" s="12">
        <f>(H54*POP_PADRAO!$C$2)/100000</f>
        <v>0</v>
      </c>
      <c r="J54" s="8">
        <f>VLOOKUP(A54,OBITOS!A:AC,20,0)</f>
        <v>0</v>
      </c>
      <c r="K54" s="1">
        <f>VLOOKUP(A54,POP_2021_FX_ETARIA!A:AC,14,0)</f>
        <v>1895.5306967321412</v>
      </c>
      <c r="L54" s="3">
        <f t="shared" si="2"/>
        <v>0</v>
      </c>
      <c r="M54" s="12">
        <f>(L54*POP_PADRAO!$D$2)/100000</f>
        <v>0</v>
      </c>
      <c r="N54" s="8">
        <f>VLOOKUP(A54,OBITOS!A:AB,21,0)</f>
        <v>2</v>
      </c>
      <c r="O54" s="1">
        <f>VLOOKUP(A54,POP_2021_FX_ETARIA!A:AC,17,0)</f>
        <v>3200.1291652353143</v>
      </c>
      <c r="P54" s="3">
        <f t="shared" si="3"/>
        <v>62.497477343322622</v>
      </c>
      <c r="Q54" s="12">
        <f>(P54*POP_PADRAO!$E$2)/100000</f>
        <v>10.360837045718094</v>
      </c>
      <c r="R54" s="8">
        <f>VLOOKUP($A54,OBITOS!A:AB,22,0)</f>
        <v>1</v>
      </c>
      <c r="S54" s="1">
        <f>VLOOKUP(A54,POP_2021_FX_ETARIA!A:AC,20,0)</f>
        <v>3388.7363344051446</v>
      </c>
      <c r="T54" s="3">
        <f t="shared" si="4"/>
        <v>29.509525124371738</v>
      </c>
      <c r="U54" s="12">
        <f>(T54*POP_PADRAO!$F$2)/100000</f>
        <v>4.502345479023858</v>
      </c>
      <c r="V54" s="8">
        <f>VLOOKUP(A54,OBITOS!A:AC,23,0)</f>
        <v>1</v>
      </c>
      <c r="W54" s="1">
        <f>VLOOKUP(A54,POP_2021_FX_ETARIA!A:AC,23,0)</f>
        <v>2752.3809469739981</v>
      </c>
      <c r="X54" s="3">
        <f t="shared" si="5"/>
        <v>36.332180002169117</v>
      </c>
      <c r="Y54" s="12">
        <f>(X54*POP_PADRAO!$G$2)/100000</f>
        <v>4.4303279441372361</v>
      </c>
      <c r="Z54" s="8">
        <f>VLOOKUP(A54,OBITOS!A:AC,24,0)</f>
        <v>4</v>
      </c>
      <c r="AA54" s="1">
        <f>VLOOKUP(A54,POP_2021_FX_ETARIA!A:AC,26,0)</f>
        <v>2513.2754176610979</v>
      </c>
      <c r="AB54" s="3">
        <f t="shared" si="6"/>
        <v>159.15486109844963</v>
      </c>
      <c r="AC54" s="12">
        <f>(AB54*POP_PADRAO!$H$2)/100000</f>
        <v>14.529664726945001</v>
      </c>
      <c r="AD54" s="8">
        <f>VLOOKUP(A54,OBITOS!A:AC,25,0)</f>
        <v>39</v>
      </c>
      <c r="AE54" s="1">
        <f>VLOOKUP(A54,POP_2021_FX_ETARIA!A:AC,29,0)</f>
        <v>2565.6798632118903</v>
      </c>
      <c r="AF54" s="3">
        <f t="shared" si="7"/>
        <v>1520.0649371421259</v>
      </c>
      <c r="AG54" s="12">
        <f>(AF54*POP_PADRAO!$I$2)/100000</f>
        <v>105.10497014686563</v>
      </c>
      <c r="AH54" s="12">
        <f t="shared" si="8"/>
        <v>138.92814534268982</v>
      </c>
    </row>
    <row r="55" spans="1:34" x14ac:dyDescent="0.25">
      <c r="A55" s="8" t="s">
        <v>54</v>
      </c>
      <c r="B55" s="6">
        <f>VLOOKUP($A55,OBITOS!A:AC,18,0)</f>
        <v>0</v>
      </c>
      <c r="C55" s="1">
        <f>VLOOKUP(A55,POP_2021_FX_ETARIA!A:AC,8,0)</f>
        <v>2258.0965158189829</v>
      </c>
      <c r="D55" s="3">
        <f t="shared" si="0"/>
        <v>0</v>
      </c>
      <c r="E55" s="12">
        <f>(D55*POP_PADRAO!$B$2)/100000</f>
        <v>0</v>
      </c>
      <c r="F55" s="6">
        <f>VLOOKUP(A55,OBITOS!A:AC,19,0)</f>
        <v>0</v>
      </c>
      <c r="G55" s="1">
        <f>VLOOKUP(A55,POP_2021_FX_ETARIA!A:AC,11,0)</f>
        <v>2149.4566560569178</v>
      </c>
      <c r="H55" s="3">
        <f t="shared" si="1"/>
        <v>0</v>
      </c>
      <c r="I55" s="12">
        <f>(H55*POP_PADRAO!$C$2)/100000</f>
        <v>0</v>
      </c>
      <c r="J55" s="8">
        <f>VLOOKUP(A55,OBITOS!A:AC,20,0)</f>
        <v>0</v>
      </c>
      <c r="K55" s="1">
        <f>VLOOKUP(A55,POP_2021_FX_ETARIA!A:AC,14,0)</f>
        <v>1797.6904782876773</v>
      </c>
      <c r="L55" s="3">
        <f t="shared" si="2"/>
        <v>0</v>
      </c>
      <c r="M55" s="12">
        <f>(L55*POP_PADRAO!$D$2)/100000</f>
        <v>0</v>
      </c>
      <c r="N55" s="8">
        <f>VLOOKUP(A55,OBITOS!A:AB,21,0)</f>
        <v>0</v>
      </c>
      <c r="O55" s="1">
        <f>VLOOKUP(A55,POP_2021_FX_ETARIA!A:AC,17,0)</f>
        <v>3410.4156647200275</v>
      </c>
      <c r="P55" s="3">
        <f t="shared" si="3"/>
        <v>0</v>
      </c>
      <c r="Q55" s="12">
        <f>(P55*POP_PADRAO!$E$2)/100000</f>
        <v>0</v>
      </c>
      <c r="R55" s="8">
        <f>VLOOKUP($A55,OBITOS!A:AB,22,0)</f>
        <v>4</v>
      </c>
      <c r="S55" s="1">
        <f>VLOOKUP(A55,POP_2021_FX_ETARIA!A:AC,20,0)</f>
        <v>4476.2427652733122</v>
      </c>
      <c r="T55" s="3">
        <f t="shared" si="4"/>
        <v>89.360658251871342</v>
      </c>
      <c r="U55" s="12">
        <f>(T55*POP_PADRAO!$F$2)/100000</f>
        <v>13.633989499567544</v>
      </c>
      <c r="V55" s="8">
        <f>VLOOKUP(A55,OBITOS!A:AC,23,0)</f>
        <v>6</v>
      </c>
      <c r="W55" s="1">
        <f>VLOOKUP(A55,POP_2021_FX_ETARIA!A:AC,23,0)</f>
        <v>3335.7717724537301</v>
      </c>
      <c r="X55" s="3">
        <f t="shared" si="5"/>
        <v>179.86842054204789</v>
      </c>
      <c r="Y55" s="12">
        <f>(X55*POP_PADRAO!$G$2)/100000</f>
        <v>21.933065666516224</v>
      </c>
      <c r="Z55" s="8">
        <f>VLOOKUP(A55,OBITOS!A:AC,24,0)</f>
        <v>6</v>
      </c>
      <c r="AA55" s="1">
        <f>VLOOKUP(A55,POP_2021_FX_ETARIA!A:AC,26,0)</f>
        <v>3144.2793953858391</v>
      </c>
      <c r="AB55" s="3">
        <f t="shared" si="6"/>
        <v>190.82273696176199</v>
      </c>
      <c r="AC55" s="12">
        <f>(AB55*POP_PADRAO!$H$2)/100000</f>
        <v>17.420708178164634</v>
      </c>
      <c r="AD55" s="8">
        <f>VLOOKUP(A55,OBITOS!A:AC,25,0)</f>
        <v>53</v>
      </c>
      <c r="AE55" s="1">
        <f>VLOOKUP(A55,POP_2021_FX_ETARIA!A:AC,29,0)</f>
        <v>3834.9914507431281</v>
      </c>
      <c r="AF55" s="3">
        <f t="shared" si="7"/>
        <v>1382.0109035635501</v>
      </c>
      <c r="AG55" s="12">
        <f>(AF55*POP_PADRAO!$I$2)/100000</f>
        <v>95.559216723192037</v>
      </c>
      <c r="AH55" s="12">
        <f t="shared" si="8"/>
        <v>148.54698006744044</v>
      </c>
    </row>
    <row r="56" spans="1:34" x14ac:dyDescent="0.25">
      <c r="A56" s="8" t="s">
        <v>55</v>
      </c>
      <c r="B56" s="6">
        <f>VLOOKUP($A56,OBITOS!A:AC,18,0)</f>
        <v>0</v>
      </c>
      <c r="C56" s="1">
        <f>VLOOKUP(A56,POP_2021_FX_ETARIA!A:AC,8,0)</f>
        <v>2026.3167801361635</v>
      </c>
      <c r="D56" s="3">
        <f t="shared" si="0"/>
        <v>0</v>
      </c>
      <c r="E56" s="12">
        <f>(D56*POP_PADRAO!$B$2)/100000</f>
        <v>0</v>
      </c>
      <c r="F56" s="6">
        <f>VLOOKUP(A56,OBITOS!A:AC,19,0)</f>
        <v>0</v>
      </c>
      <c r="G56" s="1">
        <f>VLOOKUP(A56,POP_2021_FX_ETARIA!A:AC,11,0)</f>
        <v>1726.6938775510203</v>
      </c>
      <c r="H56" s="3">
        <f t="shared" si="1"/>
        <v>0</v>
      </c>
      <c r="I56" s="12">
        <f>(H56*POP_PADRAO!$C$2)/100000</f>
        <v>0</v>
      </c>
      <c r="J56" s="8">
        <f>VLOOKUP(A56,OBITOS!A:AC,20,0)</f>
        <v>1</v>
      </c>
      <c r="K56" s="1">
        <f>VLOOKUP(A56,POP_2021_FX_ETARIA!A:AC,14,0)</f>
        <v>1916.7788249801813</v>
      </c>
      <c r="L56" s="3">
        <f t="shared" si="2"/>
        <v>52.170860141380139</v>
      </c>
      <c r="M56" s="12">
        <f>(L56*POP_PADRAO!$D$2)/100000</f>
        <v>7.7203023342933657</v>
      </c>
      <c r="N56" s="8">
        <f>VLOOKUP(A56,OBITOS!A:AB,21,0)</f>
        <v>1</v>
      </c>
      <c r="O56" s="1">
        <f>VLOOKUP(A56,POP_2021_FX_ETARIA!A:AC,17,0)</f>
        <v>3853.4551700446582</v>
      </c>
      <c r="P56" s="3">
        <f t="shared" si="3"/>
        <v>25.950736569446345</v>
      </c>
      <c r="Q56" s="12">
        <f>(P56*POP_PADRAO!$E$2)/100000</f>
        <v>4.302115289156033</v>
      </c>
      <c r="R56" s="8">
        <f>VLOOKUP($A56,OBITOS!A:AB,22,0)</f>
        <v>1</v>
      </c>
      <c r="S56" s="1">
        <f>VLOOKUP(A56,POP_2021_FX_ETARIA!A:AC,20,0)</f>
        <v>4030.0209003215436</v>
      </c>
      <c r="T56" s="3">
        <f t="shared" si="4"/>
        <v>24.813767092875693</v>
      </c>
      <c r="U56" s="12">
        <f>(T56*POP_PADRAO!$F$2)/100000</f>
        <v>3.7859013866641611</v>
      </c>
      <c r="V56" s="8">
        <f>VLOOKUP(A56,OBITOS!A:AC,23,0)</f>
        <v>3</v>
      </c>
      <c r="W56" s="1">
        <f>VLOOKUP(A56,POP_2021_FX_ETARIA!A:AC,23,0)</f>
        <v>3202.8472805722722</v>
      </c>
      <c r="X56" s="3">
        <f t="shared" si="5"/>
        <v>93.666657732864863</v>
      </c>
      <c r="Y56" s="12">
        <f>(X56*POP_PADRAO!$G$2)/100000</f>
        <v>11.421665618828113</v>
      </c>
      <c r="Z56" s="8">
        <f>VLOOKUP(A56,OBITOS!A:AC,24,0)</f>
        <v>13</v>
      </c>
      <c r="AA56" s="1">
        <f>VLOOKUP(A56,POP_2021_FX_ETARIA!A:AC,26,0)</f>
        <v>2780.4451869530626</v>
      </c>
      <c r="AB56" s="3">
        <f t="shared" si="6"/>
        <v>467.55102603716443</v>
      </c>
      <c r="AC56" s="12">
        <f>(AB56*POP_PADRAO!$H$2)/100000</f>
        <v>42.683959535844224</v>
      </c>
      <c r="AD56" s="8">
        <f>VLOOKUP(A56,OBITOS!A:AC,25,0)</f>
        <v>43</v>
      </c>
      <c r="AE56" s="1">
        <f>VLOOKUP(A56,POP_2021_FX_ETARIA!A:AC,29,0)</f>
        <v>2543.3286860449825</v>
      </c>
      <c r="AF56" s="3">
        <f t="shared" si="7"/>
        <v>1690.6977157902227</v>
      </c>
      <c r="AG56" s="12">
        <f>(AF56*POP_PADRAO!$I$2)/100000</f>
        <v>116.90338261442987</v>
      </c>
      <c r="AH56" s="12">
        <f t="shared" si="8"/>
        <v>186.81732677921576</v>
      </c>
    </row>
    <row r="57" spans="1:34" x14ac:dyDescent="0.25">
      <c r="A57" s="8" t="s">
        <v>56</v>
      </c>
      <c r="B57" s="6">
        <f>VLOOKUP($A57,OBITOS!A:AC,18,0)</f>
        <v>0</v>
      </c>
      <c r="C57" s="1">
        <f>VLOOKUP(A57,POP_2021_FX_ETARIA!A:AC,8,0)</f>
        <v>2828.5586066887486</v>
      </c>
      <c r="D57" s="3">
        <f t="shared" si="0"/>
        <v>0</v>
      </c>
      <c r="E57" s="12">
        <f>(D57*POP_PADRAO!$B$2)/100000</f>
        <v>0</v>
      </c>
      <c r="F57" s="6">
        <f>VLOOKUP(A57,OBITOS!A:AC,19,0)</f>
        <v>0</v>
      </c>
      <c r="G57" s="1">
        <f>VLOOKUP(A57,POP_2021_FX_ETARIA!A:AC,11,0)</f>
        <v>2827.9011075949365</v>
      </c>
      <c r="H57" s="3">
        <f t="shared" si="1"/>
        <v>0</v>
      </c>
      <c r="I57" s="12">
        <f>(H57*POP_PADRAO!$C$2)/100000</f>
        <v>0</v>
      </c>
      <c r="J57" s="8">
        <f>VLOOKUP(A57,OBITOS!A:AC,20,0)</f>
        <v>0</v>
      </c>
      <c r="K57" s="1">
        <f>VLOOKUP(A57,POP_2021_FX_ETARIA!A:AC,14,0)</f>
        <v>2823.2582498601719</v>
      </c>
      <c r="L57" s="3">
        <f t="shared" si="2"/>
        <v>0</v>
      </c>
      <c r="M57" s="12">
        <f>(L57*POP_PADRAO!$D$2)/100000</f>
        <v>0</v>
      </c>
      <c r="N57" s="8">
        <f>VLOOKUP(A57,OBITOS!A:AB,21,0)</f>
        <v>0</v>
      </c>
      <c r="O57" s="1">
        <f>VLOOKUP(A57,POP_2021_FX_ETARIA!A:AC,17,0)</f>
        <v>5427.6820101131207</v>
      </c>
      <c r="P57" s="3">
        <f t="shared" si="3"/>
        <v>0</v>
      </c>
      <c r="Q57" s="12">
        <f>(P57*POP_PADRAO!$E$2)/100000</f>
        <v>0</v>
      </c>
      <c r="R57" s="8">
        <f>VLOOKUP($A57,OBITOS!A:AB,22,0)</f>
        <v>2</v>
      </c>
      <c r="S57" s="1">
        <f>VLOOKUP(A57,POP_2021_FX_ETARIA!A:AC,20,0)</f>
        <v>5722.2870541695911</v>
      </c>
      <c r="T57" s="3">
        <f t="shared" si="4"/>
        <v>34.951060320238284</v>
      </c>
      <c r="U57" s="12">
        <f>(T57*POP_PADRAO!$F$2)/100000</f>
        <v>5.3325747451608718</v>
      </c>
      <c r="V57" s="8">
        <f>VLOOKUP(A57,OBITOS!A:AC,23,0)</f>
        <v>1</v>
      </c>
      <c r="W57" s="1">
        <f>VLOOKUP(A57,POP_2021_FX_ETARIA!A:AC,23,0)</f>
        <v>4393.416046319272</v>
      </c>
      <c r="X57" s="3">
        <f t="shared" si="5"/>
        <v>22.761331716757915</v>
      </c>
      <c r="Y57" s="12">
        <f>(X57*POP_PADRAO!$G$2)/100000</f>
        <v>2.7755054594717237</v>
      </c>
      <c r="Z57" s="8">
        <f>VLOOKUP(A57,OBITOS!A:AC,24,0)</f>
        <v>14</v>
      </c>
      <c r="AA57" s="1">
        <f>VLOOKUP(A57,POP_2021_FX_ETARIA!A:AC,26,0)</f>
        <v>3847.7521551724139</v>
      </c>
      <c r="AB57" s="3">
        <f t="shared" si="6"/>
        <v>363.84879886767743</v>
      </c>
      <c r="AC57" s="12">
        <f>(AB57*POP_PADRAO!$H$2)/100000</f>
        <v>33.216711210465803</v>
      </c>
      <c r="AD57" s="8">
        <f>VLOOKUP(A57,OBITOS!A:AC,25,0)</f>
        <v>62</v>
      </c>
      <c r="AE57" s="1">
        <f>VLOOKUP(A57,POP_2021_FX_ETARIA!A:AC,29,0)</f>
        <v>3603.0694006309145</v>
      </c>
      <c r="AF57" s="3">
        <f t="shared" si="7"/>
        <v>1720.7550870139639</v>
      </c>
      <c r="AG57" s="12">
        <f>(AF57*POP_PADRAO!$I$2)/100000</f>
        <v>118.98170113094284</v>
      </c>
      <c r="AH57" s="12">
        <f t="shared" si="8"/>
        <v>160.30649254604123</v>
      </c>
    </row>
    <row r="58" spans="1:34" x14ac:dyDescent="0.25">
      <c r="A58" s="8" t="s">
        <v>57</v>
      </c>
      <c r="B58" s="6">
        <f>VLOOKUP($A58,OBITOS!A:AC,18,0)</f>
        <v>0</v>
      </c>
      <c r="C58" s="1">
        <f>VLOOKUP(A58,POP_2021_FX_ETARIA!A:AC,8,0)</f>
        <v>2474.4489795918366</v>
      </c>
      <c r="D58" s="3">
        <f t="shared" si="0"/>
        <v>0</v>
      </c>
      <c r="E58" s="12">
        <f>(D58*POP_PADRAO!$B$2)/100000</f>
        <v>0</v>
      </c>
      <c r="F58" s="6">
        <f>VLOOKUP(A58,OBITOS!A:AC,19,0)</f>
        <v>0</v>
      </c>
      <c r="G58" s="1">
        <f>VLOOKUP(A58,POP_2021_FX_ETARIA!A:AC,11,0)</f>
        <v>2426.9810126582279</v>
      </c>
      <c r="H58" s="3">
        <f t="shared" si="1"/>
        <v>0</v>
      </c>
      <c r="I58" s="12">
        <f>(H58*POP_PADRAO!$C$2)/100000</f>
        <v>0</v>
      </c>
      <c r="J58" s="8">
        <f>VLOOKUP(A58,OBITOS!A:AC,20,0)</f>
        <v>0</v>
      </c>
      <c r="K58" s="1">
        <f>VLOOKUP(A58,POP_2021_FX_ETARIA!A:AC,14,0)</f>
        <v>2927.5741089134081</v>
      </c>
      <c r="L58" s="3">
        <f t="shared" si="2"/>
        <v>0</v>
      </c>
      <c r="M58" s="12">
        <f>(L58*POP_PADRAO!$D$2)/100000</f>
        <v>0</v>
      </c>
      <c r="N58" s="8">
        <f>VLOOKUP(A58,OBITOS!A:AB,21,0)</f>
        <v>1</v>
      </c>
      <c r="O58" s="1">
        <f>VLOOKUP(A58,POP_2021_FX_ETARIA!A:AC,17,0)</f>
        <v>5106.0196006881088</v>
      </c>
      <c r="P58" s="3">
        <f t="shared" si="3"/>
        <v>19.584727012509621</v>
      </c>
      <c r="Q58" s="12">
        <f>(P58*POP_PADRAO!$E$2)/100000</f>
        <v>3.2467576898632275</v>
      </c>
      <c r="R58" s="8">
        <f>VLOOKUP($A58,OBITOS!A:AB,22,0)</f>
        <v>0</v>
      </c>
      <c r="S58" s="1">
        <f>VLOOKUP(A58,POP_2021_FX_ETARIA!A:AC,20,0)</f>
        <v>5213.5551585529256</v>
      </c>
      <c r="T58" s="3">
        <f t="shared" si="4"/>
        <v>0</v>
      </c>
      <c r="U58" s="12">
        <f>(T58*POP_PADRAO!$F$2)/100000</f>
        <v>0</v>
      </c>
      <c r="V58" s="8">
        <f>VLOOKUP(A58,OBITOS!A:AC,23,0)</f>
        <v>4</v>
      </c>
      <c r="W58" s="1">
        <f>VLOOKUP(A58,POP_2021_FX_ETARIA!A:AC,23,0)</f>
        <v>4341.5880893300246</v>
      </c>
      <c r="X58" s="3">
        <f t="shared" si="5"/>
        <v>92.132185681789608</v>
      </c>
      <c r="Y58" s="12">
        <f>(X58*POP_PADRAO!$G$2)/100000</f>
        <v>11.234552860745048</v>
      </c>
      <c r="Z58" s="8">
        <f>VLOOKUP(A58,OBITOS!A:AC,24,0)</f>
        <v>12</v>
      </c>
      <c r="AA58" s="1">
        <f>VLOOKUP(A58,POP_2021_FX_ETARIA!A:AC,26,0)</f>
        <v>4258.2540292353824</v>
      </c>
      <c r="AB58" s="3">
        <f t="shared" si="6"/>
        <v>281.80563953237743</v>
      </c>
      <c r="AC58" s="12">
        <f>(AB58*POP_PADRAO!$H$2)/100000</f>
        <v>25.726775998597812</v>
      </c>
      <c r="AD58" s="8">
        <f>VLOOKUP(A58,OBITOS!A:AC,25,0)</f>
        <v>55</v>
      </c>
      <c r="AE58" s="1">
        <f>VLOOKUP(A58,POP_2021_FX_ETARIA!A:AC,29,0)</f>
        <v>3700.0189274447948</v>
      </c>
      <c r="AF58" s="3">
        <f t="shared" si="7"/>
        <v>1486.4788823656797</v>
      </c>
      <c r="AG58" s="12">
        <f>(AF58*POP_PADRAO!$I$2)/100000</f>
        <v>102.78266062023036</v>
      </c>
      <c r="AH58" s="12">
        <f t="shared" si="8"/>
        <v>142.99074716943645</v>
      </c>
    </row>
    <row r="59" spans="1:34" x14ac:dyDescent="0.25">
      <c r="A59" s="8" t="s">
        <v>58</v>
      </c>
      <c r="B59" s="6">
        <f>VLOOKUP($A59,OBITOS!A:AC,18,0)</f>
        <v>0</v>
      </c>
      <c r="C59" s="1">
        <f>VLOOKUP(A59,POP_2021_FX_ETARIA!A:AC,8,0)</f>
        <v>2885.7775403355058</v>
      </c>
      <c r="D59" s="3">
        <f t="shared" si="0"/>
        <v>0</v>
      </c>
      <c r="E59" s="12">
        <f>(D59*POP_PADRAO!$B$2)/100000</f>
        <v>0</v>
      </c>
      <c r="F59" s="6">
        <f>VLOOKUP(A59,OBITOS!A:AC,19,0)</f>
        <v>0</v>
      </c>
      <c r="G59" s="1">
        <f>VLOOKUP(A59,POP_2021_FX_ETARIA!A:AC,11,0)</f>
        <v>2320.6542721518986</v>
      </c>
      <c r="H59" s="3">
        <f t="shared" si="1"/>
        <v>0</v>
      </c>
      <c r="I59" s="12">
        <f>(H59*POP_PADRAO!$C$2)/100000</f>
        <v>0</v>
      </c>
      <c r="J59" s="8">
        <f>VLOOKUP(A59,OBITOS!A:AC,20,0)</f>
        <v>0</v>
      </c>
      <c r="K59" s="1">
        <f>VLOOKUP(A59,POP_2021_FX_ETARIA!A:AC,14,0)</f>
        <v>2598.3622311486247</v>
      </c>
      <c r="L59" s="3">
        <f t="shared" si="2"/>
        <v>0</v>
      </c>
      <c r="M59" s="12">
        <f>(L59*POP_PADRAO!$D$2)/100000</f>
        <v>0</v>
      </c>
      <c r="N59" s="8">
        <f>VLOOKUP(A59,OBITOS!A:AB,21,0)</f>
        <v>1</v>
      </c>
      <c r="O59" s="1">
        <f>VLOOKUP(A59,POP_2021_FX_ETARIA!A:AC,17,0)</f>
        <v>5036.7384663504145</v>
      </c>
      <c r="P59" s="3">
        <f t="shared" si="3"/>
        <v>19.854118030563399</v>
      </c>
      <c r="Q59" s="12">
        <f>(P59*POP_PADRAO!$E$2)/100000</f>
        <v>3.2914173554734507</v>
      </c>
      <c r="R59" s="8">
        <f>VLOOKUP($A59,OBITOS!A:AB,22,0)</f>
        <v>2</v>
      </c>
      <c r="S59" s="1">
        <f>VLOOKUP(A59,POP_2021_FX_ETARIA!A:AC,20,0)</f>
        <v>4827.2723792509414</v>
      </c>
      <c r="T59" s="3">
        <f t="shared" si="4"/>
        <v>41.431264757228064</v>
      </c>
      <c r="U59" s="12">
        <f>(T59*POP_PADRAO!$F$2)/100000</f>
        <v>6.3212764957673198</v>
      </c>
      <c r="V59" s="8">
        <f>VLOOKUP(A59,OBITOS!A:AC,23,0)</f>
        <v>3</v>
      </c>
      <c r="W59" s="1">
        <f>VLOOKUP(A59,POP_2021_FX_ETARIA!A:AC,23,0)</f>
        <v>3379.7808105872623</v>
      </c>
      <c r="X59" s="3">
        <f t="shared" si="5"/>
        <v>88.763152645947102</v>
      </c>
      <c r="Y59" s="12">
        <f>(X59*POP_PADRAO!$G$2)/100000</f>
        <v>10.823734649381912</v>
      </c>
      <c r="Z59" s="8">
        <f>VLOOKUP(A59,OBITOS!A:AC,24,0)</f>
        <v>6</v>
      </c>
      <c r="AA59" s="1">
        <f>VLOOKUP(A59,POP_2021_FX_ETARIA!A:AC,26,0)</f>
        <v>3073.1407421289355</v>
      </c>
      <c r="AB59" s="3">
        <f t="shared" si="6"/>
        <v>195.24000049029536</v>
      </c>
      <c r="AC59" s="12">
        <f>(AB59*POP_PADRAO!$H$2)/100000</f>
        <v>17.823971752002006</v>
      </c>
      <c r="AD59" s="8">
        <f>VLOOKUP(A59,OBITOS!A:AC,25,0)</f>
        <v>46</v>
      </c>
      <c r="AE59" s="1">
        <f>VLOOKUP(A59,POP_2021_FX_ETARIA!A:AC,29,0)</f>
        <v>3013.4037854889589</v>
      </c>
      <c r="AF59" s="3">
        <f t="shared" si="7"/>
        <v>1526.512982478914</v>
      </c>
      <c r="AG59" s="12">
        <f>(AF59*POP_PADRAO!$I$2)/100000</f>
        <v>105.55082058132332</v>
      </c>
      <c r="AH59" s="12">
        <f t="shared" si="8"/>
        <v>143.81122083394803</v>
      </c>
    </row>
    <row r="60" spans="1:34" x14ac:dyDescent="0.25">
      <c r="A60" s="8" t="s">
        <v>59</v>
      </c>
      <c r="B60" s="6">
        <f>VLOOKUP($A60,OBITOS!A:AC,18,0)</f>
        <v>0</v>
      </c>
      <c r="C60" s="1">
        <f>VLOOKUP(A60,POP_2021_FX_ETARIA!A:AC,8,0)</f>
        <v>2858.1597317744154</v>
      </c>
      <c r="D60" s="3">
        <f t="shared" si="0"/>
        <v>0</v>
      </c>
      <c r="E60" s="12">
        <f>(D60*POP_PADRAO!$B$2)/100000</f>
        <v>0</v>
      </c>
      <c r="F60" s="6">
        <f>VLOOKUP(A60,OBITOS!A:AC,19,0)</f>
        <v>0</v>
      </c>
      <c r="G60" s="1">
        <f>VLOOKUP(A60,POP_2021_FX_ETARIA!A:AC,11,0)</f>
        <v>2774.3385524844225</v>
      </c>
      <c r="H60" s="3">
        <f t="shared" si="1"/>
        <v>0</v>
      </c>
      <c r="I60" s="12">
        <f>(H60*POP_PADRAO!$C$2)/100000</f>
        <v>0</v>
      </c>
      <c r="J60" s="8">
        <f>VLOOKUP(A60,OBITOS!A:AC,20,0)</f>
        <v>1</v>
      </c>
      <c r="K60" s="1">
        <f>VLOOKUP(A60,POP_2021_FX_ETARIA!A:AC,14,0)</f>
        <v>3281.0285827316784</v>
      </c>
      <c r="L60" s="3">
        <f t="shared" si="2"/>
        <v>30.478247134544382</v>
      </c>
      <c r="M60" s="12">
        <f>(L60*POP_PADRAO!$D$2)/100000</f>
        <v>4.5102051578283291</v>
      </c>
      <c r="N60" s="8">
        <f>VLOOKUP(A60,OBITOS!A:AB,21,0)</f>
        <v>3</v>
      </c>
      <c r="O60" s="1">
        <f>VLOOKUP(A60,POP_2021_FX_ETARIA!A:AC,17,0)</f>
        <v>4425.4745402458184</v>
      </c>
      <c r="P60" s="3">
        <f t="shared" si="3"/>
        <v>67.789340390903291</v>
      </c>
      <c r="Q60" s="12">
        <f>(P60*POP_PADRAO!$E$2)/100000</f>
        <v>11.238122546427965</v>
      </c>
      <c r="R60" s="8">
        <f>VLOOKUP($A60,OBITOS!A:AB,22,0)</f>
        <v>4</v>
      </c>
      <c r="S60" s="1">
        <f>VLOOKUP(A60,POP_2021_FX_ETARIA!A:AC,20,0)</f>
        <v>4590.5975685143212</v>
      </c>
      <c r="T60" s="3">
        <f t="shared" si="4"/>
        <v>87.134625510084533</v>
      </c>
      <c r="U60" s="12">
        <f>(T60*POP_PADRAO!$F$2)/100000</f>
        <v>13.294357858295706</v>
      </c>
      <c r="V60" s="8">
        <f>VLOOKUP(A60,OBITOS!A:AC,23,0)</f>
        <v>15</v>
      </c>
      <c r="W60" s="1">
        <f>VLOOKUP(A60,POP_2021_FX_ETARIA!A:AC,23,0)</f>
        <v>4389.1349340547858</v>
      </c>
      <c r="X60" s="3">
        <f t="shared" si="5"/>
        <v>341.75299291021452</v>
      </c>
      <c r="Y60" s="12">
        <f>(X60*POP_PADRAO!$G$2)/100000</f>
        <v>41.673189838657194</v>
      </c>
      <c r="Z60" s="8">
        <f>VLOOKUP(A60,OBITOS!A:AC,24,0)</f>
        <v>28</v>
      </c>
      <c r="AA60" s="1">
        <f>VLOOKUP(A60,POP_2021_FX_ETARIA!A:AC,26,0)</f>
        <v>3697.5972894482088</v>
      </c>
      <c r="AB60" s="3">
        <f t="shared" si="6"/>
        <v>757.24849971908191</v>
      </c>
      <c r="AC60" s="12">
        <f>(AB60*POP_PADRAO!$H$2)/100000</f>
        <v>69.131201773940319</v>
      </c>
      <c r="AD60" s="8">
        <f>VLOOKUP(A60,OBITOS!A:AC,25,0)</f>
        <v>84</v>
      </c>
      <c r="AE60" s="1">
        <f>VLOOKUP(A60,POP_2021_FX_ETARIA!A:AC,29,0)</f>
        <v>3643.3542792509743</v>
      </c>
      <c r="AF60" s="3">
        <f t="shared" si="7"/>
        <v>2305.5677148495506</v>
      </c>
      <c r="AG60" s="12">
        <f>(AF60*POP_PADRAO!$I$2)/100000</f>
        <v>159.4186010871598</v>
      </c>
      <c r="AH60" s="12">
        <f t="shared" si="8"/>
        <v>299.26567826230928</v>
      </c>
    </row>
    <row r="61" spans="1:34" x14ac:dyDescent="0.25">
      <c r="A61" s="8" t="s">
        <v>60</v>
      </c>
      <c r="B61" s="6">
        <f>VLOOKUP($A61,OBITOS!A:AC,18,0)</f>
        <v>0</v>
      </c>
      <c r="C61" s="1">
        <f>VLOOKUP(A61,POP_2021_FX_ETARIA!A:AC,8,0)</f>
        <v>3642.8402682255846</v>
      </c>
      <c r="D61" s="3">
        <f t="shared" si="0"/>
        <v>0</v>
      </c>
      <c r="E61" s="12">
        <f>(D61*POP_PADRAO!$B$2)/100000</f>
        <v>0</v>
      </c>
      <c r="F61" s="6">
        <f>VLOOKUP(A61,OBITOS!A:AC,19,0)</f>
        <v>1</v>
      </c>
      <c r="G61" s="1">
        <f>VLOOKUP(A61,POP_2021_FX_ETARIA!A:AC,11,0)</f>
        <v>3420.6614475155775</v>
      </c>
      <c r="H61" s="3">
        <f t="shared" si="1"/>
        <v>29.234112037784353</v>
      </c>
      <c r="I61" s="12">
        <f>(H61*POP_PADRAO!$C$2)/100000</f>
        <v>3.5390451379512879</v>
      </c>
      <c r="J61" s="8">
        <f>VLOOKUP(A61,OBITOS!A:AC,20,0)</f>
        <v>0</v>
      </c>
      <c r="K61" s="1">
        <f>VLOOKUP(A61,POP_2021_FX_ETARIA!A:AC,14,0)</f>
        <v>3638.9714172683216</v>
      </c>
      <c r="L61" s="3">
        <f t="shared" si="2"/>
        <v>0</v>
      </c>
      <c r="M61" s="12">
        <f>(L61*POP_PADRAO!$D$2)/100000</f>
        <v>0</v>
      </c>
      <c r="N61" s="8">
        <f>VLOOKUP(A61,OBITOS!A:AB,21,0)</f>
        <v>0</v>
      </c>
      <c r="O61" s="1">
        <f>VLOOKUP(A61,POP_2021_FX_ETARIA!A:AC,17,0)</f>
        <v>5559.5254597541816</v>
      </c>
      <c r="P61" s="3">
        <f t="shared" si="3"/>
        <v>0</v>
      </c>
      <c r="Q61" s="12">
        <f>(P61*POP_PADRAO!$E$2)/100000</f>
        <v>0</v>
      </c>
      <c r="R61" s="8">
        <f>VLOOKUP($A61,OBITOS!A:AB,22,0)</f>
        <v>4</v>
      </c>
      <c r="S61" s="1">
        <f>VLOOKUP(A61,POP_2021_FX_ETARIA!A:AC,20,0)</f>
        <v>6397.4024314856797</v>
      </c>
      <c r="T61" s="3">
        <f t="shared" si="4"/>
        <v>62.525377179860691</v>
      </c>
      <c r="U61" s="12">
        <f>(T61*POP_PADRAO!$F$2)/100000</f>
        <v>9.5396604345052367</v>
      </c>
      <c r="V61" s="8">
        <f>VLOOKUP(A61,OBITOS!A:AC,23,0)</f>
        <v>9</v>
      </c>
      <c r="W61" s="1">
        <f>VLOOKUP(A61,POP_2021_FX_ETARIA!A:AC,23,0)</f>
        <v>5186.8650659452151</v>
      </c>
      <c r="X61" s="3">
        <f t="shared" si="5"/>
        <v>173.51521363241611</v>
      </c>
      <c r="Y61" s="12">
        <f>(X61*POP_PADRAO!$G$2)/100000</f>
        <v>21.15835877843665</v>
      </c>
      <c r="Z61" s="8">
        <f>VLOOKUP(A61,OBITOS!A:AC,24,0)</f>
        <v>25</v>
      </c>
      <c r="AA61" s="1">
        <f>VLOOKUP(A61,POP_2021_FX_ETARIA!A:AC,26,0)</f>
        <v>4706.4027105517907</v>
      </c>
      <c r="AB61" s="3">
        <f t="shared" si="6"/>
        <v>531.19126299901643</v>
      </c>
      <c r="AC61" s="12">
        <f>(AB61*POP_PADRAO!$H$2)/100000</f>
        <v>48.493843694060807</v>
      </c>
      <c r="AD61" s="8">
        <f>VLOOKUP(A61,OBITOS!A:AC,25,0)</f>
        <v>92</v>
      </c>
      <c r="AE61" s="1">
        <f>VLOOKUP(A61,POP_2021_FX_ETARIA!A:AC,29,0)</f>
        <v>4870.6457207490266</v>
      </c>
      <c r="AF61" s="3">
        <f t="shared" si="7"/>
        <v>1888.8665954101027</v>
      </c>
      <c r="AG61" s="12">
        <f>(AF61*POP_PADRAO!$I$2)/100000</f>
        <v>130.60578023412961</v>
      </c>
      <c r="AH61" s="12">
        <f t="shared" si="8"/>
        <v>213.3366882790836</v>
      </c>
    </row>
    <row r="62" spans="1:34" x14ac:dyDescent="0.25">
      <c r="A62" s="8" t="s">
        <v>61</v>
      </c>
      <c r="B62" s="6">
        <f>VLOOKUP($A62,OBITOS!A:AC,18,0)</f>
        <v>0</v>
      </c>
      <c r="C62" s="1">
        <f>VLOOKUP(A62,POP_2021_FX_ETARIA!A:AC,8,0)</f>
        <v>5898.5097676331479</v>
      </c>
      <c r="D62" s="3">
        <f t="shared" si="0"/>
        <v>0</v>
      </c>
      <c r="E62" s="12">
        <f>(D62*POP_PADRAO!$B$2)/100000</f>
        <v>0</v>
      </c>
      <c r="F62" s="6">
        <f>VLOOKUP(A62,OBITOS!A:AC,19,0)</f>
        <v>1</v>
      </c>
      <c r="G62" s="1">
        <f>VLOOKUP(A62,POP_2021_FX_ETARIA!A:AC,11,0)</f>
        <v>4852.7077384100121</v>
      </c>
      <c r="H62" s="3">
        <f t="shared" si="1"/>
        <v>20.60705185446939</v>
      </c>
      <c r="I62" s="12">
        <f>(H62*POP_PADRAO!$C$2)/100000</f>
        <v>2.4946639931738201</v>
      </c>
      <c r="J62" s="8">
        <f>VLOOKUP(A62,OBITOS!A:AC,20,0)</f>
        <v>1</v>
      </c>
      <c r="K62" s="1">
        <f>VLOOKUP(A62,POP_2021_FX_ETARIA!A:AC,14,0)</f>
        <v>5696.3271528636178</v>
      </c>
      <c r="L62" s="3">
        <f t="shared" si="2"/>
        <v>17.555171484441285</v>
      </c>
      <c r="M62" s="12">
        <f>(L62*POP_PADRAO!$D$2)/100000</f>
        <v>2.5978339445232503</v>
      </c>
      <c r="N62" s="8">
        <f>VLOOKUP(A62,OBITOS!A:AB,21,0)</f>
        <v>4</v>
      </c>
      <c r="O62" s="1">
        <f>VLOOKUP(A62,POP_2021_FX_ETARIA!A:AC,17,0)</f>
        <v>6437.1141900121802</v>
      </c>
      <c r="P62" s="3">
        <f t="shared" si="3"/>
        <v>62.139646461552537</v>
      </c>
      <c r="Q62" s="12">
        <f>(P62*POP_PADRAO!$E$2)/100000</f>
        <v>10.301515812069269</v>
      </c>
      <c r="R62" s="8">
        <f>VLOOKUP($A62,OBITOS!A:AB,22,0)</f>
        <v>18</v>
      </c>
      <c r="S62" s="1">
        <f>VLOOKUP(A62,POP_2021_FX_ETARIA!A:AC,20,0)</f>
        <v>5806.2895150115473</v>
      </c>
      <c r="T62" s="3">
        <f t="shared" si="4"/>
        <v>310.00865446793352</v>
      </c>
      <c r="U62" s="12">
        <f>(T62*POP_PADRAO!$F$2)/100000</f>
        <v>47.298831750742579</v>
      </c>
      <c r="V62" s="8">
        <f>VLOOKUP(A62,OBITOS!A:AC,23,0)</f>
        <v>29</v>
      </c>
      <c r="W62" s="1">
        <f>VLOOKUP(A62,POP_2021_FX_ETARIA!A:AC,23,0)</f>
        <v>4612.618620835091</v>
      </c>
      <c r="X62" s="3">
        <f t="shared" si="5"/>
        <v>628.71011856492271</v>
      </c>
      <c r="Y62" s="12">
        <f>(X62*POP_PADRAO!$G$2)/100000</f>
        <v>76.664598900305947</v>
      </c>
      <c r="Z62" s="8">
        <f>VLOOKUP(A62,OBITOS!A:AC,24,0)</f>
        <v>45</v>
      </c>
      <c r="AA62" s="1">
        <f>VLOOKUP(A62,POP_2021_FX_ETARIA!A:AC,26,0)</f>
        <v>3932.920207253886</v>
      </c>
      <c r="AB62" s="3">
        <f t="shared" si="6"/>
        <v>1144.187973023249</v>
      </c>
      <c r="AC62" s="12">
        <f>(AB62*POP_PADRAO!$H$2)/100000</f>
        <v>104.45592121969152</v>
      </c>
      <c r="AD62" s="8">
        <f>VLOOKUP(A62,OBITOS!A:AC,25,0)</f>
        <v>98</v>
      </c>
      <c r="AE62" s="1">
        <f>VLOOKUP(A62,POP_2021_FX_ETARIA!A:AC,29,0)</f>
        <v>3022.1110074626868</v>
      </c>
      <c r="AF62" s="3">
        <f t="shared" si="7"/>
        <v>3242.7663893881631</v>
      </c>
      <c r="AG62" s="12">
        <f>(AF62*POP_PADRAO!$I$2)/100000</f>
        <v>224.22125280430336</v>
      </c>
      <c r="AH62" s="12">
        <f t="shared" si="8"/>
        <v>468.03461842480976</v>
      </c>
    </row>
    <row r="63" spans="1:34" x14ac:dyDescent="0.25">
      <c r="A63" s="8" t="s">
        <v>62</v>
      </c>
      <c r="B63" s="6">
        <f>VLOOKUP($A63,OBITOS!A:AC,18,0)</f>
        <v>0</v>
      </c>
      <c r="C63" s="1">
        <f>VLOOKUP(A63,POP_2021_FX_ETARIA!A:AC,8,0)</f>
        <v>5043.4902323668512</v>
      </c>
      <c r="D63" s="3">
        <f t="shared" si="0"/>
        <v>0</v>
      </c>
      <c r="E63" s="12">
        <f>(D63*POP_PADRAO!$B$2)/100000</f>
        <v>0</v>
      </c>
      <c r="F63" s="6">
        <f>VLOOKUP(A63,OBITOS!A:AC,19,0)</f>
        <v>0</v>
      </c>
      <c r="G63" s="1">
        <f>VLOOKUP(A63,POP_2021_FX_ETARIA!A:AC,11,0)</f>
        <v>4325.2922615899879</v>
      </c>
      <c r="H63" s="3">
        <f t="shared" si="1"/>
        <v>0</v>
      </c>
      <c r="I63" s="12">
        <f>(H63*POP_PADRAO!$C$2)/100000</f>
        <v>0</v>
      </c>
      <c r="J63" s="8">
        <f>VLOOKUP(A63,OBITOS!A:AC,20,0)</f>
        <v>1</v>
      </c>
      <c r="K63" s="1">
        <f>VLOOKUP(A63,POP_2021_FX_ETARIA!A:AC,14,0)</f>
        <v>5316.6728471363822</v>
      </c>
      <c r="L63" s="3">
        <f t="shared" si="2"/>
        <v>18.808755564838091</v>
      </c>
      <c r="M63" s="12">
        <f>(L63*POP_PADRAO!$D$2)/100000</f>
        <v>2.7833407212160917</v>
      </c>
      <c r="N63" s="8">
        <f>VLOOKUP(A63,OBITOS!A:AB,21,0)</f>
        <v>8</v>
      </c>
      <c r="O63" s="1">
        <f>VLOOKUP(A63,POP_2021_FX_ETARIA!A:AC,17,0)</f>
        <v>6686.8858099878198</v>
      </c>
      <c r="P63" s="3">
        <f t="shared" si="3"/>
        <v>119.63715587980964</v>
      </c>
      <c r="Q63" s="12">
        <f>(P63*POP_PADRAO!$E$2)/100000</f>
        <v>19.833457755016376</v>
      </c>
      <c r="R63" s="8">
        <f>VLOOKUP($A63,OBITOS!A:AB,22,0)</f>
        <v>15</v>
      </c>
      <c r="S63" s="1">
        <f>VLOOKUP(A63,POP_2021_FX_ETARIA!A:AC,20,0)</f>
        <v>6070.7104849884518</v>
      </c>
      <c r="T63" s="3">
        <f t="shared" si="4"/>
        <v>247.08804738904516</v>
      </c>
      <c r="U63" s="12">
        <f>(T63*POP_PADRAO!$F$2)/100000</f>
        <v>37.6988700561675</v>
      </c>
      <c r="V63" s="8">
        <f>VLOOKUP(A63,OBITOS!A:AC,23,0)</f>
        <v>35</v>
      </c>
      <c r="W63" s="1">
        <f>VLOOKUP(A63,POP_2021_FX_ETARIA!A:AC,23,0)</f>
        <v>4862.381379164909</v>
      </c>
      <c r="X63" s="3">
        <f t="shared" si="5"/>
        <v>719.81190430626157</v>
      </c>
      <c r="Y63" s="12">
        <f>(X63*POP_PADRAO!$G$2)/100000</f>
        <v>87.773505305221917</v>
      </c>
      <c r="Z63" s="8">
        <f>VLOOKUP(A63,OBITOS!A:AC,24,0)</f>
        <v>33</v>
      </c>
      <c r="AA63" s="1">
        <f>VLOOKUP(A63,POP_2021_FX_ETARIA!A:AC,26,0)</f>
        <v>3941.079792746114</v>
      </c>
      <c r="AB63" s="3">
        <f t="shared" si="6"/>
        <v>837.33397280459155</v>
      </c>
      <c r="AC63" s="12">
        <f>(AB63*POP_PADRAO!$H$2)/100000</f>
        <v>76.442414673126905</v>
      </c>
      <c r="AD63" s="8">
        <f>VLOOKUP(A63,OBITOS!A:AC,25,0)</f>
        <v>88</v>
      </c>
      <c r="AE63" s="1">
        <f>VLOOKUP(A63,POP_2021_FX_ETARIA!A:AC,29,0)</f>
        <v>3162.8889925373137</v>
      </c>
      <c r="AF63" s="3">
        <f t="shared" si="7"/>
        <v>2782.2664724443957</v>
      </c>
      <c r="AG63" s="12">
        <f>(AF63*POP_PADRAO!$I$2)/100000</f>
        <v>192.37996179077126</v>
      </c>
      <c r="AH63" s="12">
        <f t="shared" si="8"/>
        <v>416.91155030152004</v>
      </c>
    </row>
    <row r="64" spans="1:34" x14ac:dyDescent="0.25">
      <c r="A64" s="8" t="s">
        <v>63</v>
      </c>
      <c r="B64" s="6">
        <f>VLOOKUP($A64,OBITOS!A:AC,18,0)</f>
        <v>0</v>
      </c>
      <c r="C64" s="1">
        <f>VLOOKUP(A64,POP_2021_FX_ETARIA!A:AC,8,0)</f>
        <v>7045.2911366221952</v>
      </c>
      <c r="D64" s="3">
        <f t="shared" si="0"/>
        <v>0</v>
      </c>
      <c r="E64" s="12">
        <f>(D64*POP_PADRAO!$B$2)/100000</f>
        <v>0</v>
      </c>
      <c r="F64" s="6">
        <f>VLOOKUP(A64,OBITOS!A:AC,19,0)</f>
        <v>1</v>
      </c>
      <c r="G64" s="1">
        <f>VLOOKUP(A64,POP_2021_FX_ETARIA!A:AC,11,0)</f>
        <v>6053.7419441460797</v>
      </c>
      <c r="H64" s="3">
        <f t="shared" si="1"/>
        <v>16.518708746199398</v>
      </c>
      <c r="I64" s="12">
        <f>(H64*POP_PADRAO!$C$2)/100000</f>
        <v>1.999734276105658</v>
      </c>
      <c r="J64" s="8">
        <f>VLOOKUP(A64,OBITOS!A:AC,20,0)</f>
        <v>0</v>
      </c>
      <c r="K64" s="1">
        <f>VLOOKUP(A64,POP_2021_FX_ETARIA!A:AC,14,0)</f>
        <v>7140.1991279069771</v>
      </c>
      <c r="L64" s="3">
        <f t="shared" si="2"/>
        <v>0</v>
      </c>
      <c r="M64" s="12">
        <f>(L64*POP_PADRAO!$D$2)/100000</f>
        <v>0</v>
      </c>
      <c r="N64" s="8">
        <f>VLOOKUP(A64,OBITOS!A:AB,21,0)</f>
        <v>12</v>
      </c>
      <c r="O64" s="1">
        <f>VLOOKUP(A64,POP_2021_FX_ETARIA!A:AC,17,0)</f>
        <v>8599.2158686332932</v>
      </c>
      <c r="P64" s="3">
        <f t="shared" si="3"/>
        <v>139.54760740187356</v>
      </c>
      <c r="Q64" s="12">
        <f>(P64*POP_PADRAO!$E$2)/100000</f>
        <v>23.134214081444554</v>
      </c>
      <c r="R64" s="8">
        <f>VLOOKUP($A64,OBITOS!A:AB,22,0)</f>
        <v>17</v>
      </c>
      <c r="S64" s="1">
        <f>VLOOKUP(A64,POP_2021_FX_ETARIA!A:AC,20,0)</f>
        <v>7830.8772154055905</v>
      </c>
      <c r="T64" s="3">
        <f t="shared" si="4"/>
        <v>217.08934430176106</v>
      </c>
      <c r="U64" s="12">
        <f>(T64*POP_PADRAO!$F$2)/100000</f>
        <v>33.121889415090912</v>
      </c>
      <c r="V64" s="8">
        <f>VLOOKUP(A64,OBITOS!A:AC,23,0)</f>
        <v>31</v>
      </c>
      <c r="W64" s="1">
        <f>VLOOKUP(A64,POP_2021_FX_ETARIA!A:AC,23,0)</f>
        <v>6328.8866730584859</v>
      </c>
      <c r="X64" s="3">
        <f t="shared" si="5"/>
        <v>489.81758722216148</v>
      </c>
      <c r="Y64" s="12">
        <f>(X64*POP_PADRAO!$G$2)/100000</f>
        <v>59.728112765891368</v>
      </c>
      <c r="Z64" s="8">
        <f>VLOOKUP(A64,OBITOS!A:AC,24,0)</f>
        <v>55</v>
      </c>
      <c r="AA64" s="1">
        <f>VLOOKUP(A64,POP_2021_FX_ETARIA!A:AC,26,0)</f>
        <v>5626.1184792219274</v>
      </c>
      <c r="AB64" s="3">
        <f t="shared" si="6"/>
        <v>977.58339436190317</v>
      </c>
      <c r="AC64" s="12">
        <f>(AB64*POP_PADRAO!$H$2)/100000</f>
        <v>89.246152236098268</v>
      </c>
      <c r="AD64" s="8">
        <f>VLOOKUP(A64,OBITOS!A:AC,25,0)</f>
        <v>129</v>
      </c>
      <c r="AE64" s="1">
        <f>VLOOKUP(A64,POP_2021_FX_ETARIA!A:AC,29,0)</f>
        <v>4618.2125324862836</v>
      </c>
      <c r="AF64" s="3">
        <f t="shared" si="7"/>
        <v>2793.2885091919084</v>
      </c>
      <c r="AG64" s="12">
        <f>(AF64*POP_PADRAO!$I$2)/100000</f>
        <v>193.14208110225476</v>
      </c>
      <c r="AH64" s="12">
        <f t="shared" si="8"/>
        <v>400.37218387688552</v>
      </c>
    </row>
    <row r="65" spans="1:34" x14ac:dyDescent="0.25">
      <c r="A65" s="8" t="s">
        <v>64</v>
      </c>
      <c r="B65" s="6">
        <f>VLOOKUP($A65,OBITOS!A:AC,18,0)</f>
        <v>0</v>
      </c>
      <c r="C65" s="1">
        <f>VLOOKUP(A65,POP_2021_FX_ETARIA!A:AC,8,0)</f>
        <v>3259.0423687062766</v>
      </c>
      <c r="D65" s="3">
        <f t="shared" si="0"/>
        <v>0</v>
      </c>
      <c r="E65" s="12">
        <f>(D65*POP_PADRAO!$B$2)/100000</f>
        <v>0</v>
      </c>
      <c r="F65" s="6">
        <f>VLOOKUP(A65,OBITOS!A:AC,19,0)</f>
        <v>0</v>
      </c>
      <c r="G65" s="1">
        <f>VLOOKUP(A65,POP_2021_FX_ETARIA!A:AC,11,0)</f>
        <v>2769.3383111384805</v>
      </c>
      <c r="H65" s="3">
        <f t="shared" si="1"/>
        <v>0</v>
      </c>
      <c r="I65" s="12">
        <f>(H65*POP_PADRAO!$C$2)/100000</f>
        <v>0</v>
      </c>
      <c r="J65" s="8">
        <f>VLOOKUP(A65,OBITOS!A:AC,20,0)</f>
        <v>0</v>
      </c>
      <c r="K65" s="1">
        <f>VLOOKUP(A65,POP_2021_FX_ETARIA!A:AC,14,0)</f>
        <v>3849.2151990474708</v>
      </c>
      <c r="L65" s="3">
        <f t="shared" si="2"/>
        <v>0</v>
      </c>
      <c r="M65" s="12">
        <f>(L65*POP_PADRAO!$D$2)/100000</f>
        <v>0</v>
      </c>
      <c r="N65" s="8">
        <f>VLOOKUP(A65,OBITOS!A:AB,21,0)</f>
        <v>0</v>
      </c>
      <c r="O65" s="1">
        <f>VLOOKUP(A65,POP_2021_FX_ETARIA!A:AC,17,0)</f>
        <v>5635.2663593433772</v>
      </c>
      <c r="P65" s="3">
        <f t="shared" si="3"/>
        <v>0</v>
      </c>
      <c r="Q65" s="12">
        <f>(P65*POP_PADRAO!$E$2)/100000</f>
        <v>0</v>
      </c>
      <c r="R65" s="8">
        <f>VLOOKUP($A65,OBITOS!A:AB,22,0)</f>
        <v>1</v>
      </c>
      <c r="S65" s="1">
        <f>VLOOKUP(A65,POP_2021_FX_ETARIA!A:AC,20,0)</f>
        <v>5145.8707215541172</v>
      </c>
      <c r="T65" s="3">
        <f t="shared" si="4"/>
        <v>19.433057185276269</v>
      </c>
      <c r="U65" s="12">
        <f>(T65*POP_PADRAO!$F$2)/100000</f>
        <v>2.9649523939468501</v>
      </c>
      <c r="V65" s="8">
        <f>VLOOKUP(A65,OBITOS!A:AC,23,0)</f>
        <v>19</v>
      </c>
      <c r="W65" s="1">
        <f>VLOOKUP(A65,POP_2021_FX_ETARIA!A:AC,23,0)</f>
        <v>4960.2546299053174</v>
      </c>
      <c r="X65" s="3">
        <f t="shared" si="5"/>
        <v>383.04485188016804</v>
      </c>
      <c r="Y65" s="12">
        <f>(X65*POP_PADRAO!$G$2)/100000</f>
        <v>46.708298567311438</v>
      </c>
      <c r="Z65" s="8">
        <f>VLOOKUP(A65,OBITOS!A:AC,24,0)</f>
        <v>31</v>
      </c>
      <c r="AA65" s="1">
        <f>VLOOKUP(A65,POP_2021_FX_ETARIA!A:AC,26,0)</f>
        <v>4724.3727222528987</v>
      </c>
      <c r="AB65" s="3">
        <f t="shared" si="6"/>
        <v>656.17176760806285</v>
      </c>
      <c r="AC65" s="12">
        <f>(AB65*POP_PADRAO!$H$2)/100000</f>
        <v>59.903641779025101</v>
      </c>
      <c r="AD65" s="8">
        <f>VLOOKUP(A65,OBITOS!A:AC,25,0)</f>
        <v>111</v>
      </c>
      <c r="AE65" s="1">
        <f>VLOOKUP(A65,POP_2021_FX_ETARIA!A:AC,29,0)</f>
        <v>4321.6063248838536</v>
      </c>
      <c r="AF65" s="3">
        <f t="shared" si="7"/>
        <v>2568.489391568613</v>
      </c>
      <c r="AG65" s="12">
        <f>(AF65*POP_PADRAO!$I$2)/100000</f>
        <v>177.59833427308294</v>
      </c>
      <c r="AH65" s="12">
        <f t="shared" si="8"/>
        <v>287.17522701336634</v>
      </c>
    </row>
    <row r="66" spans="1:34" x14ac:dyDescent="0.25">
      <c r="A66" s="8" t="s">
        <v>65</v>
      </c>
      <c r="B66" s="6">
        <f>VLOOKUP($A66,OBITOS!A:AC,18,0)</f>
        <v>0</v>
      </c>
      <c r="C66" s="1">
        <f>VLOOKUP(A66,POP_2021_FX_ETARIA!A:AC,8,0)</f>
        <v>3290.9379249187114</v>
      </c>
      <c r="D66" s="3">
        <f t="shared" si="0"/>
        <v>0</v>
      </c>
      <c r="E66" s="12">
        <f>(D66*POP_PADRAO!$B$2)/100000</f>
        <v>0</v>
      </c>
      <c r="F66" s="6">
        <f>VLOOKUP(A66,OBITOS!A:AC,19,0)</f>
        <v>0</v>
      </c>
      <c r="G66" s="1">
        <f>VLOOKUP(A66,POP_2021_FX_ETARIA!A:AC,11,0)</f>
        <v>2812.0126241243938</v>
      </c>
      <c r="H66" s="3">
        <f t="shared" si="1"/>
        <v>0</v>
      </c>
      <c r="I66" s="12">
        <f>(H66*POP_PADRAO!$C$2)/100000</f>
        <v>0</v>
      </c>
      <c r="J66" s="8">
        <f>VLOOKUP(A66,OBITOS!A:AC,20,0)</f>
        <v>0</v>
      </c>
      <c r="K66" s="1">
        <f>VLOOKUP(A66,POP_2021_FX_ETARIA!A:AC,14,0)</f>
        <v>3968.5605425273075</v>
      </c>
      <c r="L66" s="3">
        <f t="shared" si="2"/>
        <v>0</v>
      </c>
      <c r="M66" s="12">
        <f>(L66*POP_PADRAO!$D$2)/100000</f>
        <v>0</v>
      </c>
      <c r="N66" s="8">
        <f>VLOOKUP(A66,OBITOS!A:AB,21,0)</f>
        <v>0</v>
      </c>
      <c r="O66" s="1">
        <f>VLOOKUP(A66,POP_2021_FX_ETARIA!A:AC,17,0)</f>
        <v>5406.3240386777597</v>
      </c>
      <c r="P66" s="3">
        <f t="shared" si="3"/>
        <v>0</v>
      </c>
      <c r="Q66" s="12">
        <f>(P66*POP_PADRAO!$E$2)/100000</f>
        <v>0</v>
      </c>
      <c r="R66" s="8">
        <f>VLOOKUP($A66,OBITOS!A:AB,22,0)</f>
        <v>5</v>
      </c>
      <c r="S66" s="1">
        <f>VLOOKUP(A66,POP_2021_FX_ETARIA!A:AC,20,0)</f>
        <v>4892.2288390379281</v>
      </c>
      <c r="T66" s="3">
        <f t="shared" si="4"/>
        <v>102.2029051483059</v>
      </c>
      <c r="U66" s="12">
        <f>(T66*POP_PADRAO!$F$2)/100000</f>
        <v>15.593364718619</v>
      </c>
      <c r="V66" s="8">
        <f>VLOOKUP(A66,OBITOS!A:AC,23,0)</f>
        <v>8</v>
      </c>
      <c r="W66" s="1">
        <f>VLOOKUP(A66,POP_2021_FX_ETARIA!A:AC,23,0)</f>
        <v>4297.2228309414641</v>
      </c>
      <c r="X66" s="3">
        <f t="shared" si="5"/>
        <v>186.16674803078124</v>
      </c>
      <c r="Y66" s="12">
        <f>(X66*POP_PADRAO!$G$2)/100000</f>
        <v>22.701080585329166</v>
      </c>
      <c r="Z66" s="8">
        <f>VLOOKUP(A66,OBITOS!A:AC,24,0)</f>
        <v>25</v>
      </c>
      <c r="AA66" s="1">
        <f>VLOOKUP(A66,POP_2021_FX_ETARIA!A:AC,26,0)</f>
        <v>3940.550248481502</v>
      </c>
      <c r="AB66" s="3">
        <f t="shared" si="6"/>
        <v>634.42916403956008</v>
      </c>
      <c r="AC66" s="12">
        <f>(AB66*POP_PADRAO!$H$2)/100000</f>
        <v>57.918702469217862</v>
      </c>
      <c r="AD66" s="8">
        <f>VLOOKUP(A66,OBITOS!A:AC,25,0)</f>
        <v>80</v>
      </c>
      <c r="AE66" s="1">
        <f>VLOOKUP(A66,POP_2021_FX_ETARIA!A:AC,29,0)</f>
        <v>3901.2545439726136</v>
      </c>
      <c r="AF66" s="3">
        <f t="shared" si="7"/>
        <v>2050.6224112855934</v>
      </c>
      <c r="AG66" s="12">
        <f>(AF66*POP_PADRAO!$I$2)/100000</f>
        <v>141.7903946431953</v>
      </c>
      <c r="AH66" s="12">
        <f t="shared" si="8"/>
        <v>238.00354241636131</v>
      </c>
    </row>
    <row r="67" spans="1:34" x14ac:dyDescent="0.25">
      <c r="A67" s="8" t="s">
        <v>66</v>
      </c>
      <c r="B67" s="6">
        <f>VLOOKUP($A67,OBITOS!A:AC,18,0)</f>
        <v>0</v>
      </c>
      <c r="C67" s="1">
        <f>VLOOKUP(A67,POP_2021_FX_ETARIA!A:AC,8,0)</f>
        <v>5011.019706375012</v>
      </c>
      <c r="D67" s="3">
        <f t="shared" si="0"/>
        <v>0</v>
      </c>
      <c r="E67" s="12">
        <f>(D67*POP_PADRAO!$B$2)/100000</f>
        <v>0</v>
      </c>
      <c r="F67" s="6">
        <f>VLOOKUP(A67,OBITOS!A:AC,19,0)</f>
        <v>0</v>
      </c>
      <c r="G67" s="1">
        <f>VLOOKUP(A67,POP_2021_FX_ETARIA!A:AC,11,0)</f>
        <v>4144.6490647371256</v>
      </c>
      <c r="H67" s="3">
        <f t="shared" si="1"/>
        <v>0</v>
      </c>
      <c r="I67" s="12">
        <f>(H67*POP_PADRAO!$C$2)/100000</f>
        <v>0</v>
      </c>
      <c r="J67" s="8">
        <f>VLOOKUP(A67,OBITOS!A:AC,20,0)</f>
        <v>1</v>
      </c>
      <c r="K67" s="1">
        <f>VLOOKUP(A67,POP_2021_FX_ETARIA!A:AC,14,0)</f>
        <v>4849.2242584252208</v>
      </c>
      <c r="L67" s="3">
        <f t="shared" si="2"/>
        <v>20.621855099041113</v>
      </c>
      <c r="M67" s="12">
        <f>(L67*POP_PADRAO!$D$2)/100000</f>
        <v>3.0516452216264907</v>
      </c>
      <c r="N67" s="8">
        <f>VLOOKUP(A67,OBITOS!A:AB,21,0)</f>
        <v>4</v>
      </c>
      <c r="O67" s="1">
        <f>VLOOKUP(A67,POP_2021_FX_ETARIA!A:AC,17,0)</f>
        <v>7220.4096019788612</v>
      </c>
      <c r="P67" s="3">
        <f t="shared" si="3"/>
        <v>55.398519204557864</v>
      </c>
      <c r="Q67" s="12">
        <f>(P67*POP_PADRAO!$E$2)/100000</f>
        <v>9.1839711689392427</v>
      </c>
      <c r="R67" s="8">
        <f>VLOOKUP($A67,OBITOS!A:AB,22,0)</f>
        <v>10</v>
      </c>
      <c r="S67" s="1">
        <f>VLOOKUP(A67,POP_2021_FX_ETARIA!A:AC,20,0)</f>
        <v>7031.9004394079557</v>
      </c>
      <c r="T67" s="3">
        <f t="shared" si="4"/>
        <v>142.20906689688485</v>
      </c>
      <c r="U67" s="12">
        <f>(T67*POP_PADRAO!$F$2)/100000</f>
        <v>21.697209518651054</v>
      </c>
      <c r="V67" s="8">
        <f>VLOOKUP(A67,OBITOS!A:AC,23,0)</f>
        <v>28</v>
      </c>
      <c r="W67" s="1">
        <f>VLOOKUP(A67,POP_2021_FX_ETARIA!A:AC,23,0)</f>
        <v>6271.5225391532185</v>
      </c>
      <c r="X67" s="3">
        <f t="shared" si="5"/>
        <v>446.4625587358658</v>
      </c>
      <c r="Y67" s="12">
        <f>(X67*POP_PADRAO!$G$2)/100000</f>
        <v>54.441422173412896</v>
      </c>
      <c r="Z67" s="8">
        <f>VLOOKUP(A67,OBITOS!A:AC,24,0)</f>
        <v>41</v>
      </c>
      <c r="AA67" s="1">
        <f>VLOOKUP(A67,POP_2021_FX_ETARIA!A:AC,26,0)</f>
        <v>5894.0770292655998</v>
      </c>
      <c r="AB67" s="3">
        <f t="shared" si="6"/>
        <v>695.61357607687364</v>
      </c>
      <c r="AC67" s="12">
        <f>(AB67*POP_PADRAO!$H$2)/100000</f>
        <v>63.504387928536104</v>
      </c>
      <c r="AD67" s="8">
        <f>VLOOKUP(A67,OBITOS!A:AC,25,0)</f>
        <v>145</v>
      </c>
      <c r="AE67" s="1">
        <f>VLOOKUP(A67,POP_2021_FX_ETARIA!A:AC,29,0)</f>
        <v>5069.1391311435318</v>
      </c>
      <c r="AF67" s="3">
        <f t="shared" si="7"/>
        <v>2860.4462463686586</v>
      </c>
      <c r="AG67" s="12">
        <f>(AF67*POP_PADRAO!$I$2)/100000</f>
        <v>197.78570637681986</v>
      </c>
      <c r="AH67" s="12">
        <f t="shared" si="8"/>
        <v>349.66434238798564</v>
      </c>
    </row>
    <row r="68" spans="1:34" x14ac:dyDescent="0.25">
      <c r="A68" s="8" t="s">
        <v>67</v>
      </c>
      <c r="B68" s="6">
        <f>VLOOKUP($A68,OBITOS!A:AC,18,0)</f>
        <v>0</v>
      </c>
      <c r="C68" s="1">
        <f>VLOOKUP(A68,POP_2021_FX_ETARIA!A:AC,8,0)</f>
        <v>3661.2607526881716</v>
      </c>
      <c r="D68" s="3">
        <f t="shared" ref="D68:D131" si="9">B68/C68*100000</f>
        <v>0</v>
      </c>
      <c r="E68" s="12">
        <f>(D68*POP_PADRAO!$B$2)/100000</f>
        <v>0</v>
      </c>
      <c r="F68" s="6">
        <f>VLOOKUP(A68,OBITOS!A:AC,19,0)</f>
        <v>0</v>
      </c>
      <c r="G68" s="1">
        <f>VLOOKUP(A68,POP_2021_FX_ETARIA!A:AC,11,0)</f>
        <v>3317.3932209343166</v>
      </c>
      <c r="H68" s="3">
        <f t="shared" ref="H68:H131" si="10">F68/G68*100000</f>
        <v>0</v>
      </c>
      <c r="I68" s="12">
        <f>(H68*POP_PADRAO!$C$2)/100000</f>
        <v>0</v>
      </c>
      <c r="J68" s="8">
        <f>VLOOKUP(A68,OBITOS!A:AC,20,0)</f>
        <v>2</v>
      </c>
      <c r="K68" s="1">
        <f>VLOOKUP(A68,POP_2021_FX_ETARIA!A:AC,14,0)</f>
        <v>4263.9733444896001</v>
      </c>
      <c r="L68" s="3">
        <f t="shared" ref="L68:L131" si="11">J68/K68*100000</f>
        <v>46.904608411415879</v>
      </c>
      <c r="M68" s="12">
        <f>(L68*POP_PADRAO!$D$2)/100000</f>
        <v>6.9409965031523573</v>
      </c>
      <c r="N68" s="8">
        <f>VLOOKUP(A68,OBITOS!A:AB,21,0)</f>
        <v>1</v>
      </c>
      <c r="O68" s="1">
        <f>VLOOKUP(A68,POP_2021_FX_ETARIA!A:AC,17,0)</f>
        <v>5968.7758483563093</v>
      </c>
      <c r="P68" s="3">
        <f t="shared" ref="P68:P131" si="12">N68/O68*100000</f>
        <v>16.753854147084141</v>
      </c>
      <c r="Q68" s="12">
        <f>(P68*POP_PADRAO!$E$2)/100000</f>
        <v>2.7774553483511641</v>
      </c>
      <c r="R68" s="8">
        <f>VLOOKUP($A68,OBITOS!A:AB,22,0)</f>
        <v>6</v>
      </c>
      <c r="S68" s="1">
        <f>VLOOKUP(A68,POP_2021_FX_ETARIA!A:AC,20,0)</f>
        <v>5272.4182015953593</v>
      </c>
      <c r="T68" s="3">
        <f t="shared" ref="T68:T131" si="13">R68/S68*100000</f>
        <v>113.79977404266765</v>
      </c>
      <c r="U68" s="12">
        <f>(T68*POP_PADRAO!$F$2)/100000</f>
        <v>17.362729356555501</v>
      </c>
      <c r="V68" s="8">
        <f>VLOOKUP(A68,OBITOS!A:AC,23,0)</f>
        <v>19</v>
      </c>
      <c r="W68" s="1">
        <f>VLOOKUP(A68,POP_2021_FX_ETARIA!A:AC,23,0)</f>
        <v>4469.6899190253325</v>
      </c>
      <c r="X68" s="3">
        <f t="shared" ref="X68:X131" si="14">V68/W68*100000</f>
        <v>425.0854163087709</v>
      </c>
      <c r="Y68" s="12">
        <f>(X68*POP_PADRAO!$G$2)/100000</f>
        <v>51.834704066904948</v>
      </c>
      <c r="Z68" s="8">
        <f>VLOOKUP(A68,OBITOS!A:AC,24,0)</f>
        <v>32</v>
      </c>
      <c r="AA68" s="1">
        <f>VLOOKUP(A68,POP_2021_FX_ETARIA!A:AC,26,0)</f>
        <v>4068.1725119562743</v>
      </c>
      <c r="AB68" s="3">
        <f t="shared" ref="AB68:AB131" si="15">Z68/AA68*100000</f>
        <v>786.59397815487591</v>
      </c>
      <c r="AC68" s="12">
        <f>(AB68*POP_PADRAO!$H$2)/100000</f>
        <v>71.810227472439934</v>
      </c>
      <c r="AD68" s="8">
        <f>VLOOKUP(A68,OBITOS!A:AC,25,0)</f>
        <v>79</v>
      </c>
      <c r="AE68" s="1">
        <f>VLOOKUP(A68,POP_2021_FX_ETARIA!A:AC,29,0)</f>
        <v>3797.8856138173546</v>
      </c>
      <c r="AF68" s="3">
        <f t="shared" ref="AF68:AF131" si="16">AD68/AE68*100000</f>
        <v>2080.1047749459472</v>
      </c>
      <c r="AG68" s="12">
        <f>(AF68*POP_PADRAO!$I$2)/100000</f>
        <v>143.82895423144976</v>
      </c>
      <c r="AH68" s="12">
        <f t="shared" ref="AH68:AH131" si="17">E68+I68+M68+Q68+U68+Y68+AC68+AG68</f>
        <v>294.55506697885369</v>
      </c>
    </row>
    <row r="69" spans="1:34" x14ac:dyDescent="0.25">
      <c r="A69" s="8" t="s">
        <v>68</v>
      </c>
      <c r="B69" s="6">
        <f>VLOOKUP($A69,OBITOS!A:AC,18,0)</f>
        <v>0</v>
      </c>
      <c r="C69" s="1">
        <f>VLOOKUP(A69,POP_2021_FX_ETARIA!A:AC,8,0)</f>
        <v>5223.0161495422171</v>
      </c>
      <c r="D69" s="3">
        <f t="shared" si="9"/>
        <v>0</v>
      </c>
      <c r="E69" s="12">
        <f>(D69*POP_PADRAO!$B$2)/100000</f>
        <v>0</v>
      </c>
      <c r="F69" s="6">
        <f>VLOOKUP(A69,OBITOS!A:AC,19,0)</f>
        <v>1</v>
      </c>
      <c r="G69" s="1">
        <f>VLOOKUP(A69,POP_2021_FX_ETARIA!A:AC,11,0)</f>
        <v>4810.7369553523404</v>
      </c>
      <c r="H69" s="3">
        <f t="shared" si="10"/>
        <v>20.786835972967047</v>
      </c>
      <c r="I69" s="12">
        <f>(H69*POP_PADRAO!$C$2)/100000</f>
        <v>2.5164284343043608</v>
      </c>
      <c r="J69" s="8">
        <f>VLOOKUP(A69,OBITOS!A:AC,20,0)</f>
        <v>1</v>
      </c>
      <c r="K69" s="1">
        <f>VLOOKUP(A69,POP_2021_FX_ETARIA!A:AC,14,0)</f>
        <v>5968.9395637042699</v>
      </c>
      <c r="L69" s="3">
        <f t="shared" si="11"/>
        <v>16.75339462441146</v>
      </c>
      <c r="M69" s="12">
        <f>(L69*POP_PADRAO!$D$2)/100000</f>
        <v>2.4791861064907508</v>
      </c>
      <c r="N69" s="8">
        <f>VLOOKUP(A69,OBITOS!A:AB,21,0)</f>
        <v>8</v>
      </c>
      <c r="O69" s="1">
        <f>VLOOKUP(A69,POP_2021_FX_ETARIA!A:AC,17,0)</f>
        <v>7384.6393995869648</v>
      </c>
      <c r="P69" s="3">
        <f t="shared" si="12"/>
        <v>108.33298103151054</v>
      </c>
      <c r="Q69" s="12">
        <f>(P69*POP_PADRAO!$E$2)/100000</f>
        <v>17.959450698761238</v>
      </c>
      <c r="R69" s="8">
        <f>VLOOKUP($A69,OBITOS!A:AB,22,0)</f>
        <v>18</v>
      </c>
      <c r="S69" s="1">
        <f>VLOOKUP(A69,POP_2021_FX_ETARIA!A:AC,20,0)</f>
        <v>6170.9070657451311</v>
      </c>
      <c r="T69" s="3">
        <f t="shared" si="13"/>
        <v>291.6913155266667</v>
      </c>
      <c r="U69" s="12">
        <f>(T69*POP_PADRAO!$F$2)/100000</f>
        <v>44.50410740928416</v>
      </c>
      <c r="V69" s="8">
        <f>VLOOKUP(A69,OBITOS!A:AC,23,0)</f>
        <v>27</v>
      </c>
      <c r="W69" s="1">
        <f>VLOOKUP(A69,POP_2021_FX_ETARIA!A:AC,23,0)</f>
        <v>5594.1486610058782</v>
      </c>
      <c r="X69" s="3">
        <f t="shared" si="14"/>
        <v>482.6471664616999</v>
      </c>
      <c r="Y69" s="12">
        <f>(X69*POP_PADRAO!$G$2)/100000</f>
        <v>58.853755227631943</v>
      </c>
      <c r="Z69" s="8">
        <f>VLOOKUP(A69,OBITOS!A:AC,24,0)</f>
        <v>51</v>
      </c>
      <c r="AA69" s="1">
        <f>VLOOKUP(A69,POP_2021_FX_ETARIA!A:AC,26,0)</f>
        <v>4823.048049281314</v>
      </c>
      <c r="AB69" s="3">
        <f t="shared" si="15"/>
        <v>1057.4225983006647</v>
      </c>
      <c r="AC69" s="12">
        <f>(AB69*POP_PADRAO!$H$2)/100000</f>
        <v>96.53488257892343</v>
      </c>
      <c r="AD69" s="8">
        <f>VLOOKUP(A69,OBITOS!A:AC,25,0)</f>
        <v>123</v>
      </c>
      <c r="AE69" s="1">
        <f>VLOOKUP(A69,POP_2021_FX_ETARIA!A:AC,29,0)</f>
        <v>4388.2501049097773</v>
      </c>
      <c r="AF69" s="3">
        <f t="shared" si="16"/>
        <v>2802.9396014229433</v>
      </c>
      <c r="AG69" s="12">
        <f>(AF69*POP_PADRAO!$I$2)/100000</f>
        <v>193.80940638293305</v>
      </c>
      <c r="AH69" s="12">
        <f t="shared" si="17"/>
        <v>416.65721683832896</v>
      </c>
    </row>
    <row r="70" spans="1:34" x14ac:dyDescent="0.25">
      <c r="A70" s="8" t="s">
        <v>69</v>
      </c>
      <c r="B70" s="6">
        <f>VLOOKUP($A70,OBITOS!A:AC,18,0)</f>
        <v>0</v>
      </c>
      <c r="C70" s="1">
        <f>VLOOKUP(A70,POP_2021_FX_ETARIA!A:AC,8,0)</f>
        <v>4130.7657680569682</v>
      </c>
      <c r="D70" s="3">
        <f t="shared" si="9"/>
        <v>0</v>
      </c>
      <c r="E70" s="12">
        <f>(D70*POP_PADRAO!$B$2)/100000</f>
        <v>0</v>
      </c>
      <c r="F70" s="6">
        <f>VLOOKUP(A70,OBITOS!A:AC,19,0)</f>
        <v>0</v>
      </c>
      <c r="G70" s="1">
        <f>VLOOKUP(A70,POP_2021_FX_ETARIA!A:AC,11,0)</f>
        <v>3691.6944593867674</v>
      </c>
      <c r="H70" s="3">
        <f t="shared" si="10"/>
        <v>0</v>
      </c>
      <c r="I70" s="12">
        <f>(H70*POP_PADRAO!$C$2)/100000</f>
        <v>0</v>
      </c>
      <c r="J70" s="8">
        <f>VLOOKUP(A70,OBITOS!A:AC,20,0)</f>
        <v>2</v>
      </c>
      <c r="K70" s="1">
        <f>VLOOKUP(A70,POP_2021_FX_ETARIA!A:AC,14,0)</f>
        <v>4589.73321449792</v>
      </c>
      <c r="L70" s="3">
        <f t="shared" si="11"/>
        <v>43.575517498107651</v>
      </c>
      <c r="M70" s="12">
        <f>(L70*POP_PADRAO!$D$2)/100000</f>
        <v>6.4483538999934584</v>
      </c>
      <c r="N70" s="8">
        <f>VLOOKUP(A70,OBITOS!A:AB,21,0)</f>
        <v>5</v>
      </c>
      <c r="O70" s="1">
        <f>VLOOKUP(A70,POP_2021_FX_ETARIA!A:AC,17,0)</f>
        <v>5428.5055155392138</v>
      </c>
      <c r="P70" s="3">
        <f t="shared" si="12"/>
        <v>92.106381502006258</v>
      </c>
      <c r="Q70" s="12">
        <f>(P70*POP_PADRAO!$E$2)/100000</f>
        <v>15.269403665218338</v>
      </c>
      <c r="R70" s="8">
        <f>VLOOKUP($A70,OBITOS!A:AB,22,0)</f>
        <v>10</v>
      </c>
      <c r="S70" s="1">
        <f>VLOOKUP(A70,POP_2021_FX_ETARIA!A:AC,20,0)</f>
        <v>4497.0859084937456</v>
      </c>
      <c r="T70" s="3">
        <f t="shared" si="13"/>
        <v>222.36622122590049</v>
      </c>
      <c r="U70" s="12">
        <f>(T70*POP_PADRAO!$F$2)/100000</f>
        <v>33.926996337775435</v>
      </c>
      <c r="V70" s="8">
        <f>VLOOKUP(A70,OBITOS!A:AC,23,0)</f>
        <v>25</v>
      </c>
      <c r="W70" s="1">
        <f>VLOOKUP(A70,POP_2021_FX_ETARIA!A:AC,23,0)</f>
        <v>4094.6167210973217</v>
      </c>
      <c r="X70" s="3">
        <f t="shared" si="14"/>
        <v>610.55775675385348</v>
      </c>
      <c r="Y70" s="12">
        <f>(X70*POP_PADRAO!$G$2)/100000</f>
        <v>74.451108936894215</v>
      </c>
      <c r="Z70" s="8">
        <f>VLOOKUP(A70,OBITOS!A:AC,24,0)</f>
        <v>34</v>
      </c>
      <c r="AA70" s="1">
        <f>VLOOKUP(A70,POP_2021_FX_ETARIA!A:AC,26,0)</f>
        <v>3252.87227926078</v>
      </c>
      <c r="AB70" s="3">
        <f t="shared" si="15"/>
        <v>1045.2300945466739</v>
      </c>
      <c r="AC70" s="12">
        <f>(AB70*POP_PADRAO!$H$2)/100000</f>
        <v>95.421796930738779</v>
      </c>
      <c r="AD70" s="8">
        <f>VLOOKUP(A70,OBITOS!A:AC,25,0)</f>
        <v>67</v>
      </c>
      <c r="AE70" s="1">
        <f>VLOOKUP(A70,POP_2021_FX_ETARIA!A:AC,29,0)</f>
        <v>2634.913973982375</v>
      </c>
      <c r="AF70" s="3">
        <f t="shared" si="16"/>
        <v>2542.77751234273</v>
      </c>
      <c r="AG70" s="12">
        <f>(AF70*POP_PADRAO!$I$2)/100000</f>
        <v>175.82048502965711</v>
      </c>
      <c r="AH70" s="12">
        <f t="shared" si="17"/>
        <v>401.33814480027735</v>
      </c>
    </row>
    <row r="71" spans="1:34" x14ac:dyDescent="0.25">
      <c r="A71" s="8" t="s">
        <v>70</v>
      </c>
      <c r="B71" s="6">
        <f>VLOOKUP($A71,OBITOS!A:AC,18,0)</f>
        <v>0</v>
      </c>
      <c r="C71" s="1">
        <f>VLOOKUP(A71,POP_2021_FX_ETARIA!A:AC,8,0)</f>
        <v>6523.2180824008128</v>
      </c>
      <c r="D71" s="3">
        <f t="shared" si="9"/>
        <v>0</v>
      </c>
      <c r="E71" s="12">
        <f>(D71*POP_PADRAO!$B$2)/100000</f>
        <v>0</v>
      </c>
      <c r="F71" s="6">
        <f>VLOOKUP(A71,OBITOS!A:AC,19,0)</f>
        <v>0</v>
      </c>
      <c r="G71" s="1">
        <f>VLOOKUP(A71,POP_2021_FX_ETARIA!A:AC,11,0)</f>
        <v>5697.5685852608931</v>
      </c>
      <c r="H71" s="3">
        <f t="shared" si="10"/>
        <v>0</v>
      </c>
      <c r="I71" s="12">
        <f>(H71*POP_PADRAO!$C$2)/100000</f>
        <v>0</v>
      </c>
      <c r="J71" s="8">
        <f>VLOOKUP(A71,OBITOS!A:AC,20,0)</f>
        <v>5</v>
      </c>
      <c r="K71" s="1">
        <f>VLOOKUP(A71,POP_2021_FX_ETARIA!A:AC,14,0)</f>
        <v>6819.3272217978101</v>
      </c>
      <c r="L71" s="3">
        <f t="shared" si="11"/>
        <v>73.321015950336331</v>
      </c>
      <c r="M71" s="12">
        <f>(L71*POP_PADRAO!$D$2)/100000</f>
        <v>10.8501260868644</v>
      </c>
      <c r="N71" s="8">
        <f>VLOOKUP(A71,OBITOS!A:AB,21,0)</f>
        <v>11</v>
      </c>
      <c r="O71" s="1">
        <f>VLOOKUP(A71,POP_2021_FX_ETARIA!A:AC,17,0)</f>
        <v>7832.8550848738232</v>
      </c>
      <c r="P71" s="3">
        <f t="shared" si="12"/>
        <v>140.43410583763142</v>
      </c>
      <c r="Q71" s="12">
        <f>(P71*POP_PADRAO!$E$2)/100000</f>
        <v>23.28117786661808</v>
      </c>
      <c r="R71" s="8">
        <f>VLOOKUP($A71,OBITOS!A:AB,22,0)</f>
        <v>8</v>
      </c>
      <c r="S71" s="1">
        <f>VLOOKUP(A71,POP_2021_FX_ETARIA!A:AC,20,0)</f>
        <v>6785.0070257611242</v>
      </c>
      <c r="T71" s="3">
        <f t="shared" si="13"/>
        <v>117.90702602997793</v>
      </c>
      <c r="U71" s="12">
        <f>(T71*POP_PADRAO!$F$2)/100000</f>
        <v>17.989383541546282</v>
      </c>
      <c r="V71" s="8">
        <f>VLOOKUP(A71,OBITOS!A:AC,23,0)</f>
        <v>39</v>
      </c>
      <c r="W71" s="1">
        <f>VLOOKUP(A71,POP_2021_FX_ETARIA!A:AC,23,0)</f>
        <v>5037.2346178967991</v>
      </c>
      <c r="X71" s="3">
        <f t="shared" si="14"/>
        <v>774.23433606679419</v>
      </c>
      <c r="Y71" s="12">
        <f>(X71*POP_PADRAO!$G$2)/100000</f>
        <v>94.409749543860912</v>
      </c>
      <c r="Z71" s="8">
        <f>VLOOKUP(A71,OBITOS!A:AC,24,0)</f>
        <v>60</v>
      </c>
      <c r="AA71" s="1">
        <f>VLOOKUP(A71,POP_2021_FX_ETARIA!A:AC,26,0)</f>
        <v>4378.0796714579055</v>
      </c>
      <c r="AB71" s="3">
        <f t="shared" si="15"/>
        <v>1370.4638677810979</v>
      </c>
      <c r="AC71" s="12">
        <f>(AB71*POP_PADRAO!$H$2)/100000</f>
        <v>125.11324116537217</v>
      </c>
      <c r="AD71" s="8">
        <f>VLOOKUP(A71,OBITOS!A:AC,25,0)</f>
        <v>104</v>
      </c>
      <c r="AE71" s="1">
        <f>VLOOKUP(A71,POP_2021_FX_ETARIA!A:AC,29,0)</f>
        <v>3376.8359211078468</v>
      </c>
      <c r="AF71" s="3">
        <f t="shared" si="16"/>
        <v>3079.8061389337645</v>
      </c>
      <c r="AG71" s="12">
        <f>(AF71*POP_PADRAO!$I$2)/100000</f>
        <v>212.95335770283646</v>
      </c>
      <c r="AH71" s="12">
        <f t="shared" si="17"/>
        <v>484.5970359070983</v>
      </c>
    </row>
    <row r="72" spans="1:34" x14ac:dyDescent="0.25">
      <c r="A72" s="8" t="s">
        <v>71</v>
      </c>
      <c r="B72" s="6">
        <f>VLOOKUP($A72,OBITOS!A:AC,18,0)</f>
        <v>0</v>
      </c>
      <c r="C72" s="1">
        <f>VLOOKUP(A72,POP_2021_FX_ETARIA!A:AC,8,0)</f>
        <v>5461.2955323845044</v>
      </c>
      <c r="D72" s="3">
        <f t="shared" si="9"/>
        <v>0</v>
      </c>
      <c r="E72" s="12">
        <f>(D72*POP_PADRAO!$B$2)/100000</f>
        <v>0</v>
      </c>
      <c r="F72" s="6">
        <f>VLOOKUP(A72,OBITOS!A:AC,19,0)</f>
        <v>0</v>
      </c>
      <c r="G72" s="1">
        <f>VLOOKUP(A72,POP_2021_FX_ETARIA!A:AC,11,0)</f>
        <v>5735.5437287684008</v>
      </c>
      <c r="H72" s="3">
        <f t="shared" si="10"/>
        <v>0</v>
      </c>
      <c r="I72" s="12">
        <f>(H72*POP_PADRAO!$C$2)/100000</f>
        <v>0</v>
      </c>
      <c r="J72" s="8">
        <f>VLOOKUP(A72,OBITOS!A:AC,20,0)</f>
        <v>0</v>
      </c>
      <c r="K72" s="1">
        <f>VLOOKUP(A72,POP_2021_FX_ETARIA!A:AC,14,0)</f>
        <v>8007.871469740634</v>
      </c>
      <c r="L72" s="3">
        <f t="shared" si="11"/>
        <v>0</v>
      </c>
      <c r="M72" s="12">
        <f>(L72*POP_PADRAO!$D$2)/100000</f>
        <v>0</v>
      </c>
      <c r="N72" s="8">
        <f>VLOOKUP(A72,OBITOS!A:AB,21,0)</f>
        <v>3</v>
      </c>
      <c r="O72" s="1">
        <f>VLOOKUP(A72,POP_2021_FX_ETARIA!A:AC,17,0)</f>
        <v>8545.2441994616074</v>
      </c>
      <c r="P72" s="3">
        <f t="shared" si="12"/>
        <v>35.107247142088866</v>
      </c>
      <c r="Q72" s="12">
        <f>(P72*POP_PADRAO!$E$2)/100000</f>
        <v>5.8200823813218747</v>
      </c>
      <c r="R72" s="8">
        <f>VLOOKUP($A72,OBITOS!A:AB,22,0)</f>
        <v>22</v>
      </c>
      <c r="S72" s="1">
        <f>VLOOKUP(A72,POP_2021_FX_ETARIA!A:AC,20,0)</f>
        <v>8184.5490652330909</v>
      </c>
      <c r="T72" s="3">
        <f t="shared" si="13"/>
        <v>268.79917054261625</v>
      </c>
      <c r="U72" s="12">
        <f>(T72*POP_PADRAO!$F$2)/100000</f>
        <v>41.011392936933177</v>
      </c>
      <c r="V72" s="8">
        <f>VLOOKUP(A72,OBITOS!A:AC,23,0)</f>
        <v>28</v>
      </c>
      <c r="W72" s="1">
        <f>VLOOKUP(A72,POP_2021_FX_ETARIA!A:AC,23,0)</f>
        <v>6840.10209018773</v>
      </c>
      <c r="X72" s="3">
        <f t="shared" si="14"/>
        <v>409.35061539748932</v>
      </c>
      <c r="Y72" s="12">
        <f>(X72*POP_PADRAO!$G$2)/100000</f>
        <v>49.916010276206869</v>
      </c>
      <c r="Z72" s="8">
        <f>VLOOKUP(A72,OBITOS!A:AC,24,0)</f>
        <v>41</v>
      </c>
      <c r="AA72" s="1">
        <f>VLOOKUP(A72,POP_2021_FX_ETARIA!A:AC,26,0)</f>
        <v>5877.0910824988077</v>
      </c>
      <c r="AB72" s="3">
        <f t="shared" si="15"/>
        <v>697.62403584474851</v>
      </c>
      <c r="AC72" s="12">
        <f>(AB72*POP_PADRAO!$H$2)/100000</f>
        <v>63.687928074106424</v>
      </c>
      <c r="AD72" s="8">
        <f>VLOOKUP(A72,OBITOS!A:AC,25,0)</f>
        <v>105</v>
      </c>
      <c r="AE72" s="1">
        <f>VLOOKUP(A72,POP_2021_FX_ETARIA!A:AC,29,0)</f>
        <v>4960.1870110969621</v>
      </c>
      <c r="AF72" s="3">
        <f t="shared" si="16"/>
        <v>2116.8556702618939</v>
      </c>
      <c r="AG72" s="12">
        <f>(AF72*POP_PADRAO!$I$2)/100000</f>
        <v>146.37009682389416</v>
      </c>
      <c r="AH72" s="12">
        <f t="shared" si="17"/>
        <v>306.80551049246253</v>
      </c>
    </row>
    <row r="73" spans="1:34" x14ac:dyDescent="0.25">
      <c r="A73" s="8" t="s">
        <v>72</v>
      </c>
      <c r="B73" s="6">
        <f>VLOOKUP($A73,OBITOS!A:AC,18,0)</f>
        <v>0</v>
      </c>
      <c r="C73" s="1">
        <f>VLOOKUP(A73,POP_2021_FX_ETARIA!A:AC,8,0)</f>
        <v>3995.839671344434</v>
      </c>
      <c r="D73" s="3">
        <f t="shared" si="9"/>
        <v>0</v>
      </c>
      <c r="E73" s="12">
        <f>(D73*POP_PADRAO!$B$2)/100000</f>
        <v>0</v>
      </c>
      <c r="F73" s="6">
        <f>VLOOKUP(A73,OBITOS!A:AC,19,0)</f>
        <v>0</v>
      </c>
      <c r="G73" s="1">
        <f>VLOOKUP(A73,POP_2021_FX_ETARIA!A:AC,11,0)</f>
        <v>3800.8294412519867</v>
      </c>
      <c r="H73" s="3">
        <f t="shared" si="10"/>
        <v>0</v>
      </c>
      <c r="I73" s="12">
        <f>(H73*POP_PADRAO!$C$2)/100000</f>
        <v>0</v>
      </c>
      <c r="J73" s="8">
        <f>VLOOKUP(A73,OBITOS!A:AC,20,0)</f>
        <v>2</v>
      </c>
      <c r="K73" s="1">
        <f>VLOOKUP(A73,POP_2021_FX_ETARIA!A:AC,14,0)</f>
        <v>4549.2007939438699</v>
      </c>
      <c r="L73" s="3">
        <f t="shared" si="11"/>
        <v>43.963766177621856</v>
      </c>
      <c r="M73" s="12">
        <f>(L73*POP_PADRAO!$D$2)/100000</f>
        <v>6.5058073745694394</v>
      </c>
      <c r="N73" s="8">
        <f>VLOOKUP(A73,OBITOS!A:AB,21,0)</f>
        <v>5</v>
      </c>
      <c r="O73" s="1">
        <f>VLOOKUP(A73,POP_2021_FX_ETARIA!A:AC,17,0)</f>
        <v>5324.107605380269</v>
      </c>
      <c r="P73" s="3">
        <f t="shared" si="12"/>
        <v>93.912452012563705</v>
      </c>
      <c r="Q73" s="12">
        <f>(P73*POP_PADRAO!$E$2)/100000</f>
        <v>15.568814186224939</v>
      </c>
      <c r="R73" s="8">
        <f>VLOOKUP($A73,OBITOS!A:AB,22,0)</f>
        <v>9</v>
      </c>
      <c r="S73" s="1">
        <f>VLOOKUP(A73,POP_2021_FX_ETARIA!A:AC,20,0)</f>
        <v>4802.7152762846708</v>
      </c>
      <c r="T73" s="3">
        <f t="shared" si="13"/>
        <v>187.39399448560073</v>
      </c>
      <c r="U73" s="12">
        <f>(T73*POP_PADRAO!$F$2)/100000</f>
        <v>28.591192176510123</v>
      </c>
      <c r="V73" s="8">
        <f>VLOOKUP(A73,OBITOS!A:AC,23,0)</f>
        <v>22</v>
      </c>
      <c r="W73" s="1">
        <f>VLOOKUP(A73,POP_2021_FX_ETARIA!A:AC,23,0)</f>
        <v>4217.7309058614564</v>
      </c>
      <c r="X73" s="3">
        <f t="shared" si="14"/>
        <v>521.6074825785164</v>
      </c>
      <c r="Y73" s="12">
        <f>(X73*POP_PADRAO!$G$2)/100000</f>
        <v>63.6045567813633</v>
      </c>
      <c r="Z73" s="8">
        <f>VLOOKUP(A73,OBITOS!A:AC,24,0)</f>
        <v>31</v>
      </c>
      <c r="AA73" s="1">
        <f>VLOOKUP(A73,POP_2021_FX_ETARIA!A:AC,26,0)</f>
        <v>3421.6</v>
      </c>
      <c r="AB73" s="3">
        <f t="shared" si="15"/>
        <v>906.00888473228895</v>
      </c>
      <c r="AC73" s="12">
        <f>(AB73*POP_PADRAO!$H$2)/100000</f>
        <v>82.711927514740253</v>
      </c>
      <c r="AD73" s="8">
        <f>VLOOKUP(A73,OBITOS!A:AC,25,0)</f>
        <v>71</v>
      </c>
      <c r="AE73" s="1">
        <f>VLOOKUP(A73,POP_2021_FX_ETARIA!A:AC,29,0)</f>
        <v>3356.8098756532709</v>
      </c>
      <c r="AF73" s="3">
        <f t="shared" si="16"/>
        <v>2115.1034056161029</v>
      </c>
      <c r="AG73" s="12">
        <f>(AF73*POP_PADRAO!$I$2)/100000</f>
        <v>146.24893639266185</v>
      </c>
      <c r="AH73" s="12">
        <f t="shared" si="17"/>
        <v>343.23123442606993</v>
      </c>
    </row>
    <row r="74" spans="1:34" x14ac:dyDescent="0.25">
      <c r="A74" s="8" t="s">
        <v>73</v>
      </c>
      <c r="B74" s="6">
        <f>VLOOKUP($A74,OBITOS!A:AC,18,0)</f>
        <v>0</v>
      </c>
      <c r="C74" s="1">
        <f>VLOOKUP(A74,POP_2021_FX_ETARIA!A:AC,8,0)</f>
        <v>4220.0392223738063</v>
      </c>
      <c r="D74" s="3">
        <f t="shared" si="9"/>
        <v>0</v>
      </c>
      <c r="E74" s="12">
        <f>(D74*POP_PADRAO!$B$2)/100000</f>
        <v>0</v>
      </c>
      <c r="F74" s="6">
        <f>VLOOKUP(A74,OBITOS!A:AC,19,0)</f>
        <v>0</v>
      </c>
      <c r="G74" s="1">
        <f>VLOOKUP(A74,POP_2021_FX_ETARIA!A:AC,11,0)</f>
        <v>3727.3580583961871</v>
      </c>
      <c r="H74" s="3">
        <f t="shared" si="10"/>
        <v>0</v>
      </c>
      <c r="I74" s="12">
        <f>(H74*POP_PADRAO!$C$2)/100000</f>
        <v>0</v>
      </c>
      <c r="J74" s="8">
        <f>VLOOKUP(A74,OBITOS!A:AC,20,0)</f>
        <v>2</v>
      </c>
      <c r="K74" s="1">
        <f>VLOOKUP(A74,POP_2021_FX_ETARIA!A:AC,14,0)</f>
        <v>4718.7080213903746</v>
      </c>
      <c r="L74" s="3">
        <f t="shared" si="11"/>
        <v>42.384483018101569</v>
      </c>
      <c r="M74" s="12">
        <f>(L74*POP_PADRAO!$D$2)/100000</f>
        <v>6.2721032832450199</v>
      </c>
      <c r="N74" s="8">
        <f>VLOOKUP(A74,OBITOS!A:AB,21,0)</f>
        <v>5</v>
      </c>
      <c r="O74" s="1">
        <f>VLOOKUP(A74,POP_2021_FX_ETARIA!A:AC,17,0)</f>
        <v>5059.6894701240135</v>
      </c>
      <c r="P74" s="3">
        <f t="shared" si="12"/>
        <v>98.820293805055371</v>
      </c>
      <c r="Q74" s="12">
        <f>(P74*POP_PADRAO!$E$2)/100000</f>
        <v>16.382436610996361</v>
      </c>
      <c r="R74" s="8">
        <f>VLOOKUP($A74,OBITOS!A:AB,22,0)</f>
        <v>12</v>
      </c>
      <c r="S74" s="1">
        <f>VLOOKUP(A74,POP_2021_FX_ETARIA!A:AC,20,0)</f>
        <v>4379.8257679963326</v>
      </c>
      <c r="T74" s="3">
        <f t="shared" si="13"/>
        <v>273.98350152841169</v>
      </c>
      <c r="U74" s="12">
        <f>(T74*POP_PADRAO!$F$2)/100000</f>
        <v>41.802379883598128</v>
      </c>
      <c r="V74" s="8">
        <f>VLOOKUP(A74,OBITOS!A:AC,23,0)</f>
        <v>14</v>
      </c>
      <c r="W74" s="1">
        <f>VLOOKUP(A74,POP_2021_FX_ETARIA!A:AC,23,0)</f>
        <v>3664.5222583427321</v>
      </c>
      <c r="X74" s="3">
        <f t="shared" si="14"/>
        <v>382.04161451406907</v>
      </c>
      <c r="Y74" s="12">
        <f>(X74*POP_PADRAO!$G$2)/100000</f>
        <v>46.585964302277922</v>
      </c>
      <c r="Z74" s="8">
        <f>VLOOKUP(A74,OBITOS!A:AC,24,0)</f>
        <v>36</v>
      </c>
      <c r="AA74" s="1">
        <f>VLOOKUP(A74,POP_2021_FX_ETARIA!A:AC,26,0)</f>
        <v>2634.073246985261</v>
      </c>
      <c r="AB74" s="3">
        <f t="shared" si="15"/>
        <v>1366.7045911195742</v>
      </c>
      <c r="AC74" s="12">
        <f>(AB74*POP_PADRAO!$H$2)/100000</f>
        <v>124.77004693849912</v>
      </c>
      <c r="AD74" s="8">
        <f>VLOOKUP(A74,OBITOS!A:AC,25,0)</f>
        <v>67</v>
      </c>
      <c r="AE74" s="1">
        <f>VLOOKUP(A74,POP_2021_FX_ETARIA!A:AC,29,0)</f>
        <v>2358.5988861916321</v>
      </c>
      <c r="AF74" s="3">
        <f t="shared" si="16"/>
        <v>2840.6695344532768</v>
      </c>
      <c r="AG74" s="12">
        <f>(AF74*POP_PADRAO!$I$2)/100000</f>
        <v>196.41824458970871</v>
      </c>
      <c r="AH74" s="12">
        <f t="shared" si="17"/>
        <v>432.23117560832526</v>
      </c>
    </row>
    <row r="75" spans="1:34" x14ac:dyDescent="0.25">
      <c r="A75" s="8" t="s">
        <v>74</v>
      </c>
      <c r="B75" s="6">
        <f>VLOOKUP($A75,OBITOS!A:AC,18,0)</f>
        <v>0</v>
      </c>
      <c r="C75" s="1">
        <f>VLOOKUP(A75,POP_2021_FX_ETARIA!A:AC,8,0)</f>
        <v>3242.3021828103683</v>
      </c>
      <c r="D75" s="3">
        <f t="shared" si="9"/>
        <v>0</v>
      </c>
      <c r="E75" s="12">
        <f>(D75*POP_PADRAO!$B$2)/100000</f>
        <v>0</v>
      </c>
      <c r="F75" s="6">
        <f>VLOOKUP(A75,OBITOS!A:AC,19,0)</f>
        <v>0</v>
      </c>
      <c r="G75" s="1">
        <f>VLOOKUP(A75,POP_2021_FX_ETARIA!A:AC,11,0)</f>
        <v>2909.0835222803203</v>
      </c>
      <c r="H75" s="3">
        <f t="shared" si="10"/>
        <v>0</v>
      </c>
      <c r="I75" s="12">
        <f>(H75*POP_PADRAO!$C$2)/100000</f>
        <v>0</v>
      </c>
      <c r="J75" s="8">
        <f>VLOOKUP(A75,OBITOS!A:AC,20,0)</f>
        <v>0</v>
      </c>
      <c r="K75" s="1">
        <f>VLOOKUP(A75,POP_2021_FX_ETARIA!A:AC,14,0)</f>
        <v>3910.6873440285203</v>
      </c>
      <c r="L75" s="3">
        <f t="shared" si="11"/>
        <v>0</v>
      </c>
      <c r="M75" s="12">
        <f>(L75*POP_PADRAO!$D$2)/100000</f>
        <v>0</v>
      </c>
      <c r="N75" s="8">
        <f>VLOOKUP(A75,OBITOS!A:AB,21,0)</f>
        <v>7</v>
      </c>
      <c r="O75" s="1">
        <f>VLOOKUP(A75,POP_2021_FX_ETARIA!A:AC,17,0)</f>
        <v>4528.894701240135</v>
      </c>
      <c r="P75" s="3">
        <f t="shared" si="12"/>
        <v>154.56309898490704</v>
      </c>
      <c r="Q75" s="12">
        <f>(P75*POP_PADRAO!$E$2)/100000</f>
        <v>25.6234835378506</v>
      </c>
      <c r="R75" s="8">
        <f>VLOOKUP($A75,OBITOS!A:AB,22,0)</f>
        <v>4</v>
      </c>
      <c r="S75" s="1">
        <f>VLOOKUP(A75,POP_2021_FX_ETARIA!A:AC,20,0)</f>
        <v>4040.8742167201594</v>
      </c>
      <c r="T75" s="3">
        <f t="shared" si="13"/>
        <v>98.988480845282652</v>
      </c>
      <c r="U75" s="12">
        <f>(T75*POP_PADRAO!$F$2)/100000</f>
        <v>15.102931590082195</v>
      </c>
      <c r="V75" s="8">
        <f>VLOOKUP(A75,OBITOS!A:AC,23,0)</f>
        <v>27</v>
      </c>
      <c r="W75" s="1">
        <f>VLOOKUP(A75,POP_2021_FX_ETARIA!A:AC,23,0)</f>
        <v>3560.5722815630597</v>
      </c>
      <c r="X75" s="3">
        <f t="shared" si="14"/>
        <v>758.30506628971568</v>
      </c>
      <c r="Y75" s="12">
        <f>(X75*POP_PADRAO!$G$2)/100000</f>
        <v>92.467342316469697</v>
      </c>
      <c r="Z75" s="8">
        <f>VLOOKUP(A75,OBITOS!A:AC,24,0)</f>
        <v>22</v>
      </c>
      <c r="AA75" s="1">
        <f>VLOOKUP(A75,POP_2021_FX_ETARIA!A:AC,26,0)</f>
        <v>2949.8749441715049</v>
      </c>
      <c r="AB75" s="3">
        <f t="shared" si="15"/>
        <v>745.79432743305222</v>
      </c>
      <c r="AC75" s="12">
        <f>(AB75*POP_PADRAO!$H$2)/100000</f>
        <v>68.085520342081765</v>
      </c>
      <c r="AD75" s="8">
        <f>VLOOKUP(A75,OBITOS!A:AC,25,0)</f>
        <v>59</v>
      </c>
      <c r="AE75" s="1">
        <f>VLOOKUP(A75,POP_2021_FX_ETARIA!A:AC,29,0)</f>
        <v>2522.2241896330142</v>
      </c>
      <c r="AF75" s="3">
        <f t="shared" si="16"/>
        <v>2339.205223806237</v>
      </c>
      <c r="AG75" s="12">
        <f>(AF75*POP_PADRAO!$I$2)/100000</f>
        <v>161.74446841579805</v>
      </c>
      <c r="AH75" s="12">
        <f t="shared" si="17"/>
        <v>363.02374620228227</v>
      </c>
    </row>
    <row r="76" spans="1:34" x14ac:dyDescent="0.25">
      <c r="A76" s="8" t="s">
        <v>75</v>
      </c>
      <c r="B76" s="6">
        <f>VLOOKUP($A76,OBITOS!A:AC,18,0)</f>
        <v>0</v>
      </c>
      <c r="C76" s="1">
        <f>VLOOKUP(A76,POP_2021_FX_ETARIA!A:AC,8,0)</f>
        <v>4310.5478077510361</v>
      </c>
      <c r="D76" s="3">
        <f t="shared" si="9"/>
        <v>0</v>
      </c>
      <c r="E76" s="12">
        <f>(D76*POP_PADRAO!$B$2)/100000</f>
        <v>0</v>
      </c>
      <c r="F76" s="6">
        <f>VLOOKUP(A76,OBITOS!A:AC,19,0)</f>
        <v>1</v>
      </c>
      <c r="G76" s="1">
        <f>VLOOKUP(A76,POP_2021_FX_ETARIA!A:AC,11,0)</f>
        <v>3876.3976036190243</v>
      </c>
      <c r="H76" s="3">
        <f t="shared" si="10"/>
        <v>25.797147306726096</v>
      </c>
      <c r="I76" s="12">
        <f>(H76*POP_PADRAO!$C$2)/100000</f>
        <v>3.1229704747276994</v>
      </c>
      <c r="J76" s="8">
        <f>VLOOKUP(A76,OBITOS!A:AC,20,0)</f>
        <v>0</v>
      </c>
      <c r="K76" s="1">
        <f>VLOOKUP(A76,POP_2021_FX_ETARIA!A:AC,14,0)</f>
        <v>5213.1339549483009</v>
      </c>
      <c r="L76" s="3">
        <f t="shared" si="11"/>
        <v>0</v>
      </c>
      <c r="M76" s="12">
        <f>(L76*POP_PADRAO!$D$2)/100000</f>
        <v>0</v>
      </c>
      <c r="N76" s="8">
        <f>VLOOKUP(A76,OBITOS!A:AB,21,0)</f>
        <v>3</v>
      </c>
      <c r="O76" s="1">
        <f>VLOOKUP(A76,POP_2021_FX_ETARIA!A:AC,17,0)</f>
        <v>6575.2415620781039</v>
      </c>
      <c r="P76" s="3">
        <f t="shared" si="12"/>
        <v>45.62570016137704</v>
      </c>
      <c r="Q76" s="12">
        <f>(P76*POP_PADRAO!$E$2)/100000</f>
        <v>7.5638324067383795</v>
      </c>
      <c r="R76" s="8">
        <f>VLOOKUP($A76,OBITOS!A:AB,22,0)</f>
        <v>15</v>
      </c>
      <c r="S76" s="1">
        <f>VLOOKUP(A76,POP_2021_FX_ETARIA!A:AC,20,0)</f>
        <v>6126.1118576650188</v>
      </c>
      <c r="T76" s="3">
        <f t="shared" si="13"/>
        <v>244.85351146881086</v>
      </c>
      <c r="U76" s="12">
        <f>(T76*POP_PADRAO!$F$2)/100000</f>
        <v>37.357941062705855</v>
      </c>
      <c r="V76" s="8">
        <f>VLOOKUP(A76,OBITOS!A:AC,23,0)</f>
        <v>22</v>
      </c>
      <c r="W76" s="1">
        <f>VLOOKUP(A76,POP_2021_FX_ETARIA!A:AC,23,0)</f>
        <v>5544.6086018776959</v>
      </c>
      <c r="X76" s="3">
        <f t="shared" si="14"/>
        <v>396.78183943497191</v>
      </c>
      <c r="Y76" s="12">
        <f>(X76*POP_PADRAO!$G$2)/100000</f>
        <v>48.38337999178637</v>
      </c>
      <c r="Z76" s="8">
        <f>VLOOKUP(A76,OBITOS!A:AC,24,0)</f>
        <v>32</v>
      </c>
      <c r="AA76" s="1">
        <f>VLOOKUP(A76,POP_2021_FX_ETARIA!A:AC,26,0)</f>
        <v>4456.315217391304</v>
      </c>
      <c r="AB76" s="3">
        <f t="shared" si="15"/>
        <v>718.08205746119938</v>
      </c>
      <c r="AC76" s="12">
        <f>(AB76*POP_PADRAO!$H$2)/100000</f>
        <v>65.555594528100272</v>
      </c>
      <c r="AD76" s="8">
        <f>VLOOKUP(A76,OBITOS!A:AC,25,0)</f>
        <v>123</v>
      </c>
      <c r="AE76" s="1">
        <f>VLOOKUP(A76,POP_2021_FX_ETARIA!A:AC,29,0)</f>
        <v>4155.0200937105783</v>
      </c>
      <c r="AF76" s="3">
        <f t="shared" si="16"/>
        <v>2960.2744926837813</v>
      </c>
      <c r="AG76" s="12">
        <f>(AF76*POP_PADRAO!$I$2)/100000</f>
        <v>204.68833572665</v>
      </c>
      <c r="AH76" s="12">
        <f t="shared" si="17"/>
        <v>366.67205419070854</v>
      </c>
    </row>
    <row r="77" spans="1:34" x14ac:dyDescent="0.25">
      <c r="A77" s="8" t="s">
        <v>76</v>
      </c>
      <c r="B77" s="6">
        <f>VLOOKUP($A77,OBITOS!A:AC,18,0)</f>
        <v>0</v>
      </c>
      <c r="C77" s="1">
        <f>VLOOKUP(A77,POP_2021_FX_ETARIA!A:AC,8,0)</f>
        <v>3080.0977494121598</v>
      </c>
      <c r="D77" s="3">
        <f t="shared" si="9"/>
        <v>0</v>
      </c>
      <c r="E77" s="12">
        <f>(D77*POP_PADRAO!$B$2)/100000</f>
        <v>0</v>
      </c>
      <c r="F77" s="6">
        <f>VLOOKUP(A77,OBITOS!A:AC,19,0)</f>
        <v>0</v>
      </c>
      <c r="G77" s="1">
        <f>VLOOKUP(A77,POP_2021_FX_ETARIA!A:AC,11,0)</f>
        <v>2974.2471058724477</v>
      </c>
      <c r="H77" s="3">
        <f t="shared" si="10"/>
        <v>0</v>
      </c>
      <c r="I77" s="12">
        <f>(H77*POP_PADRAO!$C$2)/100000</f>
        <v>0</v>
      </c>
      <c r="J77" s="8">
        <f>VLOOKUP(A77,OBITOS!A:AC,20,0)</f>
        <v>0</v>
      </c>
      <c r="K77" s="1">
        <f>VLOOKUP(A77,POP_2021_FX_ETARIA!A:AC,14,0)</f>
        <v>3802.9746771476698</v>
      </c>
      <c r="L77" s="3">
        <f t="shared" si="11"/>
        <v>0</v>
      </c>
      <c r="M77" s="12">
        <f>(L77*POP_PADRAO!$D$2)/100000</f>
        <v>0</v>
      </c>
      <c r="N77" s="8">
        <f>VLOOKUP(A77,OBITOS!A:AB,21,0)</f>
        <v>6</v>
      </c>
      <c r="O77" s="1">
        <f>VLOOKUP(A77,POP_2021_FX_ETARIA!A:AC,17,0)</f>
        <v>4630.9047247871449</v>
      </c>
      <c r="P77" s="3">
        <f t="shared" si="12"/>
        <v>129.56431532449167</v>
      </c>
      <c r="Q77" s="12">
        <f>(P77*POP_PADRAO!$E$2)/100000</f>
        <v>21.479183081947529</v>
      </c>
      <c r="R77" s="8">
        <f>VLOOKUP($A77,OBITOS!A:AB,22,0)</f>
        <v>3</v>
      </c>
      <c r="S77" s="1">
        <f>VLOOKUP(A77,POP_2021_FX_ETARIA!A:AC,20,0)</f>
        <v>4318.4463056144068</v>
      </c>
      <c r="T77" s="3">
        <f t="shared" si="13"/>
        <v>69.469429227352066</v>
      </c>
      <c r="U77" s="12">
        <f>(T77*POP_PADRAO!$F$2)/100000</f>
        <v>10.599132629003819</v>
      </c>
      <c r="V77" s="8">
        <f>VLOOKUP(A77,OBITOS!A:AC,23,0)</f>
        <v>12</v>
      </c>
      <c r="W77" s="1">
        <f>VLOOKUP(A77,POP_2021_FX_ETARIA!A:AC,23,0)</f>
        <v>3685.9859776882549</v>
      </c>
      <c r="X77" s="3">
        <f t="shared" si="14"/>
        <v>325.55739692547763</v>
      </c>
      <c r="Y77" s="12">
        <f>(X77*POP_PADRAO!$G$2)/100000</f>
        <v>39.698306926075212</v>
      </c>
      <c r="Z77" s="8">
        <f>VLOOKUP(A77,OBITOS!A:AC,24,0)</f>
        <v>33</v>
      </c>
      <c r="AA77" s="1">
        <f>VLOOKUP(A77,POP_2021_FX_ETARIA!A:AC,26,0)</f>
        <v>3263.4005074302286</v>
      </c>
      <c r="AB77" s="3">
        <f t="shared" si="15"/>
        <v>1011.2151396944506</v>
      </c>
      <c r="AC77" s="12">
        <f>(AB77*POP_PADRAO!$H$2)/100000</f>
        <v>92.316482482320779</v>
      </c>
      <c r="AD77" s="8">
        <f>VLOOKUP(A77,OBITOS!A:AC,25,0)</f>
        <v>67</v>
      </c>
      <c r="AE77" s="1">
        <f>VLOOKUP(A77,POP_2021_FX_ETARIA!A:AC,29,0)</f>
        <v>2719.5312773130231</v>
      </c>
      <c r="AF77" s="3">
        <f t="shared" si="16"/>
        <v>2463.6598431108309</v>
      </c>
      <c r="AG77" s="12">
        <f>(AF77*POP_PADRAO!$I$2)/100000</f>
        <v>170.34988962315916</v>
      </c>
      <c r="AH77" s="12">
        <f t="shared" si="17"/>
        <v>334.44299474250647</v>
      </c>
    </row>
    <row r="78" spans="1:34" x14ac:dyDescent="0.25">
      <c r="A78" s="8" t="s">
        <v>77</v>
      </c>
      <c r="B78" s="6">
        <f>VLOOKUP($A78,OBITOS!A:AC,18,0)</f>
        <v>0</v>
      </c>
      <c r="C78" s="1">
        <f>VLOOKUP(A78,POP_2021_FX_ETARIA!A:AC,8,0)</f>
        <v>5613.2989586832382</v>
      </c>
      <c r="D78" s="3">
        <f t="shared" si="9"/>
        <v>0</v>
      </c>
      <c r="E78" s="12">
        <f>(D78*POP_PADRAO!$B$2)/100000</f>
        <v>0</v>
      </c>
      <c r="F78" s="6">
        <f>VLOOKUP(A78,OBITOS!A:AC,19,0)</f>
        <v>0</v>
      </c>
      <c r="G78" s="1">
        <f>VLOOKUP(A78,POP_2021_FX_ETARIA!A:AC,11,0)</f>
        <v>5677.6644916859605</v>
      </c>
      <c r="H78" s="3">
        <f t="shared" si="10"/>
        <v>0</v>
      </c>
      <c r="I78" s="12">
        <f>(H78*POP_PADRAO!$C$2)/100000</f>
        <v>0</v>
      </c>
      <c r="J78" s="8">
        <f>VLOOKUP(A78,OBITOS!A:AC,20,0)</f>
        <v>1</v>
      </c>
      <c r="K78" s="1">
        <f>VLOOKUP(A78,POP_2021_FX_ETARIA!A:AC,14,0)</f>
        <v>7029.4411566535655</v>
      </c>
      <c r="L78" s="3">
        <f t="shared" si="11"/>
        <v>14.225881940180575</v>
      </c>
      <c r="M78" s="12">
        <f>(L78*POP_PADRAO!$D$2)/100000</f>
        <v>2.1051619477334635</v>
      </c>
      <c r="N78" s="8">
        <f>VLOOKUP(A78,OBITOS!A:AB,21,0)</f>
        <v>6</v>
      </c>
      <c r="O78" s="1">
        <f>VLOOKUP(A78,POP_2021_FX_ETARIA!A:AC,17,0)</f>
        <v>7874.2801295119325</v>
      </c>
      <c r="P78" s="3">
        <f t="shared" si="12"/>
        <v>76.197441560564528</v>
      </c>
      <c r="Q78" s="12">
        <f>(P78*POP_PADRAO!$E$2)/100000</f>
        <v>12.632018264877781</v>
      </c>
      <c r="R78" s="8">
        <f>VLOOKUP($A78,OBITOS!A:AB,22,0)</f>
        <v>17</v>
      </c>
      <c r="S78" s="1">
        <f>VLOOKUP(A78,POP_2021_FX_ETARIA!A:AC,20,0)</f>
        <v>7510.4778204449158</v>
      </c>
      <c r="T78" s="3">
        <f t="shared" si="13"/>
        <v>226.35044542336362</v>
      </c>
      <c r="U78" s="12">
        <f>(T78*POP_PADRAO!$F$2)/100000</f>
        <v>34.534879850887286</v>
      </c>
      <c r="V78" s="8">
        <f>VLOOKUP(A78,OBITOS!A:AC,23,0)</f>
        <v>27</v>
      </c>
      <c r="W78" s="1">
        <f>VLOOKUP(A78,POP_2021_FX_ETARIA!A:AC,23,0)</f>
        <v>6701.4031608304922</v>
      </c>
      <c r="X78" s="3">
        <f t="shared" si="14"/>
        <v>402.90069634691162</v>
      </c>
      <c r="Y78" s="12">
        <f>(X78*POP_PADRAO!$G$2)/100000</f>
        <v>49.129510357801436</v>
      </c>
      <c r="Z78" s="8">
        <f>VLOOKUP(A78,OBITOS!A:AC,24,0)</f>
        <v>51</v>
      </c>
      <c r="AA78" s="1">
        <f>VLOOKUP(A78,POP_2021_FX_ETARIA!A:AC,26,0)</f>
        <v>5440.3725987676698</v>
      </c>
      <c r="AB78" s="3">
        <f t="shared" si="15"/>
        <v>937.43579275346508</v>
      </c>
      <c r="AC78" s="12">
        <f>(AB78*POP_PADRAO!$H$2)/100000</f>
        <v>85.580972379601604</v>
      </c>
      <c r="AD78" s="8">
        <f>VLOOKUP(A78,OBITOS!A:AC,25,0)</f>
        <v>131</v>
      </c>
      <c r="AE78" s="1">
        <f>VLOOKUP(A78,POP_2021_FX_ETARIA!A:AC,29,0)</f>
        <v>4593.2753152703208</v>
      </c>
      <c r="AF78" s="3">
        <f t="shared" si="16"/>
        <v>2851.9953847419324</v>
      </c>
      <c r="AG78" s="12">
        <f>(AF78*POP_PADRAO!$I$2)/100000</f>
        <v>197.2013711044977</v>
      </c>
      <c r="AH78" s="12">
        <f t="shared" si="17"/>
        <v>381.18391390539927</v>
      </c>
    </row>
    <row r="79" spans="1:34" x14ac:dyDescent="0.25">
      <c r="A79" s="8" t="s">
        <v>78</v>
      </c>
      <c r="B79" s="6">
        <f>VLOOKUP($A79,OBITOS!A:AC,18,0)</f>
        <v>0</v>
      </c>
      <c r="C79" s="1">
        <f>VLOOKUP(A79,POP_2021_FX_ETARIA!A:AC,8,0)</f>
        <v>4362.4266779130021</v>
      </c>
      <c r="D79" s="3">
        <f t="shared" si="9"/>
        <v>0</v>
      </c>
      <c r="E79" s="12">
        <f>(D79*POP_PADRAO!$B$2)/100000</f>
        <v>0</v>
      </c>
      <c r="F79" s="6">
        <f>VLOOKUP(A79,OBITOS!A:AC,19,0)</f>
        <v>0</v>
      </c>
      <c r="G79" s="1">
        <f>VLOOKUP(A79,POP_2021_FX_ETARIA!A:AC,11,0)</f>
        <v>4310.4309178743961</v>
      </c>
      <c r="H79" s="3">
        <f t="shared" si="10"/>
        <v>0</v>
      </c>
      <c r="I79" s="12">
        <f>(H79*POP_PADRAO!$C$2)/100000</f>
        <v>0</v>
      </c>
      <c r="J79" s="8">
        <f>VLOOKUP(A79,OBITOS!A:AC,20,0)</f>
        <v>0</v>
      </c>
      <c r="K79" s="1">
        <f>VLOOKUP(A79,POP_2021_FX_ETARIA!A:AC,14,0)</f>
        <v>5406.1547941088065</v>
      </c>
      <c r="L79" s="3">
        <f t="shared" si="11"/>
        <v>0</v>
      </c>
      <c r="M79" s="12">
        <f>(L79*POP_PADRAO!$D$2)/100000</f>
        <v>0</v>
      </c>
      <c r="N79" s="8">
        <f>VLOOKUP(A79,OBITOS!A:AB,21,0)</f>
        <v>7</v>
      </c>
      <c r="O79" s="1">
        <f>VLOOKUP(A79,POP_2021_FX_ETARIA!A:AC,17,0)</f>
        <v>6801.5081992220275</v>
      </c>
      <c r="P79" s="3">
        <f t="shared" si="12"/>
        <v>102.9183497977798</v>
      </c>
      <c r="Q79" s="12">
        <f>(P79*POP_PADRAO!$E$2)/100000</f>
        <v>17.061812677835043</v>
      </c>
      <c r="R79" s="8">
        <f>VLOOKUP($A79,OBITOS!A:AB,22,0)</f>
        <v>16</v>
      </c>
      <c r="S79" s="1">
        <f>VLOOKUP(A79,POP_2021_FX_ETARIA!A:AC,20,0)</f>
        <v>6650.8118569328753</v>
      </c>
      <c r="T79" s="3">
        <f t="shared" si="13"/>
        <v>240.57213381132462</v>
      </c>
      <c r="U79" s="12">
        <f>(T79*POP_PADRAO!$F$2)/100000</f>
        <v>36.704720068503654</v>
      </c>
      <c r="V79" s="8">
        <f>VLOOKUP(A79,OBITOS!A:AC,23,0)</f>
        <v>21</v>
      </c>
      <c r="W79" s="1">
        <f>VLOOKUP(A79,POP_2021_FX_ETARIA!A:AC,23,0)</f>
        <v>5708.0536301305528</v>
      </c>
      <c r="X79" s="3">
        <f t="shared" si="14"/>
        <v>367.90123850885567</v>
      </c>
      <c r="Y79" s="12">
        <f>(X79*POP_PADRAO!$G$2)/100000</f>
        <v>44.861693890957582</v>
      </c>
      <c r="Z79" s="8">
        <f>VLOOKUP(A79,OBITOS!A:AC,24,0)</f>
        <v>35</v>
      </c>
      <c r="AA79" s="1">
        <f>VLOOKUP(A79,POP_2021_FX_ETARIA!A:AC,26,0)</f>
        <v>4878.3970707892595</v>
      </c>
      <c r="AB79" s="3">
        <f t="shared" si="15"/>
        <v>717.44877450775994</v>
      </c>
      <c r="AC79" s="12">
        <f>(AB79*POP_PADRAO!$H$2)/100000</f>
        <v>65.49778046620321</v>
      </c>
      <c r="AD79" s="8">
        <f>VLOOKUP(A79,OBITOS!A:AC,25,0)</f>
        <v>113</v>
      </c>
      <c r="AE79" s="1">
        <f>VLOOKUP(A79,POP_2021_FX_ETARIA!A:AC,29,0)</f>
        <v>4397.0289453813239</v>
      </c>
      <c r="AF79" s="3">
        <f t="shared" si="16"/>
        <v>2569.9171282166826</v>
      </c>
      <c r="AG79" s="12">
        <f>(AF79*POP_PADRAO!$I$2)/100000</f>
        <v>177.69705519881856</v>
      </c>
      <c r="AH79" s="12">
        <f t="shared" si="17"/>
        <v>341.82306230231802</v>
      </c>
    </row>
    <row r="80" spans="1:34" x14ac:dyDescent="0.25">
      <c r="A80" s="8" t="s">
        <v>79</v>
      </c>
      <c r="B80" s="6">
        <f>VLOOKUP($A80,OBITOS!A:AC,18,0)</f>
        <v>0</v>
      </c>
      <c r="C80" s="1">
        <f>VLOOKUP(A80,POP_2021_FX_ETARIA!A:AC,8,0)</f>
        <v>4210.5733220869988</v>
      </c>
      <c r="D80" s="3">
        <f t="shared" si="9"/>
        <v>0</v>
      </c>
      <c r="E80" s="12">
        <f>(D80*POP_PADRAO!$B$2)/100000</f>
        <v>0</v>
      </c>
      <c r="F80" s="6">
        <f>VLOOKUP(A80,OBITOS!A:AC,19,0)</f>
        <v>0</v>
      </c>
      <c r="G80" s="1">
        <f>VLOOKUP(A80,POP_2021_FX_ETARIA!A:AC,11,0)</f>
        <v>4229.5690821256039</v>
      </c>
      <c r="H80" s="3">
        <f t="shared" si="10"/>
        <v>0</v>
      </c>
      <c r="I80" s="12">
        <f>(H80*POP_PADRAO!$C$2)/100000</f>
        <v>0</v>
      </c>
      <c r="J80" s="8">
        <f>VLOOKUP(A80,OBITOS!A:AC,20,0)</f>
        <v>1</v>
      </c>
      <c r="K80" s="1">
        <f>VLOOKUP(A80,POP_2021_FX_ETARIA!A:AC,14,0)</f>
        <v>5451.8452058911935</v>
      </c>
      <c r="L80" s="3">
        <f t="shared" si="11"/>
        <v>18.342413664265685</v>
      </c>
      <c r="M80" s="12">
        <f>(L80*POP_PADRAO!$D$2)/100000</f>
        <v>2.714330924294758</v>
      </c>
      <c r="N80" s="8">
        <f>VLOOKUP(A80,OBITOS!A:AB,21,0)</f>
        <v>6</v>
      </c>
      <c r="O80" s="1">
        <f>VLOOKUP(A80,POP_2021_FX_ETARIA!A:AC,17,0)</f>
        <v>6201.4918007779725</v>
      </c>
      <c r="P80" s="3">
        <f t="shared" si="12"/>
        <v>96.750914017935244</v>
      </c>
      <c r="Q80" s="12">
        <f>(P80*POP_PADRAO!$E$2)/100000</f>
        <v>16.039374655994983</v>
      </c>
      <c r="R80" s="8">
        <f>VLOOKUP($A80,OBITOS!A:AB,22,0)</f>
        <v>14</v>
      </c>
      <c r="S80" s="1">
        <f>VLOOKUP(A80,POP_2021_FX_ETARIA!A:AC,20,0)</f>
        <v>6372.1881430671237</v>
      </c>
      <c r="T80" s="3">
        <f t="shared" si="13"/>
        <v>219.70474954089136</v>
      </c>
      <c r="U80" s="12">
        <f>(T80*POP_PADRAO!$F$2)/100000</f>
        <v>33.520928637327955</v>
      </c>
      <c r="V80" s="8">
        <f>VLOOKUP(A80,OBITOS!A:AC,23,0)</f>
        <v>22</v>
      </c>
      <c r="W80" s="1">
        <f>VLOOKUP(A80,POP_2021_FX_ETARIA!A:AC,23,0)</f>
        <v>6094.9463698694462</v>
      </c>
      <c r="X80" s="3">
        <f t="shared" si="14"/>
        <v>360.95477572629142</v>
      </c>
      <c r="Y80" s="12">
        <f>(X80*POP_PADRAO!$G$2)/100000</f>
        <v>44.014645677041813</v>
      </c>
      <c r="Z80" s="8">
        <f>VLOOKUP(A80,OBITOS!A:AC,24,0)</f>
        <v>46</v>
      </c>
      <c r="AA80" s="1">
        <f>VLOOKUP(A80,POP_2021_FX_ETARIA!A:AC,26,0)</f>
        <v>5031.6029292107405</v>
      </c>
      <c r="AB80" s="3">
        <f t="shared" si="15"/>
        <v>914.22158399958596</v>
      </c>
      <c r="AC80" s="12">
        <f>(AB80*POP_PADRAO!$H$2)/100000</f>
        <v>83.461686372455816</v>
      </c>
      <c r="AD80" s="8">
        <f>VLOOKUP(A80,OBITOS!A:AC,25,0)</f>
        <v>111</v>
      </c>
      <c r="AE80" s="1">
        <f>VLOOKUP(A80,POP_2021_FX_ETARIA!A:AC,29,0)</f>
        <v>4794.9710546186761</v>
      </c>
      <c r="AF80" s="3">
        <f t="shared" si="16"/>
        <v>2314.9253402287195</v>
      </c>
      <c r="AG80" s="12">
        <f>(AF80*POP_PADRAO!$I$2)/100000</f>
        <v>160.06563458690766</v>
      </c>
      <c r="AH80" s="12">
        <f t="shared" si="17"/>
        <v>339.81660085402297</v>
      </c>
    </row>
    <row r="81" spans="1:34" x14ac:dyDescent="0.25">
      <c r="A81" s="8" t="s">
        <v>80</v>
      </c>
      <c r="B81" s="6">
        <f>VLOOKUP($A81,OBITOS!A:AC,18,0)</f>
        <v>0</v>
      </c>
      <c r="C81" s="1">
        <f>VLOOKUP(A81,POP_2021_FX_ETARIA!A:AC,8,0)</f>
        <v>5381.0153677277713</v>
      </c>
      <c r="D81" s="3">
        <f t="shared" si="9"/>
        <v>0</v>
      </c>
      <c r="E81" s="12">
        <f>(D81*POP_PADRAO!$B$2)/100000</f>
        <v>0</v>
      </c>
      <c r="F81" s="6">
        <f>VLOOKUP(A81,OBITOS!A:AC,19,0)</f>
        <v>0</v>
      </c>
      <c r="G81" s="1">
        <f>VLOOKUP(A81,POP_2021_FX_ETARIA!A:AC,11,0)</f>
        <v>5180.0188769796832</v>
      </c>
      <c r="H81" s="3">
        <f t="shared" si="10"/>
        <v>0</v>
      </c>
      <c r="I81" s="12">
        <f>(H81*POP_PADRAO!$C$2)/100000</f>
        <v>0</v>
      </c>
      <c r="J81" s="8">
        <f>VLOOKUP(A81,OBITOS!A:AC,20,0)</f>
        <v>1</v>
      </c>
      <c r="K81" s="1">
        <f>VLOOKUP(A81,POP_2021_FX_ETARIA!A:AC,14,0)</f>
        <v>6616.447438667853</v>
      </c>
      <c r="L81" s="3">
        <f t="shared" si="11"/>
        <v>15.113850888556877</v>
      </c>
      <c r="M81" s="12">
        <f>(L81*POP_PADRAO!$D$2)/100000</f>
        <v>2.2365645875663485</v>
      </c>
      <c r="N81" s="8">
        <f>VLOOKUP(A81,OBITOS!A:AB,21,0)</f>
        <v>9</v>
      </c>
      <c r="O81" s="1">
        <f>VLOOKUP(A81,POP_2021_FX_ETARIA!A:AC,17,0)</f>
        <v>7778.3029233159159</v>
      </c>
      <c r="P81" s="3">
        <f t="shared" si="12"/>
        <v>115.70647336222888</v>
      </c>
      <c r="Q81" s="12">
        <f>(P81*POP_PADRAO!$E$2)/100000</f>
        <v>19.181828876951613</v>
      </c>
      <c r="R81" s="8">
        <f>VLOOKUP($A81,OBITOS!A:AB,22,0)</f>
        <v>13</v>
      </c>
      <c r="S81" s="1">
        <f>VLOOKUP(A81,POP_2021_FX_ETARIA!A:AC,20,0)</f>
        <v>6608.4099338700398</v>
      </c>
      <c r="T81" s="3">
        <f t="shared" si="13"/>
        <v>196.7190312055429</v>
      </c>
      <c r="U81" s="12">
        <f>(T81*POP_PADRAO!$F$2)/100000</f>
        <v>30.013937433874105</v>
      </c>
      <c r="V81" s="8">
        <f>VLOOKUP(A81,OBITOS!A:AC,23,0)</f>
        <v>33</v>
      </c>
      <c r="W81" s="1">
        <f>VLOOKUP(A81,POP_2021_FX_ETARIA!A:AC,23,0)</f>
        <v>5945.4405144694529</v>
      </c>
      <c r="X81" s="3">
        <f t="shared" si="14"/>
        <v>555.04718144412868</v>
      </c>
      <c r="Y81" s="12">
        <f>(X81*POP_PADRAO!$G$2)/100000</f>
        <v>67.68217701551967</v>
      </c>
      <c r="Z81" s="8">
        <f>VLOOKUP(A81,OBITOS!A:AC,24,0)</f>
        <v>47</v>
      </c>
      <c r="AA81" s="1">
        <f>VLOOKUP(A81,POP_2021_FX_ETARIA!A:AC,26,0)</f>
        <v>5133.3958307012008</v>
      </c>
      <c r="AB81" s="3">
        <f t="shared" si="15"/>
        <v>915.57326865206869</v>
      </c>
      <c r="AC81" s="12">
        <f>(AB81*POP_PADRAO!$H$2)/100000</f>
        <v>83.585085209799416</v>
      </c>
      <c r="AD81" s="8">
        <f>VLOOKUP(A81,OBITOS!A:AC,25,0)</f>
        <v>122</v>
      </c>
      <c r="AE81" s="1">
        <f>VLOOKUP(A81,POP_2021_FX_ETARIA!A:AC,29,0)</f>
        <v>4353.4736842105267</v>
      </c>
      <c r="AF81" s="3">
        <f t="shared" si="16"/>
        <v>2802.3598820058992</v>
      </c>
      <c r="AG81" s="12">
        <f>(AF81*POP_PADRAO!$I$2)/100000</f>
        <v>193.7693216533053</v>
      </c>
      <c r="AH81" s="12">
        <f t="shared" si="17"/>
        <v>396.46891477701649</v>
      </c>
    </row>
    <row r="82" spans="1:34" x14ac:dyDescent="0.25">
      <c r="A82" s="8" t="s">
        <v>81</v>
      </c>
      <c r="B82" s="6">
        <f>VLOOKUP($A82,OBITOS!A:AC,18,0)</f>
        <v>0</v>
      </c>
      <c r="C82" s="1">
        <f>VLOOKUP(A82,POP_2021_FX_ETARIA!A:AC,8,0)</f>
        <v>4748.3594355620153</v>
      </c>
      <c r="D82" s="3">
        <f t="shared" si="9"/>
        <v>0</v>
      </c>
      <c r="E82" s="12">
        <f>(D82*POP_PADRAO!$B$2)/100000</f>
        <v>0</v>
      </c>
      <c r="F82" s="6">
        <f>VLOOKUP(A82,OBITOS!A:AC,19,0)</f>
        <v>0</v>
      </c>
      <c r="G82" s="1">
        <f>VLOOKUP(A82,POP_2021_FX_ETARIA!A:AC,11,0)</f>
        <v>4628.9290780141846</v>
      </c>
      <c r="H82" s="3">
        <f t="shared" si="10"/>
        <v>0</v>
      </c>
      <c r="I82" s="12">
        <f>(H82*POP_PADRAO!$C$2)/100000</f>
        <v>0</v>
      </c>
      <c r="J82" s="8">
        <f>VLOOKUP(A82,OBITOS!A:AC,20,0)</f>
        <v>1</v>
      </c>
      <c r="K82" s="1">
        <f>VLOOKUP(A82,POP_2021_FX_ETARIA!A:AC,14,0)</f>
        <v>5690.1999595714578</v>
      </c>
      <c r="L82" s="3">
        <f t="shared" si="11"/>
        <v>17.574074849828516</v>
      </c>
      <c r="M82" s="12">
        <f>(L82*POP_PADRAO!$D$2)/100000</f>
        <v>2.600631285711982</v>
      </c>
      <c r="N82" s="8">
        <f>VLOOKUP(A82,OBITOS!A:AB,21,0)</f>
        <v>7</v>
      </c>
      <c r="O82" s="1">
        <f>VLOOKUP(A82,POP_2021_FX_ETARIA!A:AC,17,0)</f>
        <v>7609.5756637168142</v>
      </c>
      <c r="P82" s="3">
        <f t="shared" si="12"/>
        <v>91.989360633821804</v>
      </c>
      <c r="Q82" s="12">
        <f>(P82*POP_PADRAO!$E$2)/100000</f>
        <v>15.250003935857306</v>
      </c>
      <c r="R82" s="8">
        <f>VLOOKUP($A82,OBITOS!A:AB,22,0)</f>
        <v>13</v>
      </c>
      <c r="S82" s="1">
        <f>VLOOKUP(A82,POP_2021_FX_ETARIA!A:AC,20,0)</f>
        <v>6817.8274228284281</v>
      </c>
      <c r="T82" s="3">
        <f t="shared" si="13"/>
        <v>190.67657765099091</v>
      </c>
      <c r="U82" s="12">
        <f>(T82*POP_PADRAO!$F$2)/100000</f>
        <v>29.092024481060093</v>
      </c>
      <c r="V82" s="8">
        <f>VLOOKUP(A82,OBITOS!A:AC,23,0)</f>
        <v>40</v>
      </c>
      <c r="W82" s="1">
        <f>VLOOKUP(A82,POP_2021_FX_ETARIA!A:AC,23,0)</f>
        <v>5848.4933905175958</v>
      </c>
      <c r="X82" s="3">
        <f t="shared" si="14"/>
        <v>683.93682490696926</v>
      </c>
      <c r="Y82" s="12">
        <f>(X82*POP_PADRAO!$G$2)/100000</f>
        <v>83.398915981065272</v>
      </c>
      <c r="Z82" s="8">
        <f>VLOOKUP(A82,OBITOS!A:AC,24,0)</f>
        <v>38</v>
      </c>
      <c r="AA82" s="1">
        <f>VLOOKUP(A82,POP_2021_FX_ETARIA!A:AC,26,0)</f>
        <v>4644.0110177910228</v>
      </c>
      <c r="AB82" s="3">
        <f t="shared" si="15"/>
        <v>818.25817928561105</v>
      </c>
      <c r="AC82" s="12">
        <f>(AB82*POP_PADRAO!$H$2)/100000</f>
        <v>74.700935447683889</v>
      </c>
      <c r="AD82" s="8">
        <f>VLOOKUP(A82,OBITOS!A:AC,25,0)</f>
        <v>109</v>
      </c>
      <c r="AE82" s="1">
        <f>VLOOKUP(A82,POP_2021_FX_ETARIA!A:AC,29,0)</f>
        <v>4248.2670245832151</v>
      </c>
      <c r="AF82" s="3">
        <f t="shared" si="16"/>
        <v>2565.7520906585119</v>
      </c>
      <c r="AG82" s="12">
        <f>(AF82*POP_PADRAO!$I$2)/100000</f>
        <v>177.40906345746893</v>
      </c>
      <c r="AH82" s="12">
        <f t="shared" si="17"/>
        <v>382.45157458884751</v>
      </c>
    </row>
    <row r="83" spans="1:34" x14ac:dyDescent="0.25">
      <c r="A83" s="8" t="s">
        <v>82</v>
      </c>
      <c r="B83" s="6">
        <f>VLOOKUP($A83,OBITOS!A:AC,18,0)</f>
        <v>0</v>
      </c>
      <c r="C83" s="1">
        <f>VLOOKUP(A83,POP_2021_FX_ETARIA!A:AC,8,0)</f>
        <v>2719.4894622093025</v>
      </c>
      <c r="D83" s="3">
        <f t="shared" si="9"/>
        <v>0</v>
      </c>
      <c r="E83" s="12">
        <f>(D83*POP_PADRAO!$B$2)/100000</f>
        <v>0</v>
      </c>
      <c r="F83" s="6">
        <f>VLOOKUP(A83,OBITOS!A:AC,19,0)</f>
        <v>0</v>
      </c>
      <c r="G83" s="1">
        <f>VLOOKUP(A83,POP_2021_FX_ETARIA!A:AC,11,0)</f>
        <v>2920.2526728061816</v>
      </c>
      <c r="H83" s="3">
        <f t="shared" si="10"/>
        <v>0</v>
      </c>
      <c r="I83" s="12">
        <f>(H83*POP_PADRAO!$C$2)/100000</f>
        <v>0</v>
      </c>
      <c r="J83" s="8">
        <f>VLOOKUP(A83,OBITOS!A:AC,20,0)</f>
        <v>0</v>
      </c>
      <c r="K83" s="1">
        <f>VLOOKUP(A83,POP_2021_FX_ETARIA!A:AC,14,0)</f>
        <v>3842.2345664038812</v>
      </c>
      <c r="L83" s="3">
        <f t="shared" si="11"/>
        <v>0</v>
      </c>
      <c r="M83" s="12">
        <f>(L83*POP_PADRAO!$D$2)/100000</f>
        <v>0</v>
      </c>
      <c r="N83" s="8">
        <f>VLOOKUP(A83,OBITOS!A:AB,21,0)</f>
        <v>1</v>
      </c>
      <c r="O83" s="1">
        <f>VLOOKUP(A83,POP_2021_FX_ETARIA!A:AC,17,0)</f>
        <v>4516.9860176991151</v>
      </c>
      <c r="P83" s="3">
        <f t="shared" si="12"/>
        <v>22.138656087967814</v>
      </c>
      <c r="Q83" s="12">
        <f>(P83*POP_PADRAO!$E$2)/100000</f>
        <v>3.6701482666025771</v>
      </c>
      <c r="R83" s="8">
        <f>VLOOKUP($A83,OBITOS!A:AB,22,0)</f>
        <v>8</v>
      </c>
      <c r="S83" s="1">
        <f>VLOOKUP(A83,POP_2021_FX_ETARIA!A:AC,20,0)</f>
        <v>4175.6244077530509</v>
      </c>
      <c r="T83" s="3">
        <f t="shared" si="13"/>
        <v>191.58811278969623</v>
      </c>
      <c r="U83" s="12">
        <f>(T83*POP_PADRAO!$F$2)/100000</f>
        <v>29.231099782794843</v>
      </c>
      <c r="V83" s="8">
        <f>VLOOKUP(A83,OBITOS!A:AC,23,0)</f>
        <v>22</v>
      </c>
      <c r="W83" s="1">
        <f>VLOOKUP(A83,POP_2021_FX_ETARIA!A:AC,23,0)</f>
        <v>4168.69044121967</v>
      </c>
      <c r="X83" s="3">
        <f t="shared" si="14"/>
        <v>527.74367178876605</v>
      </c>
      <c r="Y83" s="12">
        <f>(X83*POP_PADRAO!$G$2)/100000</f>
        <v>64.352800639206663</v>
      </c>
      <c r="Z83" s="8">
        <f>VLOOKUP(A83,OBITOS!A:AC,24,0)</f>
        <v>33</v>
      </c>
      <c r="AA83" s="1">
        <f>VLOOKUP(A83,POP_2021_FX_ETARIA!A:AC,26,0)</f>
        <v>3476.8144134380923</v>
      </c>
      <c r="AB83" s="3">
        <f t="shared" si="15"/>
        <v>949.14470765114913</v>
      </c>
      <c r="AC83" s="12">
        <f>(AB83*POP_PADRAO!$H$2)/100000</f>
        <v>86.649909932658446</v>
      </c>
      <c r="AD83" s="8">
        <f>VLOOKUP(A83,OBITOS!A:AC,25,0)</f>
        <v>74</v>
      </c>
      <c r="AE83" s="1">
        <f>VLOOKUP(A83,POP_2021_FX_ETARIA!A:AC,29,0)</f>
        <v>3113.1124611472164</v>
      </c>
      <c r="AF83" s="3">
        <f t="shared" si="16"/>
        <v>2377.0422984568372</v>
      </c>
      <c r="AG83" s="12">
        <f>(AF83*POP_PADRAO!$I$2)/100000</f>
        <v>164.36071493555067</v>
      </c>
      <c r="AH83" s="12">
        <f t="shared" si="17"/>
        <v>348.26467355681319</v>
      </c>
    </row>
    <row r="84" spans="1:34" x14ac:dyDescent="0.25">
      <c r="A84" s="8" t="s">
        <v>83</v>
      </c>
      <c r="B84" s="6">
        <f>VLOOKUP($A84,OBITOS!A:AC,18,0)</f>
        <v>0</v>
      </c>
      <c r="C84" s="1">
        <f>VLOOKUP(A84,POP_2021_FX_ETARIA!A:AC,8,0)</f>
        <v>3179.5411267346753</v>
      </c>
      <c r="D84" s="3">
        <f t="shared" si="9"/>
        <v>0</v>
      </c>
      <c r="E84" s="12">
        <f>(D84*POP_PADRAO!$B$2)/100000</f>
        <v>0</v>
      </c>
      <c r="F84" s="6">
        <f>VLOOKUP(A84,OBITOS!A:AC,19,0)</f>
        <v>0</v>
      </c>
      <c r="G84" s="1">
        <f>VLOOKUP(A84,POP_2021_FX_ETARIA!A:AC,11,0)</f>
        <v>3054.3407799486263</v>
      </c>
      <c r="H84" s="3">
        <f t="shared" si="10"/>
        <v>0</v>
      </c>
      <c r="I84" s="12">
        <f>(H84*POP_PADRAO!$C$2)/100000</f>
        <v>0</v>
      </c>
      <c r="J84" s="8">
        <f>VLOOKUP(A84,OBITOS!A:AC,20,0)</f>
        <v>0</v>
      </c>
      <c r="K84" s="1">
        <f>VLOOKUP(A84,POP_2021_FX_ETARIA!A:AC,14,0)</f>
        <v>3891.4995055488407</v>
      </c>
      <c r="L84" s="3">
        <f t="shared" si="11"/>
        <v>0</v>
      </c>
      <c r="M84" s="12">
        <f>(L84*POP_PADRAO!$D$2)/100000</f>
        <v>0</v>
      </c>
      <c r="N84" s="8">
        <f>VLOOKUP(A84,OBITOS!A:AB,21,0)</f>
        <v>3</v>
      </c>
      <c r="O84" s="1">
        <f>VLOOKUP(A84,POP_2021_FX_ETARIA!A:AC,17,0)</f>
        <v>4834.707736561395</v>
      </c>
      <c r="P84" s="3">
        <f t="shared" si="12"/>
        <v>62.051320647847469</v>
      </c>
      <c r="Q84" s="12">
        <f>(P84*POP_PADRAO!$E$2)/100000</f>
        <v>10.286873151251113</v>
      </c>
      <c r="R84" s="8">
        <f>VLOOKUP($A84,OBITOS!A:AB,22,0)</f>
        <v>4</v>
      </c>
      <c r="S84" s="1">
        <f>VLOOKUP(A84,POP_2021_FX_ETARIA!A:AC,20,0)</f>
        <v>4538.5529794725308</v>
      </c>
      <c r="T84" s="3">
        <f t="shared" si="13"/>
        <v>88.133817498476759</v>
      </c>
      <c r="U84" s="12">
        <f>(T84*POP_PADRAO!$F$2)/100000</f>
        <v>13.446807194998152</v>
      </c>
      <c r="V84" s="8">
        <f>VLOOKUP(A84,OBITOS!A:AC,23,0)</f>
        <v>17</v>
      </c>
      <c r="W84" s="1">
        <f>VLOOKUP(A84,POP_2021_FX_ETARIA!A:AC,23,0)</f>
        <v>3954.1890498217936</v>
      </c>
      <c r="X84" s="3">
        <f t="shared" si="14"/>
        <v>429.92380449705996</v>
      </c>
      <c r="Y84" s="12">
        <f>(X84*POP_PADRAO!$G$2)/100000</f>
        <v>52.424694714146071</v>
      </c>
      <c r="Z84" s="8">
        <f>VLOOKUP(A84,OBITOS!A:AC,24,0)</f>
        <v>25</v>
      </c>
      <c r="AA84" s="1">
        <f>VLOOKUP(A84,POP_2021_FX_ETARIA!A:AC,26,0)</f>
        <v>3299.3584818329091</v>
      </c>
      <c r="AB84" s="3">
        <f t="shared" si="15"/>
        <v>757.72305851747353</v>
      </c>
      <c r="AC84" s="12">
        <f>(AB84*POP_PADRAO!$H$2)/100000</f>
        <v>69.174525491395528</v>
      </c>
      <c r="AD84" s="8">
        <f>VLOOKUP(A84,OBITOS!A:AC,25,0)</f>
        <v>90</v>
      </c>
      <c r="AE84" s="1">
        <f>VLOOKUP(A84,POP_2021_FX_ETARIA!A:AC,29,0)</f>
        <v>2669.3055619134816</v>
      </c>
      <c r="AF84" s="3">
        <f t="shared" si="16"/>
        <v>3371.6634500054702</v>
      </c>
      <c r="AG84" s="12">
        <f>(AF84*POP_PADRAO!$I$2)/100000</f>
        <v>233.13384685023394</v>
      </c>
      <c r="AH84" s="12">
        <f t="shared" si="17"/>
        <v>378.46674740202479</v>
      </c>
    </row>
    <row r="85" spans="1:34" x14ac:dyDescent="0.25">
      <c r="A85" s="8" t="s">
        <v>84</v>
      </c>
      <c r="B85" s="6">
        <f>VLOOKUP($A85,OBITOS!A:AC,18,0)</f>
        <v>0</v>
      </c>
      <c r="C85" s="1">
        <f>VLOOKUP(A85,POP_2021_FX_ETARIA!A:AC,8,0)</f>
        <v>3909.4906718132529</v>
      </c>
      <c r="D85" s="3">
        <f t="shared" si="9"/>
        <v>0</v>
      </c>
      <c r="E85" s="12">
        <f>(D85*POP_PADRAO!$B$2)/100000</f>
        <v>0</v>
      </c>
      <c r="F85" s="6">
        <f>VLOOKUP(A85,OBITOS!A:AC,19,0)</f>
        <v>0</v>
      </c>
      <c r="G85" s="1">
        <f>VLOOKUP(A85,POP_2021_FX_ETARIA!A:AC,11,0)</f>
        <v>3836.4991048493812</v>
      </c>
      <c r="H85" s="3">
        <f t="shared" si="10"/>
        <v>0</v>
      </c>
      <c r="I85" s="12">
        <f>(H85*POP_PADRAO!$C$2)/100000</f>
        <v>0</v>
      </c>
      <c r="J85" s="8">
        <f>VLOOKUP(A85,OBITOS!A:AC,20,0)</f>
        <v>0</v>
      </c>
      <c r="K85" s="1">
        <f>VLOOKUP(A85,POP_2021_FX_ETARIA!A:AC,14,0)</f>
        <v>4679.0213163388635</v>
      </c>
      <c r="L85" s="3">
        <f t="shared" si="11"/>
        <v>0</v>
      </c>
      <c r="M85" s="12">
        <f>(L85*POP_PADRAO!$D$2)/100000</f>
        <v>0</v>
      </c>
      <c r="N85" s="8">
        <f>VLOOKUP(A85,OBITOS!A:AB,21,0)</f>
        <v>4</v>
      </c>
      <c r="O85" s="1">
        <f>VLOOKUP(A85,POP_2021_FX_ETARIA!A:AC,17,0)</f>
        <v>6258.1506561994365</v>
      </c>
      <c r="P85" s="3">
        <f t="shared" si="12"/>
        <v>63.916645982907561</v>
      </c>
      <c r="Q85" s="12">
        <f>(P85*POP_PADRAO!$E$2)/100000</f>
        <v>10.596106942043022</v>
      </c>
      <c r="R85" s="8">
        <f>VLOOKUP($A85,OBITOS!A:AB,22,0)</f>
        <v>12</v>
      </c>
      <c r="S85" s="1">
        <f>VLOOKUP(A85,POP_2021_FX_ETARIA!A:AC,20,0)</f>
        <v>5603.191257556633</v>
      </c>
      <c r="T85" s="3">
        <f t="shared" si="13"/>
        <v>214.16366938780533</v>
      </c>
      <c r="U85" s="12">
        <f>(T85*POP_PADRAO!$F$2)/100000</f>
        <v>32.675511536544057</v>
      </c>
      <c r="V85" s="8">
        <f>VLOOKUP(A85,OBITOS!A:AC,23,0)</f>
        <v>32</v>
      </c>
      <c r="W85" s="1">
        <f>VLOOKUP(A85,POP_2021_FX_ETARIA!A:AC,23,0)</f>
        <v>4894.6618639569269</v>
      </c>
      <c r="X85" s="3">
        <f t="shared" si="14"/>
        <v>653.77345543805677</v>
      </c>
      <c r="Y85" s="12">
        <f>(X85*POP_PADRAO!$G$2)/100000</f>
        <v>79.720809722660718</v>
      </c>
      <c r="Z85" s="8">
        <f>VLOOKUP(A85,OBITOS!A:AC,24,0)</f>
        <v>35</v>
      </c>
      <c r="AA85" s="1">
        <f>VLOOKUP(A85,POP_2021_FX_ETARIA!A:AC,26,0)</f>
        <v>4068.9358944688729</v>
      </c>
      <c r="AB85" s="3">
        <f t="shared" si="15"/>
        <v>860.17575375363901</v>
      </c>
      <c r="AC85" s="12">
        <f>(AB85*POP_PADRAO!$H$2)/100000</f>
        <v>78.527700769105351</v>
      </c>
      <c r="AD85" s="8">
        <f>VLOOKUP(A85,OBITOS!A:AC,25,0)</f>
        <v>99</v>
      </c>
      <c r="AE85" s="1">
        <f>VLOOKUP(A85,POP_2021_FX_ETARIA!A:AC,29,0)</f>
        <v>3595.3911650263217</v>
      </c>
      <c r="AF85" s="3">
        <f t="shared" si="16"/>
        <v>2753.525150837801</v>
      </c>
      <c r="AG85" s="12">
        <f>(AF85*POP_PADRAO!$I$2)/100000</f>
        <v>190.39264159435774</v>
      </c>
      <c r="AH85" s="12">
        <f t="shared" si="17"/>
        <v>391.91277056471085</v>
      </c>
    </row>
    <row r="86" spans="1:34" x14ac:dyDescent="0.25">
      <c r="A86" s="8" t="s">
        <v>85</v>
      </c>
      <c r="B86" s="6">
        <f>VLOOKUP($A86,OBITOS!A:AC,18,0)</f>
        <v>0</v>
      </c>
      <c r="C86" s="1">
        <f>VLOOKUP(A86,POP_2021_FX_ETARIA!A:AC,8,0)</f>
        <v>6105.8532804931747</v>
      </c>
      <c r="D86" s="3">
        <f t="shared" si="9"/>
        <v>0</v>
      </c>
      <c r="E86" s="12">
        <f>(D86*POP_PADRAO!$B$2)/100000</f>
        <v>0</v>
      </c>
      <c r="F86" s="6">
        <f>VLOOKUP(A86,OBITOS!A:AC,19,0)</f>
        <v>0</v>
      </c>
      <c r="G86" s="1">
        <f>VLOOKUP(A86,POP_2021_FX_ETARIA!A:AC,11,0)</f>
        <v>5800.7743005806506</v>
      </c>
      <c r="H86" s="3">
        <f t="shared" si="10"/>
        <v>0</v>
      </c>
      <c r="I86" s="12">
        <f>(H86*POP_PADRAO!$C$2)/100000</f>
        <v>0</v>
      </c>
      <c r="J86" s="8">
        <f>VLOOKUP(A86,OBITOS!A:AC,20,0)</f>
        <v>0</v>
      </c>
      <c r="K86" s="1">
        <f>VLOOKUP(A86,POP_2021_FX_ETARIA!A:AC,14,0)</f>
        <v>6198.8359802699333</v>
      </c>
      <c r="L86" s="3">
        <f t="shared" si="11"/>
        <v>0</v>
      </c>
      <c r="M86" s="12">
        <f>(L86*POP_PADRAO!$D$2)/100000</f>
        <v>0</v>
      </c>
      <c r="N86" s="8">
        <f>VLOOKUP(A86,OBITOS!A:AB,21,0)</f>
        <v>10</v>
      </c>
      <c r="O86" s="1">
        <f>VLOOKUP(A86,POP_2021_FX_ETARIA!A:AC,17,0)</f>
        <v>7913.6796633941085</v>
      </c>
      <c r="P86" s="3">
        <f t="shared" si="12"/>
        <v>126.36346712713775</v>
      </c>
      <c r="Q86" s="12">
        <f>(P86*POP_PADRAO!$E$2)/100000</f>
        <v>20.948546198818871</v>
      </c>
      <c r="R86" s="8">
        <f>VLOOKUP($A86,OBITOS!A:AB,22,0)</f>
        <v>9</v>
      </c>
      <c r="S86" s="1">
        <f>VLOOKUP(A86,POP_2021_FX_ETARIA!A:AC,20,0)</f>
        <v>7314.6950522373345</v>
      </c>
      <c r="T86" s="3">
        <f t="shared" si="13"/>
        <v>123.03998916875125</v>
      </c>
      <c r="U86" s="12">
        <f>(T86*POP_PADRAO!$F$2)/100000</f>
        <v>18.772533161353802</v>
      </c>
      <c r="V86" s="8">
        <f>VLOOKUP(A86,OBITOS!A:AC,23,0)</f>
        <v>18</v>
      </c>
      <c r="W86" s="1">
        <f>VLOOKUP(A86,POP_2021_FX_ETARIA!A:AC,23,0)</f>
        <v>5585.6475250602216</v>
      </c>
      <c r="X86" s="3">
        <f t="shared" si="14"/>
        <v>322.25449098322639</v>
      </c>
      <c r="Y86" s="12">
        <f>(X86*POP_PADRAO!$G$2)/100000</f>
        <v>39.295552219588039</v>
      </c>
      <c r="Z86" s="8">
        <f>VLOOKUP(A86,OBITOS!A:AC,24,0)</f>
        <v>45</v>
      </c>
      <c r="AA86" s="1">
        <f>VLOOKUP(A86,POP_2021_FX_ETARIA!A:AC,26,0)</f>
        <v>4315.3168834325998</v>
      </c>
      <c r="AB86" s="3">
        <f t="shared" si="15"/>
        <v>1042.7971158448265</v>
      </c>
      <c r="AC86" s="12">
        <f>(AB86*POP_PADRAO!$H$2)/100000</f>
        <v>95.199683923434691</v>
      </c>
      <c r="AD86" s="8">
        <f>VLOOKUP(A86,OBITOS!A:AC,25,0)</f>
        <v>86</v>
      </c>
      <c r="AE86" s="1">
        <f>VLOOKUP(A86,POP_2021_FX_ETARIA!A:AC,29,0)</f>
        <v>3645.2659596589729</v>
      </c>
      <c r="AF86" s="3">
        <f t="shared" si="16"/>
        <v>2359.2242912241609</v>
      </c>
      <c r="AG86" s="12">
        <f>(AF86*POP_PADRAO!$I$2)/100000</f>
        <v>163.12868788689835</v>
      </c>
      <c r="AH86" s="12">
        <f t="shared" si="17"/>
        <v>337.34500339009378</v>
      </c>
    </row>
    <row r="87" spans="1:34" x14ac:dyDescent="0.25">
      <c r="A87" s="8" t="s">
        <v>86</v>
      </c>
      <c r="B87" s="6">
        <f>VLOOKUP($A87,OBITOS!A:AC,18,0)</f>
        <v>0</v>
      </c>
      <c r="C87" s="1">
        <f>VLOOKUP(A87,POP_2021_FX_ETARIA!A:AC,8,0)</f>
        <v>4346.6256729422748</v>
      </c>
      <c r="D87" s="3">
        <f t="shared" si="9"/>
        <v>0</v>
      </c>
      <c r="E87" s="12">
        <f>(D87*POP_PADRAO!$B$2)/100000</f>
        <v>0</v>
      </c>
      <c r="F87" s="6">
        <f>VLOOKUP(A87,OBITOS!A:AC,19,0)</f>
        <v>0</v>
      </c>
      <c r="G87" s="1">
        <f>VLOOKUP(A87,POP_2021_FX_ETARIA!A:AC,11,0)</f>
        <v>4423.1487957769714</v>
      </c>
      <c r="H87" s="3">
        <f t="shared" si="10"/>
        <v>0</v>
      </c>
      <c r="I87" s="12">
        <f>(H87*POP_PADRAO!$C$2)/100000</f>
        <v>0</v>
      </c>
      <c r="J87" s="8">
        <f>VLOOKUP(A87,OBITOS!A:AC,20,0)</f>
        <v>1</v>
      </c>
      <c r="K87" s="1">
        <f>VLOOKUP(A87,POP_2021_FX_ETARIA!A:AC,14,0)</f>
        <v>6517.2186044496439</v>
      </c>
      <c r="L87" s="3">
        <f t="shared" si="11"/>
        <v>15.343968964264112</v>
      </c>
      <c r="M87" s="12">
        <f>(L87*POP_PADRAO!$D$2)/100000</f>
        <v>2.2706177182264762</v>
      </c>
      <c r="N87" s="8">
        <f>VLOOKUP(A87,OBITOS!A:AB,21,0)</f>
        <v>4</v>
      </c>
      <c r="O87" s="1">
        <f>VLOOKUP(A87,POP_2021_FX_ETARIA!A:AC,17,0)</f>
        <v>8057.7201129442519</v>
      </c>
      <c r="P87" s="3">
        <f t="shared" si="12"/>
        <v>49.641833470664196</v>
      </c>
      <c r="Q87" s="12">
        <f>(P87*POP_PADRAO!$E$2)/100000</f>
        <v>8.2296273242327658</v>
      </c>
      <c r="R87" s="8">
        <f>VLOOKUP($A87,OBITOS!A:AB,22,0)</f>
        <v>9</v>
      </c>
      <c r="S87" s="1">
        <f>VLOOKUP(A87,POP_2021_FX_ETARIA!A:AC,20,0)</f>
        <v>7399.1162731079276</v>
      </c>
      <c r="T87" s="3">
        <f t="shared" si="13"/>
        <v>121.63614772091745</v>
      </c>
      <c r="U87" s="12">
        <f>(T87*POP_PADRAO!$F$2)/100000</f>
        <v>18.558345397596781</v>
      </c>
      <c r="V87" s="8">
        <f>VLOOKUP(A87,OBITOS!A:AC,23,0)</f>
        <v>19</v>
      </c>
      <c r="W87" s="1">
        <f>VLOOKUP(A87,POP_2021_FX_ETARIA!A:AC,23,0)</f>
        <v>6715.5410788072813</v>
      </c>
      <c r="X87" s="3">
        <f t="shared" si="14"/>
        <v>282.92582499360589</v>
      </c>
      <c r="Y87" s="12">
        <f>(X87*POP_PADRAO!$G$2)/100000</f>
        <v>34.499834265723095</v>
      </c>
      <c r="Z87" s="8">
        <f>VLOOKUP(A87,OBITOS!A:AC,24,0)</f>
        <v>29</v>
      </c>
      <c r="AA87" s="1">
        <f>VLOOKUP(A87,POP_2021_FX_ETARIA!A:AC,26,0)</f>
        <v>5765.7212041884823</v>
      </c>
      <c r="AB87" s="3">
        <f t="shared" si="15"/>
        <v>502.97263729874908</v>
      </c>
      <c r="AC87" s="12">
        <f>(AB87*POP_PADRAO!$H$2)/100000</f>
        <v>45.917691337480143</v>
      </c>
      <c r="AD87" s="8">
        <f>VLOOKUP(A87,OBITOS!A:AC,25,0)</f>
        <v>87</v>
      </c>
      <c r="AE87" s="1">
        <f>VLOOKUP(A87,POP_2021_FX_ETARIA!A:AC,29,0)</f>
        <v>5490.8174311926605</v>
      </c>
      <c r="AF87" s="3">
        <f t="shared" si="16"/>
        <v>1584.4635355341388</v>
      </c>
      <c r="AG87" s="12">
        <f>(AF87*POP_PADRAO!$I$2)/100000</f>
        <v>109.55781462482467</v>
      </c>
      <c r="AH87" s="12">
        <f t="shared" si="17"/>
        <v>219.03393066808394</v>
      </c>
    </row>
    <row r="88" spans="1:34" x14ac:dyDescent="0.25">
      <c r="A88" s="8" t="s">
        <v>87</v>
      </c>
      <c r="B88" s="6">
        <f>VLOOKUP($A88,OBITOS!A:AC,18,0)</f>
        <v>0</v>
      </c>
      <c r="C88" s="1">
        <f>VLOOKUP(A88,POP_2021_FX_ETARIA!A:AC,8,0)</f>
        <v>7681.8783258129761</v>
      </c>
      <c r="D88" s="3">
        <f t="shared" si="9"/>
        <v>0</v>
      </c>
      <c r="E88" s="12">
        <f>(D88*POP_PADRAO!$B$2)/100000</f>
        <v>0</v>
      </c>
      <c r="F88" s="6">
        <f>VLOOKUP(A88,OBITOS!A:AC,19,0)</f>
        <v>0</v>
      </c>
      <c r="G88" s="1">
        <f>VLOOKUP(A88,POP_2021_FX_ETARIA!A:AC,11,0)</f>
        <v>7501.5626855823157</v>
      </c>
      <c r="H88" s="3">
        <f t="shared" si="10"/>
        <v>0</v>
      </c>
      <c r="I88" s="12">
        <f>(H88*POP_PADRAO!$C$2)/100000</f>
        <v>0</v>
      </c>
      <c r="J88" s="8">
        <f>VLOOKUP(A88,OBITOS!A:AC,20,0)</f>
        <v>1</v>
      </c>
      <c r="K88" s="1">
        <f>VLOOKUP(A88,POP_2021_FX_ETARIA!A:AC,14,0)</f>
        <v>8337.222157232296</v>
      </c>
      <c r="L88" s="3">
        <f t="shared" si="11"/>
        <v>11.994402705612556</v>
      </c>
      <c r="M88" s="12">
        <f>(L88*POP_PADRAO!$D$2)/100000</f>
        <v>1.7749451505237464</v>
      </c>
      <c r="N88" s="8">
        <f>VLOOKUP(A88,OBITOS!A:AB,21,0)</f>
        <v>10</v>
      </c>
      <c r="O88" s="1">
        <f>VLOOKUP(A88,POP_2021_FX_ETARIA!A:AC,17,0)</f>
        <v>8567.9021305392871</v>
      </c>
      <c r="P88" s="3">
        <f t="shared" si="12"/>
        <v>116.71468520113187</v>
      </c>
      <c r="Q88" s="12">
        <f>(P88*POP_PADRAO!$E$2)/100000</f>
        <v>19.348970320326266</v>
      </c>
      <c r="R88" s="8">
        <f>VLOOKUP($A88,OBITOS!A:AB,22,0)</f>
        <v>14</v>
      </c>
      <c r="S88" s="1">
        <f>VLOOKUP(A88,POP_2021_FX_ETARIA!A:AC,20,0)</f>
        <v>6762.8752100720658</v>
      </c>
      <c r="T88" s="3">
        <f t="shared" si="13"/>
        <v>207.01254370551683</v>
      </c>
      <c r="U88" s="12">
        <f>(T88*POP_PADRAO!$F$2)/100000</f>
        <v>31.584445575642107</v>
      </c>
      <c r="V88" s="8">
        <f>VLOOKUP(A88,OBITOS!A:AC,23,0)</f>
        <v>34</v>
      </c>
      <c r="W88" s="1">
        <f>VLOOKUP(A88,POP_2021_FX_ETARIA!A:AC,23,0)</f>
        <v>4311.654506198116</v>
      </c>
      <c r="X88" s="3">
        <f t="shared" si="14"/>
        <v>788.56039952004755</v>
      </c>
      <c r="Y88" s="12">
        <f>(X88*POP_PADRAO!$G$2)/100000</f>
        <v>96.156662590164288</v>
      </c>
      <c r="Z88" s="8">
        <f>VLOOKUP(A88,OBITOS!A:AC,24,0)</f>
        <v>33</v>
      </c>
      <c r="AA88" s="1">
        <f>VLOOKUP(A88,POP_2021_FX_ETARIA!A:AC,26,0)</f>
        <v>2278.9093586387435</v>
      </c>
      <c r="AB88" s="3">
        <f t="shared" si="15"/>
        <v>1448.0611032161378</v>
      </c>
      <c r="AC88" s="12">
        <f>(AB88*POP_PADRAO!$H$2)/100000</f>
        <v>132.19729632289275</v>
      </c>
      <c r="AD88" s="8">
        <f>VLOOKUP(A88,OBITOS!A:AC,25,0)</f>
        <v>43</v>
      </c>
      <c r="AE88" s="1">
        <f>VLOOKUP(A88,POP_2021_FX_ETARIA!A:AC,29,0)</f>
        <v>952.76972477064214</v>
      </c>
      <c r="AF88" s="3">
        <f t="shared" si="16"/>
        <v>4513.1576793491504</v>
      </c>
      <c r="AG88" s="12">
        <f>(AF88*POP_PADRAO!$I$2)/100000</f>
        <v>312.06252546547461</v>
      </c>
      <c r="AH88" s="12">
        <f t="shared" si="17"/>
        <v>593.12484542502375</v>
      </c>
    </row>
    <row r="89" spans="1:34" x14ac:dyDescent="0.25">
      <c r="A89" s="8" t="s">
        <v>88</v>
      </c>
      <c r="B89" s="6">
        <f>VLOOKUP($A89,OBITOS!A:AC,18,0)</f>
        <v>0</v>
      </c>
      <c r="C89" s="1">
        <f>VLOOKUP(A89,POP_2021_FX_ETARIA!A:AC,8,0)</f>
        <v>4002.8975260619263</v>
      </c>
      <c r="D89" s="3">
        <f t="shared" si="9"/>
        <v>0</v>
      </c>
      <c r="E89" s="12">
        <f>(D89*POP_PADRAO!$B$2)/100000</f>
        <v>0</v>
      </c>
      <c r="F89" s="6">
        <f>VLOOKUP(A89,OBITOS!A:AC,19,0)</f>
        <v>0</v>
      </c>
      <c r="G89" s="1">
        <f>VLOOKUP(A89,POP_2021_FX_ETARIA!A:AC,11,0)</f>
        <v>4088.2731771692511</v>
      </c>
      <c r="H89" s="3">
        <f t="shared" si="10"/>
        <v>0</v>
      </c>
      <c r="I89" s="12">
        <f>(H89*POP_PADRAO!$C$2)/100000</f>
        <v>0</v>
      </c>
      <c r="J89" s="8">
        <f>VLOOKUP(A89,OBITOS!A:AC,20,0)</f>
        <v>0</v>
      </c>
      <c r="K89" s="1">
        <f>VLOOKUP(A89,POP_2021_FX_ETARIA!A:AC,14,0)</f>
        <v>5360.4792140551544</v>
      </c>
      <c r="L89" s="3">
        <f t="shared" si="11"/>
        <v>0</v>
      </c>
      <c r="M89" s="12">
        <f>(L89*POP_PADRAO!$D$2)/100000</f>
        <v>0</v>
      </c>
      <c r="N89" s="8">
        <f>VLOOKUP(A89,OBITOS!A:AB,21,0)</f>
        <v>3</v>
      </c>
      <c r="O89" s="1">
        <f>VLOOKUP(A89,POP_2021_FX_ETARIA!A:AC,17,0)</f>
        <v>6117.9765243973588</v>
      </c>
      <c r="P89" s="3">
        <f t="shared" si="12"/>
        <v>49.035820716809795</v>
      </c>
      <c r="Q89" s="12">
        <f>(P89*POP_PADRAO!$E$2)/100000</f>
        <v>8.1291624789747647</v>
      </c>
      <c r="R89" s="8">
        <f>VLOOKUP($A89,OBITOS!A:AB,22,0)</f>
        <v>9</v>
      </c>
      <c r="S89" s="1">
        <f>VLOOKUP(A89,POP_2021_FX_ETARIA!A:AC,20,0)</f>
        <v>6053.1761472071094</v>
      </c>
      <c r="T89" s="3">
        <f t="shared" si="13"/>
        <v>148.68227491037962</v>
      </c>
      <c r="U89" s="12">
        <f>(T89*POP_PADRAO!$F$2)/100000</f>
        <v>22.68484380661419</v>
      </c>
      <c r="V89" s="8">
        <f>VLOOKUP(A89,OBITOS!A:AC,23,0)</f>
        <v>21</v>
      </c>
      <c r="W89" s="1">
        <f>VLOOKUP(A89,POP_2021_FX_ETARIA!A:AC,23,0)</f>
        <v>5289.0453411755943</v>
      </c>
      <c r="X89" s="3">
        <f t="shared" si="14"/>
        <v>397.047078354831</v>
      </c>
      <c r="Y89" s="12">
        <f>(X89*POP_PADRAO!$G$2)/100000</f>
        <v>48.415723093644132</v>
      </c>
      <c r="Z89" s="8">
        <f>VLOOKUP(A89,OBITOS!A:AC,24,0)</f>
        <v>30</v>
      </c>
      <c r="AA89" s="1">
        <f>VLOOKUP(A89,POP_2021_FX_ETARIA!A:AC,26,0)</f>
        <v>4445.0811518324608</v>
      </c>
      <c r="AB89" s="3">
        <f t="shared" si="15"/>
        <v>674.90331391661232</v>
      </c>
      <c r="AC89" s="12">
        <f>(AB89*POP_PADRAO!$H$2)/100000</f>
        <v>61.613693773680254</v>
      </c>
      <c r="AD89" s="8">
        <f>VLOOKUP(A89,OBITOS!A:AC,25,0)</f>
        <v>44</v>
      </c>
      <c r="AE89" s="1">
        <f>VLOOKUP(A89,POP_2021_FX_ETARIA!A:AC,29,0)</f>
        <v>3253.4607798165134</v>
      </c>
      <c r="AF89" s="3">
        <f t="shared" si="16"/>
        <v>1352.406037071745</v>
      </c>
      <c r="AG89" s="12">
        <f>(AF89*POP_PADRAO!$I$2)/100000</f>
        <v>93.512186670204144</v>
      </c>
      <c r="AH89" s="12">
        <f t="shared" si="17"/>
        <v>234.35560982311745</v>
      </c>
    </row>
    <row r="90" spans="1:34" x14ac:dyDescent="0.25">
      <c r="A90" s="8" t="s">
        <v>89</v>
      </c>
      <c r="B90" s="6">
        <f>VLOOKUP($A90,OBITOS!A:AC,18,0)</f>
        <v>0</v>
      </c>
      <c r="C90" s="1">
        <f>VLOOKUP(A90,POP_2021_FX_ETARIA!A:AC,8,0)</f>
        <v>3436.2908977750117</v>
      </c>
      <c r="D90" s="3">
        <f t="shared" si="9"/>
        <v>0</v>
      </c>
      <c r="E90" s="12">
        <f>(D90*POP_PADRAO!$B$2)/100000</f>
        <v>0</v>
      </c>
      <c r="F90" s="6">
        <f>VLOOKUP(A90,OBITOS!A:AC,19,0)</f>
        <v>0</v>
      </c>
      <c r="G90" s="1">
        <f>VLOOKUP(A90,POP_2021_FX_ETARIA!A:AC,11,0)</f>
        <v>3476.9507588254701</v>
      </c>
      <c r="H90" s="3">
        <f t="shared" si="10"/>
        <v>0</v>
      </c>
      <c r="I90" s="12">
        <f>(H90*POP_PADRAO!$C$2)/100000</f>
        <v>0</v>
      </c>
      <c r="J90" s="8">
        <f>VLOOKUP(A90,OBITOS!A:AC,20,0)</f>
        <v>0</v>
      </c>
      <c r="K90" s="1">
        <f>VLOOKUP(A90,POP_2021_FX_ETARIA!A:AC,14,0)</f>
        <v>4271.4881176750932</v>
      </c>
      <c r="L90" s="3">
        <f t="shared" si="11"/>
        <v>0</v>
      </c>
      <c r="M90" s="12">
        <f>(L90*POP_PADRAO!$D$2)/100000</f>
        <v>0</v>
      </c>
      <c r="N90" s="8">
        <f>VLOOKUP(A90,OBITOS!A:AB,21,0)</f>
        <v>2</v>
      </c>
      <c r="O90" s="1">
        <f>VLOOKUP(A90,POP_2021_FX_ETARIA!A:AC,17,0)</f>
        <v>4941.9280797143729</v>
      </c>
      <c r="P90" s="3">
        <f t="shared" si="12"/>
        <v>40.47003452376412</v>
      </c>
      <c r="Q90" s="12">
        <f>(P90*POP_PADRAO!$E$2)/100000</f>
        <v>6.7091257240978059</v>
      </c>
      <c r="R90" s="8">
        <f>VLOOKUP($A90,OBITOS!A:AB,22,0)</f>
        <v>4</v>
      </c>
      <c r="S90" s="1">
        <f>VLOOKUP(A90,POP_2021_FX_ETARIA!A:AC,20,0)</f>
        <v>4717.8992793459993</v>
      </c>
      <c r="T90" s="3">
        <f t="shared" si="13"/>
        <v>84.783497127867562</v>
      </c>
      <c r="U90" s="12">
        <f>(T90*POP_PADRAO!$F$2)/100000</f>
        <v>12.935640047769619</v>
      </c>
      <c r="V90" s="8">
        <f>VLOOKUP(A90,OBITOS!A:AC,23,0)</f>
        <v>16</v>
      </c>
      <c r="W90" s="1">
        <f>VLOOKUP(A90,POP_2021_FX_ETARIA!A:AC,23,0)</f>
        <v>4324.0265420839069</v>
      </c>
      <c r="X90" s="3">
        <f t="shared" si="14"/>
        <v>370.0254807476046</v>
      </c>
      <c r="Y90" s="12">
        <f>(X90*POP_PADRAO!$G$2)/100000</f>
        <v>45.12072293215148</v>
      </c>
      <c r="Z90" s="8">
        <f>VLOOKUP(A90,OBITOS!A:AC,24,0)</f>
        <v>27</v>
      </c>
      <c r="AA90" s="1">
        <f>VLOOKUP(A90,POP_2021_FX_ETARIA!A:AC,26,0)</f>
        <v>3167.9255890052359</v>
      </c>
      <c r="AB90" s="3">
        <f t="shared" si="15"/>
        <v>852.29274619667774</v>
      </c>
      <c r="AC90" s="12">
        <f>(AB90*POP_PADRAO!$H$2)/100000</f>
        <v>77.808040332395407</v>
      </c>
      <c r="AD90" s="8">
        <f>VLOOKUP(A90,OBITOS!A:AC,25,0)</f>
        <v>44</v>
      </c>
      <c r="AE90" s="1">
        <f>VLOOKUP(A90,POP_2021_FX_ETARIA!A:AC,29,0)</f>
        <v>2271.7775229357799</v>
      </c>
      <c r="AF90" s="3">
        <f t="shared" si="16"/>
        <v>1936.8093730912319</v>
      </c>
      <c r="AG90" s="12">
        <f>(AF90*POP_PADRAO!$I$2)/100000</f>
        <v>133.92078612223776</v>
      </c>
      <c r="AH90" s="12">
        <f t="shared" si="17"/>
        <v>276.49431515865206</v>
      </c>
    </row>
    <row r="91" spans="1:34" x14ac:dyDescent="0.25">
      <c r="A91" s="8" t="s">
        <v>90</v>
      </c>
      <c r="B91" s="6">
        <f>VLOOKUP($A91,OBITOS!A:AC,18,0)</f>
        <v>0</v>
      </c>
      <c r="C91" s="1">
        <f>VLOOKUP(A91,POP_2021_FX_ETARIA!A:AC,8,0)</f>
        <v>5918.6618951299206</v>
      </c>
      <c r="D91" s="3">
        <f t="shared" si="9"/>
        <v>0</v>
      </c>
      <c r="E91" s="12">
        <f>(D91*POP_PADRAO!$B$2)/100000</f>
        <v>0</v>
      </c>
      <c r="F91" s="6">
        <f>VLOOKUP(A91,OBITOS!A:AC,19,0)</f>
        <v>0</v>
      </c>
      <c r="G91" s="1">
        <f>VLOOKUP(A91,POP_2021_FX_ETARIA!A:AC,11,0)</f>
        <v>5671.083718244804</v>
      </c>
      <c r="H91" s="3">
        <f t="shared" si="10"/>
        <v>0</v>
      </c>
      <c r="I91" s="12">
        <f>(H91*POP_PADRAO!$C$2)/100000</f>
        <v>0</v>
      </c>
      <c r="J91" s="8">
        <f>VLOOKUP(A91,OBITOS!A:AC,20,0)</f>
        <v>1</v>
      </c>
      <c r="K91" s="1">
        <f>VLOOKUP(A91,POP_2021_FX_ETARIA!A:AC,14,0)</f>
        <v>6323.1741080132579</v>
      </c>
      <c r="L91" s="3">
        <f t="shared" si="11"/>
        <v>15.814842085918777</v>
      </c>
      <c r="M91" s="12">
        <f>(L91*POP_PADRAO!$D$2)/100000</f>
        <v>2.3402980503201984</v>
      </c>
      <c r="N91" s="8">
        <f>VLOOKUP(A91,OBITOS!A:AB,21,0)</f>
        <v>4</v>
      </c>
      <c r="O91" s="1">
        <f>VLOOKUP(A91,POP_2021_FX_ETARIA!A:AC,17,0)</f>
        <v>7859.9588360208163</v>
      </c>
      <c r="P91" s="3">
        <f t="shared" si="12"/>
        <v>50.890851764626298</v>
      </c>
      <c r="Q91" s="12">
        <f>(P91*POP_PADRAO!$E$2)/100000</f>
        <v>8.4366896819623918</v>
      </c>
      <c r="R91" s="8">
        <f>VLOOKUP($A91,OBITOS!A:AB,22,0)</f>
        <v>12</v>
      </c>
      <c r="S91" s="1">
        <f>VLOOKUP(A91,POP_2021_FX_ETARIA!A:AC,20,0)</f>
        <v>7278.2660153245788</v>
      </c>
      <c r="T91" s="3">
        <f t="shared" si="13"/>
        <v>164.87443540444505</v>
      </c>
      <c r="U91" s="12">
        <f>(T91*POP_PADRAO!$F$2)/100000</f>
        <v>25.15532411047629</v>
      </c>
      <c r="V91" s="8">
        <f>VLOOKUP(A91,OBITOS!A:AC,23,0)</f>
        <v>23</v>
      </c>
      <c r="W91" s="1">
        <f>VLOOKUP(A91,POP_2021_FX_ETARIA!A:AC,23,0)</f>
        <v>4847.3636600528607</v>
      </c>
      <c r="X91" s="3">
        <f t="shared" si="14"/>
        <v>474.48472227373969</v>
      </c>
      <c r="Y91" s="12">
        <f>(X91*POP_PADRAO!$G$2)/100000</f>
        <v>57.858430846429883</v>
      </c>
      <c r="Z91" s="8">
        <f>VLOOKUP(A91,OBITOS!A:AC,24,0)</f>
        <v>32</v>
      </c>
      <c r="AA91" s="1">
        <f>VLOOKUP(A91,POP_2021_FX_ETARIA!A:AC,26,0)</f>
        <v>3250.0629581151834</v>
      </c>
      <c r="AB91" s="3">
        <f t="shared" si="15"/>
        <v>984.59631128369995</v>
      </c>
      <c r="AC91" s="12">
        <f>(AB91*POP_PADRAO!$H$2)/100000</f>
        <v>89.886379816508764</v>
      </c>
      <c r="AD91" s="8">
        <f>VLOOKUP(A91,OBITOS!A:AC,25,0)</f>
        <v>53</v>
      </c>
      <c r="AE91" s="1">
        <f>VLOOKUP(A91,POP_2021_FX_ETARIA!A:AC,29,0)</f>
        <v>1853.2197247706422</v>
      </c>
      <c r="AF91" s="3">
        <f t="shared" si="16"/>
        <v>2859.887540132856</v>
      </c>
      <c r="AG91" s="12">
        <f>(AF91*POP_PADRAO!$I$2)/100000</f>
        <v>197.74707460471589</v>
      </c>
      <c r="AH91" s="12">
        <f t="shared" si="17"/>
        <v>381.42419711041339</v>
      </c>
    </row>
    <row r="92" spans="1:34" x14ac:dyDescent="0.25">
      <c r="A92" s="8" t="s">
        <v>91</v>
      </c>
      <c r="B92" s="6">
        <f>VLOOKUP($A92,OBITOS!A:AC,18,0)</f>
        <v>0</v>
      </c>
      <c r="C92" s="1">
        <f>VLOOKUP(A92,POP_2021_FX_ETARIA!A:AC,8,0)</f>
        <v>3346.1489341839115</v>
      </c>
      <c r="D92" s="3">
        <f t="shared" si="9"/>
        <v>0</v>
      </c>
      <c r="E92" s="12">
        <f>(D92*POP_PADRAO!$B$2)/100000</f>
        <v>0</v>
      </c>
      <c r="F92" s="6">
        <f>VLOOKUP(A92,OBITOS!A:AC,19,0)</f>
        <v>0</v>
      </c>
      <c r="G92" s="1">
        <f>VLOOKUP(A92,POP_2021_FX_ETARIA!A:AC,11,0)</f>
        <v>3383.6390630155065</v>
      </c>
      <c r="H92" s="3">
        <f t="shared" si="10"/>
        <v>0</v>
      </c>
      <c r="I92" s="12">
        <f>(H92*POP_PADRAO!$C$2)/100000</f>
        <v>0</v>
      </c>
      <c r="J92" s="8">
        <f>VLOOKUP(A92,OBITOS!A:AC,20,0)</f>
        <v>0</v>
      </c>
      <c r="K92" s="1">
        <f>VLOOKUP(A92,POP_2021_FX_ETARIA!A:AC,14,0)</f>
        <v>3953.6566148913585</v>
      </c>
      <c r="L92" s="3">
        <f t="shared" si="11"/>
        <v>0</v>
      </c>
      <c r="M92" s="12">
        <f>(L92*POP_PADRAO!$D$2)/100000</f>
        <v>0</v>
      </c>
      <c r="N92" s="8">
        <f>VLOOKUP(A92,OBITOS!A:AB,21,0)</f>
        <v>3</v>
      </c>
      <c r="O92" s="1">
        <f>VLOOKUP(A92,POP_2021_FX_ETARIA!A:AC,17,0)</f>
        <v>5074.4702121205055</v>
      </c>
      <c r="P92" s="3">
        <f t="shared" si="12"/>
        <v>59.119472074827058</v>
      </c>
      <c r="Q92" s="12">
        <f>(P92*POP_PADRAO!$E$2)/100000</f>
        <v>9.8008310484488455</v>
      </c>
      <c r="R92" s="8">
        <f>VLOOKUP($A92,OBITOS!A:AB,22,0)</f>
        <v>8</v>
      </c>
      <c r="S92" s="1">
        <f>VLOOKUP(A92,POP_2021_FX_ETARIA!A:AC,20,0)</f>
        <v>4900.3594724698778</v>
      </c>
      <c r="T92" s="3">
        <f t="shared" si="13"/>
        <v>163.25332957600031</v>
      </c>
      <c r="U92" s="12">
        <f>(T92*POP_PADRAO!$F$2)/100000</f>
        <v>24.907987751556394</v>
      </c>
      <c r="V92" s="8">
        <f>VLOOKUP(A92,OBITOS!A:AC,23,0)</f>
        <v>26</v>
      </c>
      <c r="W92" s="1">
        <f>VLOOKUP(A92,POP_2021_FX_ETARIA!A:AC,23,0)</f>
        <v>3894.7168968469641</v>
      </c>
      <c r="X92" s="3">
        <f t="shared" si="14"/>
        <v>667.57098625188269</v>
      </c>
      <c r="Y92" s="12">
        <f>(X92*POP_PADRAO!$G$2)/100000</f>
        <v>81.403273762003749</v>
      </c>
      <c r="Z92" s="8">
        <f>VLOOKUP(A92,OBITOS!A:AC,24,0)</f>
        <v>20</v>
      </c>
      <c r="AA92" s="1">
        <f>VLOOKUP(A92,POP_2021_FX_ETARIA!A:AC,26,0)</f>
        <v>2897.3554319371729</v>
      </c>
      <c r="AB92" s="3">
        <f t="shared" si="15"/>
        <v>690.28465681298871</v>
      </c>
      <c r="AC92" s="12">
        <f>(AB92*POP_PADRAO!$H$2)/100000</f>
        <v>63.017896911379474</v>
      </c>
      <c r="AD92" s="8">
        <f>VLOOKUP(A92,OBITOS!A:AC,25,0)</f>
        <v>47</v>
      </c>
      <c r="AE92" s="1">
        <f>VLOOKUP(A92,POP_2021_FX_ETARIA!A:AC,29,0)</f>
        <v>2026.7009174311925</v>
      </c>
      <c r="AF92" s="3">
        <f t="shared" si="16"/>
        <v>2319.0397554845767</v>
      </c>
      <c r="AG92" s="12">
        <f>(AF92*POP_PADRAO!$I$2)/100000</f>
        <v>160.35012604649737</v>
      </c>
      <c r="AH92" s="12">
        <f t="shared" si="17"/>
        <v>339.48011551988583</v>
      </c>
    </row>
    <row r="93" spans="1:34" x14ac:dyDescent="0.25">
      <c r="A93" s="8" t="s">
        <v>92</v>
      </c>
      <c r="B93" s="6">
        <f>VLOOKUP($A93,OBITOS!A:AC,18,0)</f>
        <v>0</v>
      </c>
      <c r="C93" s="1">
        <f>VLOOKUP(A93,POP_2021_FX_ETARIA!A:AC,8,0)</f>
        <v>5864.3303287835861</v>
      </c>
      <c r="D93" s="3">
        <f t="shared" si="9"/>
        <v>0</v>
      </c>
      <c r="E93" s="12">
        <f>(D93*POP_PADRAO!$B$2)/100000</f>
        <v>0</v>
      </c>
      <c r="F93" s="6">
        <f>VLOOKUP(A93,OBITOS!A:AC,19,0)</f>
        <v>0</v>
      </c>
      <c r="G93" s="1">
        <f>VLOOKUP(A93,POP_2021_FX_ETARIA!A:AC,11,0)</f>
        <v>5744.0016476932296</v>
      </c>
      <c r="H93" s="3">
        <f t="shared" si="10"/>
        <v>0</v>
      </c>
      <c r="I93" s="12">
        <f>(H93*POP_PADRAO!$C$2)/100000</f>
        <v>0</v>
      </c>
      <c r="J93" s="8">
        <f>VLOOKUP(A93,OBITOS!A:AC,20,0)</f>
        <v>1</v>
      </c>
      <c r="K93" s="1">
        <f>VLOOKUP(A93,POP_2021_FX_ETARIA!A:AC,14,0)</f>
        <v>6178.3831602373884</v>
      </c>
      <c r="L93" s="3">
        <f t="shared" si="11"/>
        <v>16.185464288387994</v>
      </c>
      <c r="M93" s="12">
        <f>(L93*POP_PADRAO!$D$2)/100000</f>
        <v>2.3951431390749178</v>
      </c>
      <c r="N93" s="8">
        <f>VLOOKUP(A93,OBITOS!A:AB,21,0)</f>
        <v>6</v>
      </c>
      <c r="O93" s="1">
        <f>VLOOKUP(A93,POP_2021_FX_ETARIA!A:AC,17,0)</f>
        <v>7477.1453858729346</v>
      </c>
      <c r="P93" s="3">
        <f t="shared" si="12"/>
        <v>80.244527695505241</v>
      </c>
      <c r="Q93" s="12">
        <f>(P93*POP_PADRAO!$E$2)/100000</f>
        <v>13.302944544410019</v>
      </c>
      <c r="R93" s="8">
        <f>VLOOKUP($A93,OBITOS!A:AB,22,0)</f>
        <v>15</v>
      </c>
      <c r="S93" s="1">
        <f>VLOOKUP(A93,POP_2021_FX_ETARIA!A:AC,20,0)</f>
        <v>7387.5159550561802</v>
      </c>
      <c r="T93" s="3">
        <f t="shared" si="13"/>
        <v>203.04524675488068</v>
      </c>
      <c r="U93" s="12">
        <f>(T93*POP_PADRAO!$F$2)/100000</f>
        <v>30.979144696879761</v>
      </c>
      <c r="V93" s="8">
        <f>VLOOKUP(A93,OBITOS!A:AC,23,0)</f>
        <v>21</v>
      </c>
      <c r="W93" s="1">
        <f>VLOOKUP(A93,POP_2021_FX_ETARIA!A:AC,23,0)</f>
        <v>5942.4271636675239</v>
      </c>
      <c r="X93" s="3">
        <f t="shared" si="14"/>
        <v>353.39095325216073</v>
      </c>
      <c r="Y93" s="12">
        <f>(X93*POP_PADRAO!$G$2)/100000</f>
        <v>43.092316929643943</v>
      </c>
      <c r="Z93" s="8">
        <f>VLOOKUP(A93,OBITOS!A:AC,24,0)</f>
        <v>46</v>
      </c>
      <c r="AA93" s="1">
        <f>VLOOKUP(A93,POP_2021_FX_ETARIA!A:AC,26,0)</f>
        <v>4887.9693130303376</v>
      </c>
      <c r="AB93" s="3">
        <f t="shared" si="15"/>
        <v>941.08610455825283</v>
      </c>
      <c r="AC93" s="12">
        <f>(AB93*POP_PADRAO!$H$2)/100000</f>
        <v>85.914218918892459</v>
      </c>
      <c r="AD93" s="8">
        <f>VLOOKUP(A93,OBITOS!A:AC,25,0)</f>
        <v>84</v>
      </c>
      <c r="AE93" s="1">
        <f>VLOOKUP(A93,POP_2021_FX_ETARIA!A:AC,29,0)</f>
        <v>3856.2272433828275</v>
      </c>
      <c r="AF93" s="3">
        <f t="shared" si="16"/>
        <v>2178.2948643429022</v>
      </c>
      <c r="AG93" s="12">
        <f>(AF93*POP_PADRAO!$I$2)/100000</f>
        <v>150.6183131348846</v>
      </c>
      <c r="AH93" s="12">
        <f t="shared" si="17"/>
        <v>326.3020813637857</v>
      </c>
    </row>
    <row r="94" spans="1:34" x14ac:dyDescent="0.25">
      <c r="A94" s="8" t="s">
        <v>93</v>
      </c>
      <c r="B94" s="6">
        <f>VLOOKUP($A94,OBITOS!A:AC,18,0)</f>
        <v>0</v>
      </c>
      <c r="C94" s="1">
        <f>VLOOKUP(A94,POP_2021_FX_ETARIA!A:AC,8,0)</f>
        <v>2230.5225175847263</v>
      </c>
      <c r="D94" s="3">
        <f t="shared" si="9"/>
        <v>0</v>
      </c>
      <c r="E94" s="12">
        <f>(D94*POP_PADRAO!$B$2)/100000</f>
        <v>0</v>
      </c>
      <c r="F94" s="6">
        <f>VLOOKUP(A94,OBITOS!A:AC,19,0)</f>
        <v>0</v>
      </c>
      <c r="G94" s="1">
        <f>VLOOKUP(A94,POP_2021_FX_ETARIA!A:AC,11,0)</f>
        <v>2111.1012345679014</v>
      </c>
      <c r="H94" s="3">
        <f t="shared" si="10"/>
        <v>0</v>
      </c>
      <c r="I94" s="12">
        <f>(H94*POP_PADRAO!$C$2)/100000</f>
        <v>0</v>
      </c>
      <c r="J94" s="8">
        <f>VLOOKUP(A94,OBITOS!A:AC,20,0)</f>
        <v>0</v>
      </c>
      <c r="K94" s="1">
        <f>VLOOKUP(A94,POP_2021_FX_ETARIA!A:AC,14,0)</f>
        <v>2352.4566999686394</v>
      </c>
      <c r="L94" s="3">
        <f t="shared" si="11"/>
        <v>0</v>
      </c>
      <c r="M94" s="12">
        <f>(L94*POP_PADRAO!$D$2)/100000</f>
        <v>0</v>
      </c>
      <c r="N94" s="8">
        <f>VLOOKUP(A94,OBITOS!A:AB,21,0)</f>
        <v>0</v>
      </c>
      <c r="O94" s="1">
        <f>VLOOKUP(A94,POP_2021_FX_ETARIA!A:AC,17,0)</f>
        <v>3720.4585537918874</v>
      </c>
      <c r="P94" s="3">
        <f t="shared" si="12"/>
        <v>0</v>
      </c>
      <c r="Q94" s="12">
        <f>(P94*POP_PADRAO!$E$2)/100000</f>
        <v>0</v>
      </c>
      <c r="R94" s="8">
        <f>VLOOKUP($A94,OBITOS!A:AB,22,0)</f>
        <v>2</v>
      </c>
      <c r="S94" s="1">
        <f>VLOOKUP(A94,POP_2021_FX_ETARIA!A:AC,20,0)</f>
        <v>3979.9941410336892</v>
      </c>
      <c r="T94" s="3">
        <f t="shared" si="13"/>
        <v>50.251330256495237</v>
      </c>
      <c r="U94" s="12">
        <f>(T94*POP_PADRAO!$F$2)/100000</f>
        <v>7.6669769724084293</v>
      </c>
      <c r="V94" s="8">
        <f>VLOOKUP(A94,OBITOS!A:AC,23,0)</f>
        <v>5</v>
      </c>
      <c r="W94" s="1">
        <f>VLOOKUP(A94,POP_2021_FX_ETARIA!A:AC,23,0)</f>
        <v>3381.363008442057</v>
      </c>
      <c r="X94" s="3">
        <f t="shared" si="14"/>
        <v>147.86936473595955</v>
      </c>
      <c r="Y94" s="12">
        <f>(X94*POP_PADRAO!$G$2)/100000</f>
        <v>18.031116729919074</v>
      </c>
      <c r="Z94" s="8">
        <f>VLOOKUP(A94,OBITOS!A:AC,24,0)</f>
        <v>14</v>
      </c>
      <c r="AA94" s="1">
        <f>VLOOKUP(A94,POP_2021_FX_ETARIA!A:AC,26,0)</f>
        <v>2593.242036124795</v>
      </c>
      <c r="AB94" s="3">
        <f t="shared" si="15"/>
        <v>539.86476406656072</v>
      </c>
      <c r="AC94" s="12">
        <f>(AB94*POP_PADRAO!$H$2)/100000</f>
        <v>49.285670356786888</v>
      </c>
      <c r="AD94" s="8">
        <f>VLOOKUP(A94,OBITOS!A:AC,25,0)</f>
        <v>42</v>
      </c>
      <c r="AE94" s="1">
        <f>VLOOKUP(A94,POP_2021_FX_ETARIA!A:AC,29,0)</f>
        <v>2156.1431296253909</v>
      </c>
      <c r="AF94" s="3">
        <f t="shared" si="16"/>
        <v>1947.9226319867316</v>
      </c>
      <c r="AG94" s="12">
        <f>(AF94*POP_PADRAO!$I$2)/100000</f>
        <v>134.6892129939489</v>
      </c>
      <c r="AH94" s="12">
        <f t="shared" si="17"/>
        <v>209.67297705306328</v>
      </c>
    </row>
    <row r="95" spans="1:34" x14ac:dyDescent="0.25">
      <c r="A95" s="8" t="s">
        <v>94</v>
      </c>
      <c r="B95" s="6">
        <f>VLOOKUP($A95,OBITOS!A:AC,18,0)</f>
        <v>0</v>
      </c>
      <c r="C95" s="1">
        <f>VLOOKUP(A95,POP_2021_FX_ETARIA!A:AC,8,0)</f>
        <v>3663.4282819350792</v>
      </c>
      <c r="D95" s="3">
        <f t="shared" si="9"/>
        <v>0</v>
      </c>
      <c r="E95" s="12">
        <f>(D95*POP_PADRAO!$B$2)/100000</f>
        <v>0</v>
      </c>
      <c r="F95" s="6">
        <f>VLOOKUP(A95,OBITOS!A:AC,19,0)</f>
        <v>0</v>
      </c>
      <c r="G95" s="1">
        <f>VLOOKUP(A95,POP_2021_FX_ETARIA!A:AC,11,0)</f>
        <v>3562.8982806646818</v>
      </c>
      <c r="H95" s="3">
        <f t="shared" si="10"/>
        <v>0</v>
      </c>
      <c r="I95" s="12">
        <f>(H95*POP_PADRAO!$C$2)/100000</f>
        <v>0</v>
      </c>
      <c r="J95" s="8">
        <f>VLOOKUP(A95,OBITOS!A:AC,20,0)</f>
        <v>3</v>
      </c>
      <c r="K95" s="1">
        <f>VLOOKUP(A95,POP_2021_FX_ETARIA!A:AC,14,0)</f>
        <v>5133.3094290487425</v>
      </c>
      <c r="L95" s="3">
        <f t="shared" si="11"/>
        <v>58.441830586392932</v>
      </c>
      <c r="M95" s="12">
        <f>(L95*POP_PADRAO!$D$2)/100000</f>
        <v>8.6482875665421393</v>
      </c>
      <c r="N95" s="8">
        <f>VLOOKUP(A95,OBITOS!A:AB,21,0)</f>
        <v>2</v>
      </c>
      <c r="O95" s="1">
        <f>VLOOKUP(A95,POP_2021_FX_ETARIA!A:AC,17,0)</f>
        <v>6306.7717242625231</v>
      </c>
      <c r="P95" s="3">
        <f t="shared" si="12"/>
        <v>31.711945309608748</v>
      </c>
      <c r="Q95" s="12">
        <f>(P95*POP_PADRAO!$E$2)/100000</f>
        <v>5.2572089582218133</v>
      </c>
      <c r="R95" s="8">
        <f>VLOOKUP($A95,OBITOS!A:AB,22,0)</f>
        <v>6</v>
      </c>
      <c r="S95" s="1">
        <f>VLOOKUP(A95,POP_2021_FX_ETARIA!A:AC,20,0)</f>
        <v>6413.4535256909603</v>
      </c>
      <c r="T95" s="3">
        <f t="shared" si="13"/>
        <v>93.553340270811162</v>
      </c>
      <c r="U95" s="12">
        <f>(T95*POP_PADRAO!$F$2)/100000</f>
        <v>14.273677968067094</v>
      </c>
      <c r="V95" s="8">
        <f>VLOOKUP(A95,OBITOS!A:AC,23,0)</f>
        <v>18</v>
      </c>
      <c r="W95" s="1">
        <f>VLOOKUP(A95,POP_2021_FX_ETARIA!A:AC,23,0)</f>
        <v>5808.9781123936582</v>
      </c>
      <c r="X95" s="3">
        <f t="shared" si="14"/>
        <v>309.86517166584548</v>
      </c>
      <c r="Y95" s="12">
        <f>(X95*POP_PADRAO!$G$2)/100000</f>
        <v>37.784804789146079</v>
      </c>
      <c r="Z95" s="8">
        <f>VLOOKUP(A95,OBITOS!A:AC,24,0)</f>
        <v>34</v>
      </c>
      <c r="AA95" s="1">
        <f>VLOOKUP(A95,POP_2021_FX_ETARIA!A:AC,26,0)</f>
        <v>4647.8495510475559</v>
      </c>
      <c r="AB95" s="3">
        <f t="shared" si="15"/>
        <v>731.5210965108995</v>
      </c>
      <c r="AC95" s="12">
        <f>(AB95*POP_PADRAO!$H$2)/100000</f>
        <v>66.782479653045826</v>
      </c>
      <c r="AD95" s="8">
        <f>VLOOKUP(A95,OBITOS!A:AC,25,0)</f>
        <v>90</v>
      </c>
      <c r="AE95" s="1">
        <f>VLOOKUP(A95,POP_2021_FX_ETARIA!A:AC,29,0)</f>
        <v>4069.4379137266315</v>
      </c>
      <c r="AF95" s="3">
        <f t="shared" si="16"/>
        <v>2211.6076447909618</v>
      </c>
      <c r="AG95" s="12">
        <f>(AF95*POP_PADRAO!$I$2)/100000</f>
        <v>152.92172709368907</v>
      </c>
      <c r="AH95" s="12">
        <f t="shared" si="17"/>
        <v>285.668186028712</v>
      </c>
    </row>
    <row r="96" spans="1:34" x14ac:dyDescent="0.25">
      <c r="A96" s="8" t="s">
        <v>95</v>
      </c>
      <c r="B96" s="6">
        <f>VLOOKUP($A96,OBITOS!A:AC,18,0)</f>
        <v>0</v>
      </c>
      <c r="C96" s="1">
        <f>VLOOKUP(A96,POP_2021_FX_ETARIA!A:AC,8,0)</f>
        <v>2461.0289577053072</v>
      </c>
      <c r="D96" s="3">
        <f t="shared" si="9"/>
        <v>0</v>
      </c>
      <c r="E96" s="12">
        <f>(D96*POP_PADRAO!$B$2)/100000</f>
        <v>0</v>
      </c>
      <c r="F96" s="6">
        <f>VLOOKUP(A96,OBITOS!A:AC,19,0)</f>
        <v>0</v>
      </c>
      <c r="G96" s="1">
        <f>VLOOKUP(A96,POP_2021_FX_ETARIA!A:AC,11,0)</f>
        <v>2510.4987654320989</v>
      </c>
      <c r="H96" s="3">
        <f t="shared" si="10"/>
        <v>0</v>
      </c>
      <c r="I96" s="12">
        <f>(H96*POP_PADRAO!$C$2)/100000</f>
        <v>0</v>
      </c>
      <c r="J96" s="8">
        <f>VLOOKUP(A96,OBITOS!A:AC,20,0)</f>
        <v>0</v>
      </c>
      <c r="K96" s="1">
        <f>VLOOKUP(A96,POP_2021_FX_ETARIA!A:AC,14,0)</f>
        <v>2370.8802473007481</v>
      </c>
      <c r="L96" s="3">
        <f t="shared" si="11"/>
        <v>0</v>
      </c>
      <c r="M96" s="12">
        <f>(L96*POP_PADRAO!$D$2)/100000</f>
        <v>0</v>
      </c>
      <c r="N96" s="8">
        <f>VLOOKUP(A96,OBITOS!A:AB,21,0)</f>
        <v>1</v>
      </c>
      <c r="O96" s="1">
        <f>VLOOKUP(A96,POP_2021_FX_ETARIA!A:AC,17,0)</f>
        <v>3647.9096119929454</v>
      </c>
      <c r="P96" s="3">
        <f t="shared" si="12"/>
        <v>27.412959924017269</v>
      </c>
      <c r="Q96" s="12">
        <f>(P96*POP_PADRAO!$E$2)/100000</f>
        <v>4.5445227997492781</v>
      </c>
      <c r="R96" s="8">
        <f>VLOOKUP($A96,OBITOS!A:AB,22,0)</f>
        <v>2</v>
      </c>
      <c r="S96" s="1">
        <f>VLOOKUP(A96,POP_2021_FX_ETARIA!A:AC,20,0)</f>
        <v>4691.2248901443818</v>
      </c>
      <c r="T96" s="3">
        <f t="shared" si="13"/>
        <v>42.632788809628906</v>
      </c>
      <c r="U96" s="12">
        <f>(T96*POP_PADRAO!$F$2)/100000</f>
        <v>6.5045961650085422</v>
      </c>
      <c r="V96" s="8">
        <f>VLOOKUP(A96,OBITOS!A:AC,23,0)</f>
        <v>4</v>
      </c>
      <c r="W96" s="1">
        <f>VLOOKUP(A96,POP_2021_FX_ETARIA!A:AC,23,0)</f>
        <v>3867.6807367613201</v>
      </c>
      <c r="X96" s="3">
        <f t="shared" si="14"/>
        <v>103.42115268152872</v>
      </c>
      <c r="Y96" s="12">
        <f>(X96*POP_PADRAO!$G$2)/100000</f>
        <v>12.611123877303958</v>
      </c>
      <c r="Z96" s="8">
        <f>VLOOKUP(A96,OBITOS!A:AC,24,0)</f>
        <v>15</v>
      </c>
      <c r="AA96" s="1">
        <f>VLOOKUP(A96,POP_2021_FX_ETARIA!A:AC,26,0)</f>
        <v>4092.6385878489327</v>
      </c>
      <c r="AB96" s="3">
        <f t="shared" si="15"/>
        <v>366.51171800351699</v>
      </c>
      <c r="AC96" s="12">
        <f>(AB96*POP_PADRAO!$H$2)/100000</f>
        <v>33.45981608311422</v>
      </c>
      <c r="AD96" s="8">
        <f>VLOOKUP(A96,OBITOS!A:AC,25,0)</f>
        <v>82</v>
      </c>
      <c r="AE96" s="1">
        <f>VLOOKUP(A96,POP_2021_FX_ETARIA!A:AC,29,0)</f>
        <v>4530.6778057526508</v>
      </c>
      <c r="AF96" s="3">
        <f t="shared" si="16"/>
        <v>1809.8837197357911</v>
      </c>
      <c r="AG96" s="12">
        <f>(AF96*POP_PADRAO!$I$2)/100000</f>
        <v>125.14450513527116</v>
      </c>
      <c r="AH96" s="12">
        <f t="shared" si="17"/>
        <v>182.26456406044716</v>
      </c>
    </row>
    <row r="97" spans="1:34" x14ac:dyDescent="0.25">
      <c r="A97" s="8" t="s">
        <v>96</v>
      </c>
      <c r="B97" s="6">
        <f>VLOOKUP($A97,OBITOS!A:AC,18,0)</f>
        <v>0</v>
      </c>
      <c r="C97" s="1">
        <f>VLOOKUP(A97,POP_2021_FX_ETARIA!A:AC,8,0)</f>
        <v>3885.2964150178691</v>
      </c>
      <c r="D97" s="3">
        <f t="shared" si="9"/>
        <v>0</v>
      </c>
      <c r="E97" s="12">
        <f>(D97*POP_PADRAO!$B$2)/100000</f>
        <v>0</v>
      </c>
      <c r="F97" s="6">
        <f>VLOOKUP(A97,OBITOS!A:AC,19,0)</f>
        <v>0</v>
      </c>
      <c r="G97" s="1">
        <f>VLOOKUP(A97,POP_2021_FX_ETARIA!A:AC,11,0)</f>
        <v>3609.2572599494124</v>
      </c>
      <c r="H97" s="3">
        <f t="shared" si="10"/>
        <v>0</v>
      </c>
      <c r="I97" s="12">
        <f>(H97*POP_PADRAO!$C$2)/100000</f>
        <v>0</v>
      </c>
      <c r="J97" s="8">
        <f>VLOOKUP(A97,OBITOS!A:AC,20,0)</f>
        <v>0</v>
      </c>
      <c r="K97" s="1">
        <f>VLOOKUP(A97,POP_2021_FX_ETARIA!A:AC,14,0)</f>
        <v>4631.434330778302</v>
      </c>
      <c r="L97" s="3">
        <f t="shared" si="11"/>
        <v>0</v>
      </c>
      <c r="M97" s="12">
        <f>(L97*POP_PADRAO!$D$2)/100000</f>
        <v>0</v>
      </c>
      <c r="N97" s="8">
        <f>VLOOKUP(A97,OBITOS!A:AB,21,0)</f>
        <v>5</v>
      </c>
      <c r="O97" s="1">
        <f>VLOOKUP(A97,POP_2021_FX_ETARIA!A:AC,17,0)</f>
        <v>5371.9270653211861</v>
      </c>
      <c r="P97" s="3">
        <f t="shared" si="12"/>
        <v>93.076468447939575</v>
      </c>
      <c r="Q97" s="12">
        <f>(P97*POP_PADRAO!$E$2)/100000</f>
        <v>15.430224760632795</v>
      </c>
      <c r="R97" s="8">
        <f>VLOOKUP($A97,OBITOS!A:AB,22,0)</f>
        <v>5</v>
      </c>
      <c r="S97" s="1">
        <f>VLOOKUP(A97,POP_2021_FX_ETARIA!A:AC,20,0)</f>
        <v>5263.3688343252416</v>
      </c>
      <c r="T97" s="3">
        <f t="shared" si="13"/>
        <v>94.996192693020618</v>
      </c>
      <c r="U97" s="12">
        <f>(T97*POP_PADRAO!$F$2)/100000</f>
        <v>14.493817738282107</v>
      </c>
      <c r="V97" s="8">
        <f>VLOOKUP(A97,OBITOS!A:AC,23,0)</f>
        <v>12</v>
      </c>
      <c r="W97" s="1">
        <f>VLOOKUP(A97,POP_2021_FX_ETARIA!A:AC,23,0)</f>
        <v>4229.31273714902</v>
      </c>
      <c r="X97" s="3">
        <f t="shared" si="14"/>
        <v>283.73404252174555</v>
      </c>
      <c r="Y97" s="12">
        <f>(X97*POP_PADRAO!$G$2)/100000</f>
        <v>34.598387908792269</v>
      </c>
      <c r="Z97" s="8">
        <f>VLOOKUP(A97,OBITOS!A:AC,24,0)</f>
        <v>24</v>
      </c>
      <c r="AA97" s="1">
        <f>VLOOKUP(A97,POP_2021_FX_ETARIA!A:AC,26,0)</f>
        <v>3022.0646491519788</v>
      </c>
      <c r="AB97" s="3">
        <f t="shared" si="15"/>
        <v>794.15905304125886</v>
      </c>
      <c r="AC97" s="12">
        <f>(AB97*POP_PADRAO!$H$2)/100000</f>
        <v>72.50086300172724</v>
      </c>
      <c r="AD97" s="8">
        <f>VLOOKUP(A97,OBITOS!A:AC,25,0)</f>
        <v>49</v>
      </c>
      <c r="AE97" s="1">
        <f>VLOOKUP(A97,POP_2021_FX_ETARIA!A:AC,29,0)</f>
        <v>2204.5399723576052</v>
      </c>
      <c r="AF97" s="3">
        <f t="shared" si="16"/>
        <v>2222.6859396701179</v>
      </c>
      <c r="AG97" s="12">
        <f>(AF97*POP_PADRAO!$I$2)/100000</f>
        <v>153.68773637664842</v>
      </c>
      <c r="AH97" s="12">
        <f t="shared" si="17"/>
        <v>290.7110297860828</v>
      </c>
    </row>
    <row r="98" spans="1:34" x14ac:dyDescent="0.25">
      <c r="A98" s="8" t="s">
        <v>97</v>
      </c>
      <c r="B98" s="6">
        <f>VLOOKUP($A98,OBITOS!A:AC,18,0)</f>
        <v>0</v>
      </c>
      <c r="C98" s="1">
        <f>VLOOKUP(A98,POP_2021_FX_ETARIA!A:AC,8,0)</f>
        <v>3386.353524188497</v>
      </c>
      <c r="D98" s="3">
        <f t="shared" si="9"/>
        <v>0</v>
      </c>
      <c r="E98" s="12">
        <f>(D98*POP_PADRAO!$B$2)/100000</f>
        <v>0</v>
      </c>
      <c r="F98" s="6">
        <f>VLOOKUP(A98,OBITOS!A:AC,19,0)</f>
        <v>0</v>
      </c>
      <c r="G98" s="1">
        <f>VLOOKUP(A98,POP_2021_FX_ETARIA!A:AC,11,0)</f>
        <v>3033.5630262862996</v>
      </c>
      <c r="H98" s="3">
        <f t="shared" si="10"/>
        <v>0</v>
      </c>
      <c r="I98" s="12">
        <f>(H98*POP_PADRAO!$C$2)/100000</f>
        <v>0</v>
      </c>
      <c r="J98" s="8">
        <f>VLOOKUP(A98,OBITOS!A:AC,20,0)</f>
        <v>0</v>
      </c>
      <c r="K98" s="1">
        <f>VLOOKUP(A98,POP_2021_FX_ETARIA!A:AC,14,0)</f>
        <v>3504.5532871462265</v>
      </c>
      <c r="L98" s="3">
        <f t="shared" si="11"/>
        <v>0</v>
      </c>
      <c r="M98" s="12">
        <f>(L98*POP_PADRAO!$D$2)/100000</f>
        <v>0</v>
      </c>
      <c r="N98" s="8">
        <f>VLOOKUP(A98,OBITOS!A:AB,21,0)</f>
        <v>1</v>
      </c>
      <c r="O98" s="1">
        <f>VLOOKUP(A98,POP_2021_FX_ETARIA!A:AC,17,0)</f>
        <v>5460.1199576741419</v>
      </c>
      <c r="P98" s="3">
        <f t="shared" si="12"/>
        <v>18.314615937961406</v>
      </c>
      <c r="Q98" s="12">
        <f>(P98*POP_PADRAO!$E$2)/100000</f>
        <v>3.0361985691955842</v>
      </c>
      <c r="R98" s="8">
        <f>VLOOKUP($A98,OBITOS!A:AB,22,0)</f>
        <v>7</v>
      </c>
      <c r="S98" s="1">
        <f>VLOOKUP(A98,POP_2021_FX_ETARIA!A:AC,20,0)</f>
        <v>5365.5481257595111</v>
      </c>
      <c r="T98" s="3">
        <f t="shared" si="13"/>
        <v>130.46197398535358</v>
      </c>
      <c r="U98" s="12">
        <f>(T98*POP_PADRAO!$F$2)/100000</f>
        <v>19.904924809256492</v>
      </c>
      <c r="V98" s="8">
        <f>VLOOKUP(A98,OBITOS!A:AC,23,0)</f>
        <v>12</v>
      </c>
      <c r="W98" s="1">
        <f>VLOOKUP(A98,POP_2021_FX_ETARIA!A:AC,23,0)</f>
        <v>4191.6456045053328</v>
      </c>
      <c r="X98" s="3">
        <f t="shared" si="14"/>
        <v>286.28374467302211</v>
      </c>
      <c r="Y98" s="12">
        <f>(X98*POP_PADRAO!$G$2)/100000</f>
        <v>34.909297319935582</v>
      </c>
      <c r="Z98" s="8">
        <f>VLOOKUP(A98,OBITOS!A:AC,24,0)</f>
        <v>22</v>
      </c>
      <c r="AA98" s="1">
        <f>VLOOKUP(A98,POP_2021_FX_ETARIA!A:AC,26,0)</f>
        <v>2946.550049883605</v>
      </c>
      <c r="AB98" s="3">
        <f t="shared" si="15"/>
        <v>746.63588357744163</v>
      </c>
      <c r="AC98" s="12">
        <f>(AB98*POP_PADRAO!$H$2)/100000</f>
        <v>68.162348209873471</v>
      </c>
      <c r="AD98" s="8">
        <f>VLOOKUP(A98,OBITOS!A:AC,25,0)</f>
        <v>52</v>
      </c>
      <c r="AE98" s="1">
        <f>VLOOKUP(A98,POP_2021_FX_ETARIA!A:AC,29,0)</f>
        <v>2140.6220993671345</v>
      </c>
      <c r="AF98" s="3">
        <f t="shared" si="16"/>
        <v>2429.2003719560576</v>
      </c>
      <c r="AG98" s="12">
        <f>(AF98*POP_PADRAO!$I$2)/100000</f>
        <v>167.96718767503799</v>
      </c>
      <c r="AH98" s="12">
        <f t="shared" si="17"/>
        <v>293.9799565832991</v>
      </c>
    </row>
    <row r="99" spans="1:34" x14ac:dyDescent="0.25">
      <c r="A99" s="8" t="s">
        <v>98</v>
      </c>
      <c r="B99" s="6">
        <f>VLOOKUP($A99,OBITOS!A:AC,18,0)</f>
        <v>0</v>
      </c>
      <c r="C99" s="1">
        <f>VLOOKUP(A99,POP_2021_FX_ETARIA!A:AC,8,0)</f>
        <v>4434.2377583729412</v>
      </c>
      <c r="D99" s="3">
        <f t="shared" si="9"/>
        <v>0</v>
      </c>
      <c r="E99" s="12">
        <f>(D99*POP_PADRAO!$B$2)/100000</f>
        <v>0</v>
      </c>
      <c r="F99" s="6">
        <f>VLOOKUP(A99,OBITOS!A:AC,19,0)</f>
        <v>0</v>
      </c>
      <c r="G99" s="1">
        <f>VLOOKUP(A99,POP_2021_FX_ETARIA!A:AC,11,0)</f>
        <v>3973.3859699676623</v>
      </c>
      <c r="H99" s="3">
        <f t="shared" si="10"/>
        <v>0</v>
      </c>
      <c r="I99" s="12">
        <f>(H99*POP_PADRAO!$C$2)/100000</f>
        <v>0</v>
      </c>
      <c r="J99" s="8">
        <f>VLOOKUP(A99,OBITOS!A:AC,20,0)</f>
        <v>1</v>
      </c>
      <c r="K99" s="1">
        <f>VLOOKUP(A99,POP_2021_FX_ETARIA!A:AC,14,0)</f>
        <v>4534.7999950864778</v>
      </c>
      <c r="L99" s="3">
        <f t="shared" si="11"/>
        <v>22.051689183282939</v>
      </c>
      <c r="M99" s="12">
        <f>(L99*POP_PADRAO!$D$2)/100000</f>
        <v>3.2632336713532153</v>
      </c>
      <c r="N99" s="8">
        <f>VLOOKUP(A99,OBITOS!A:AB,21,0)</f>
        <v>2</v>
      </c>
      <c r="O99" s="1">
        <f>VLOOKUP(A99,POP_2021_FX_ETARIA!A:AC,17,0)</f>
        <v>5183.7822283015457</v>
      </c>
      <c r="P99" s="3">
        <f t="shared" si="12"/>
        <v>38.581867677247999</v>
      </c>
      <c r="Q99" s="12">
        <f>(P99*POP_PADRAO!$E$2)/100000</f>
        <v>6.3961052656173143</v>
      </c>
      <c r="R99" s="8">
        <f>VLOOKUP($A99,OBITOS!A:AB,22,0)</f>
        <v>4</v>
      </c>
      <c r="S99" s="1">
        <f>VLOOKUP(A99,POP_2021_FX_ETARIA!A:AC,20,0)</f>
        <v>4575.3616053344967</v>
      </c>
      <c r="T99" s="3">
        <f t="shared" si="13"/>
        <v>87.424783985080609</v>
      </c>
      <c r="U99" s="12">
        <f>(T99*POP_PADRAO!$F$2)/100000</f>
        <v>13.338628096213569</v>
      </c>
      <c r="V99" s="8">
        <f>VLOOKUP(A99,OBITOS!A:AC,23,0)</f>
        <v>15</v>
      </c>
      <c r="W99" s="1">
        <f>VLOOKUP(A99,POP_2021_FX_ETARIA!A:AC,23,0)</f>
        <v>3619.5760274793311</v>
      </c>
      <c r="X99" s="3">
        <f t="shared" si="14"/>
        <v>414.41317674009417</v>
      </c>
      <c r="Y99" s="12">
        <f>(X99*POP_PADRAO!$G$2)/100000</f>
        <v>50.533336486296989</v>
      </c>
      <c r="Z99" s="8">
        <f>VLOOKUP(A99,OBITOS!A:AC,24,0)</f>
        <v>27</v>
      </c>
      <c r="AA99" s="1">
        <f>VLOOKUP(A99,POP_2021_FX_ETARIA!A:AC,26,0)</f>
        <v>2549.7282341203859</v>
      </c>
      <c r="AB99" s="3">
        <f t="shared" si="15"/>
        <v>1058.9363854032292</v>
      </c>
      <c r="AC99" s="12">
        <f>(AB99*POP_PADRAO!$H$2)/100000</f>
        <v>96.673080174123683</v>
      </c>
      <c r="AD99" s="8">
        <f>VLOOKUP(A99,OBITOS!A:AC,25,0)</f>
        <v>49</v>
      </c>
      <c r="AE99" s="1">
        <f>VLOOKUP(A99,POP_2021_FX_ETARIA!A:AC,29,0)</f>
        <v>1945.1086055139303</v>
      </c>
      <c r="AF99" s="3">
        <f t="shared" si="16"/>
        <v>2519.139541159625</v>
      </c>
      <c r="AG99" s="12">
        <f>(AF99*POP_PADRAO!$I$2)/100000</f>
        <v>174.1860362670906</v>
      </c>
      <c r="AH99" s="12">
        <f t="shared" si="17"/>
        <v>344.39041996069534</v>
      </c>
    </row>
    <row r="100" spans="1:34" x14ac:dyDescent="0.25">
      <c r="A100" s="8" t="s">
        <v>99</v>
      </c>
      <c r="B100" s="6">
        <f>VLOOKUP($A100,OBITOS!A:AC,18,0)</f>
        <v>0</v>
      </c>
      <c r="C100" s="1">
        <f>VLOOKUP(A100,POP_2021_FX_ETARIA!A:AC,8,0)</f>
        <v>2682.3110377493904</v>
      </c>
      <c r="D100" s="3">
        <f t="shared" si="9"/>
        <v>0</v>
      </c>
      <c r="E100" s="12">
        <f>(D100*POP_PADRAO!$B$2)/100000</f>
        <v>0</v>
      </c>
      <c r="F100" s="6">
        <f>VLOOKUP(A100,OBITOS!A:AC,19,0)</f>
        <v>0</v>
      </c>
      <c r="G100" s="1">
        <f>VLOOKUP(A100,POP_2021_FX_ETARIA!A:AC,11,0)</f>
        <v>2501.5189657621818</v>
      </c>
      <c r="H100" s="3">
        <f t="shared" si="10"/>
        <v>0</v>
      </c>
      <c r="I100" s="12">
        <f>(H100*POP_PADRAO!$C$2)/100000</f>
        <v>0</v>
      </c>
      <c r="J100" s="8">
        <f>VLOOKUP(A100,OBITOS!A:AC,20,0)</f>
        <v>0</v>
      </c>
      <c r="K100" s="1">
        <f>VLOOKUP(A100,POP_2021_FX_ETARIA!A:AC,14,0)</f>
        <v>2972.1977300802964</v>
      </c>
      <c r="L100" s="3">
        <f t="shared" si="11"/>
        <v>0</v>
      </c>
      <c r="M100" s="12">
        <f>(L100*POP_PADRAO!$D$2)/100000</f>
        <v>0</v>
      </c>
      <c r="N100" s="8">
        <f>VLOOKUP(A100,OBITOS!A:AB,21,0)</f>
        <v>0</v>
      </c>
      <c r="O100" s="1">
        <f>VLOOKUP(A100,POP_2021_FX_ETARIA!A:AC,17,0)</f>
        <v>4722.9335203008477</v>
      </c>
      <c r="P100" s="3">
        <f t="shared" si="12"/>
        <v>0</v>
      </c>
      <c r="Q100" s="12">
        <f>(P100*POP_PADRAO!$E$2)/100000</f>
        <v>0</v>
      </c>
      <c r="R100" s="8">
        <f>VLOOKUP($A100,OBITOS!A:AB,22,0)</f>
        <v>3</v>
      </c>
      <c r="S100" s="1">
        <f>VLOOKUP(A100,POP_2021_FX_ETARIA!A:AC,20,0)</f>
        <v>5628.7720364741645</v>
      </c>
      <c r="T100" s="3">
        <f t="shared" si="13"/>
        <v>53.297592806390959</v>
      </c>
      <c r="U100" s="12">
        <f>(T100*POP_PADRAO!$F$2)/100000</f>
        <v>8.1317532221663527</v>
      </c>
      <c r="V100" s="8">
        <f>VLOOKUP(A100,OBITOS!A:AC,23,0)</f>
        <v>7</v>
      </c>
      <c r="W100" s="1">
        <f>VLOOKUP(A100,POP_2021_FX_ETARIA!A:AC,23,0)</f>
        <v>4436.9265518094144</v>
      </c>
      <c r="X100" s="3">
        <f t="shared" si="14"/>
        <v>157.76686673222804</v>
      </c>
      <c r="Y100" s="12">
        <f>(X100*POP_PADRAO!$G$2)/100000</f>
        <v>19.238013196594196</v>
      </c>
      <c r="Z100" s="8">
        <f>VLOOKUP(A100,OBITOS!A:AC,24,0)</f>
        <v>9</v>
      </c>
      <c r="AA100" s="1">
        <f>VLOOKUP(A100,POP_2021_FX_ETARIA!A:AC,26,0)</f>
        <v>3948.1584849239971</v>
      </c>
      <c r="AB100" s="3">
        <f t="shared" si="15"/>
        <v>227.95437504260298</v>
      </c>
      <c r="AC100" s="12">
        <f>(AB100*POP_PADRAO!$H$2)/100000</f>
        <v>20.810552813467062</v>
      </c>
      <c r="AD100" s="8">
        <f>VLOOKUP(A100,OBITOS!A:AC,25,0)</f>
        <v>56</v>
      </c>
      <c r="AE100" s="1">
        <f>VLOOKUP(A100,POP_2021_FX_ETARIA!A:AC,29,0)</f>
        <v>3658.0478789382291</v>
      </c>
      <c r="AF100" s="3">
        <f t="shared" si="16"/>
        <v>1530.8711600640488</v>
      </c>
      <c r="AG100" s="12">
        <f>(AF100*POP_PADRAO!$I$2)/100000</f>
        <v>105.85216700001089</v>
      </c>
      <c r="AH100" s="12">
        <f t="shared" si="17"/>
        <v>154.03248623223851</v>
      </c>
    </row>
    <row r="101" spans="1:34" x14ac:dyDescent="0.25">
      <c r="A101" s="8" t="s">
        <v>100</v>
      </c>
      <c r="B101" s="6">
        <f>VLOOKUP($A101,OBITOS!A:AC,18,0)</f>
        <v>0</v>
      </c>
      <c r="C101" s="1">
        <f>VLOOKUP(A101,POP_2021_FX_ETARIA!A:AC,8,0)</f>
        <v>1840.1254485431321</v>
      </c>
      <c r="D101" s="3">
        <f t="shared" si="9"/>
        <v>0</v>
      </c>
      <c r="E101" s="12">
        <f>(D101*POP_PADRAO!$B$2)/100000</f>
        <v>0</v>
      </c>
      <c r="F101" s="6">
        <f>VLOOKUP(A101,OBITOS!A:AC,19,0)</f>
        <v>0</v>
      </c>
      <c r="G101" s="1">
        <f>VLOOKUP(A101,POP_2021_FX_ETARIA!A:AC,11,0)</f>
        <v>1869.6473930956099</v>
      </c>
      <c r="H101" s="3">
        <f t="shared" si="10"/>
        <v>0</v>
      </c>
      <c r="I101" s="12">
        <f>(H101*POP_PADRAO!$C$2)/100000</f>
        <v>0</v>
      </c>
      <c r="J101" s="8">
        <f>VLOOKUP(A101,OBITOS!A:AC,20,0)</f>
        <v>0</v>
      </c>
      <c r="K101" s="1">
        <f>VLOOKUP(A101,POP_2021_FX_ETARIA!A:AC,14,0)</f>
        <v>2140.8226528721434</v>
      </c>
      <c r="L101" s="3">
        <f t="shared" si="11"/>
        <v>0</v>
      </c>
      <c r="M101" s="12">
        <f>(L101*POP_PADRAO!$D$2)/100000</f>
        <v>0</v>
      </c>
      <c r="N101" s="8">
        <f>VLOOKUP(A101,OBITOS!A:AB,21,0)</f>
        <v>0</v>
      </c>
      <c r="O101" s="1">
        <f>VLOOKUP(A101,POP_2021_FX_ETARIA!A:AC,17,0)</f>
        <v>3323.4528650646953</v>
      </c>
      <c r="P101" s="3">
        <f t="shared" si="12"/>
        <v>0</v>
      </c>
      <c r="Q101" s="12">
        <f>(P101*POP_PADRAO!$E$2)/100000</f>
        <v>0</v>
      </c>
      <c r="R101" s="8">
        <f>VLOOKUP($A101,OBITOS!A:AB,22,0)</f>
        <v>0</v>
      </c>
      <c r="S101" s="1">
        <f>VLOOKUP(A101,POP_2021_FX_ETARIA!A:AC,20,0)</f>
        <v>3917.8237082066871</v>
      </c>
      <c r="T101" s="3">
        <f t="shared" si="13"/>
        <v>0</v>
      </c>
      <c r="U101" s="12">
        <f>(T101*POP_PADRAO!$F$2)/100000</f>
        <v>0</v>
      </c>
      <c r="V101" s="8">
        <f>VLOOKUP(A101,OBITOS!A:AC,23,0)</f>
        <v>4</v>
      </c>
      <c r="W101" s="1">
        <f>VLOOKUP(A101,POP_2021_FX_ETARIA!A:AC,23,0)</f>
        <v>3184.6371280191247</v>
      </c>
      <c r="X101" s="3">
        <f t="shared" si="14"/>
        <v>125.60300716232743</v>
      </c>
      <c r="Y101" s="12">
        <f>(X101*POP_PADRAO!$G$2)/100000</f>
        <v>15.315968171073317</v>
      </c>
      <c r="Z101" s="8">
        <f>VLOOKUP(A101,OBITOS!A:AC,24,0)</f>
        <v>11</v>
      </c>
      <c r="AA101" s="1">
        <f>VLOOKUP(A101,POP_2021_FX_ETARIA!A:AC,26,0)</f>
        <v>2914.7579117866931</v>
      </c>
      <c r="AB101" s="3">
        <f t="shared" si="15"/>
        <v>377.38983246321141</v>
      </c>
      <c r="AC101" s="12">
        <f>(AB101*POP_PADRAO!$H$2)/100000</f>
        <v>34.452907685028428</v>
      </c>
      <c r="AD101" s="8">
        <f>VLOOKUP(A101,OBITOS!A:AC,25,0)</f>
        <v>43</v>
      </c>
      <c r="AE101" s="1">
        <f>VLOOKUP(A101,POP_2021_FX_ETARIA!A:AC,29,0)</f>
        <v>2814.2124782932278</v>
      </c>
      <c r="AF101" s="3">
        <f t="shared" si="16"/>
        <v>1527.9585437016742</v>
      </c>
      <c r="AG101" s="12">
        <f>(AF101*POP_PADRAO!$I$2)/100000</f>
        <v>105.65077398821482</v>
      </c>
      <c r="AH101" s="12">
        <f t="shared" si="17"/>
        <v>155.41964984431655</v>
      </c>
    </row>
    <row r="102" spans="1:34" x14ac:dyDescent="0.25">
      <c r="A102" s="8" t="s">
        <v>101</v>
      </c>
      <c r="B102" s="6">
        <f>VLOOKUP($A102,OBITOS!A:AC,18,0)</f>
        <v>0</v>
      </c>
      <c r="C102" s="1">
        <f>VLOOKUP(A102,POP_2021_FX_ETARIA!A:AC,8,0)</f>
        <v>3736.9104814039601</v>
      </c>
      <c r="D102" s="3">
        <f t="shared" si="9"/>
        <v>0</v>
      </c>
      <c r="E102" s="12">
        <f>(D102*POP_PADRAO!$B$2)/100000</f>
        <v>0</v>
      </c>
      <c r="F102" s="6">
        <f>VLOOKUP(A102,OBITOS!A:AC,19,0)</f>
        <v>0</v>
      </c>
      <c r="G102" s="1">
        <f>VLOOKUP(A102,POP_2021_FX_ETARIA!A:AC,11,0)</f>
        <v>3654.6977038796517</v>
      </c>
      <c r="H102" s="3">
        <f t="shared" si="10"/>
        <v>0</v>
      </c>
      <c r="I102" s="12">
        <f>(H102*POP_PADRAO!$C$2)/100000</f>
        <v>0</v>
      </c>
      <c r="J102" s="8">
        <f>VLOOKUP(A102,OBITOS!A:AC,20,0)</f>
        <v>0</v>
      </c>
      <c r="K102" s="1">
        <f>VLOOKUP(A102,POP_2021_FX_ETARIA!A:AC,14,0)</f>
        <v>4150.334795321638</v>
      </c>
      <c r="L102" s="3">
        <f t="shared" si="11"/>
        <v>0</v>
      </c>
      <c r="M102" s="12">
        <f>(L102*POP_PADRAO!$D$2)/100000</f>
        <v>0</v>
      </c>
      <c r="N102" s="8">
        <f>VLOOKUP(A102,OBITOS!A:AB,21,0)</f>
        <v>0</v>
      </c>
      <c r="O102" s="1">
        <f>VLOOKUP(A102,POP_2021_FX_ETARIA!A:AC,17,0)</f>
        <v>5700.1749022396016</v>
      </c>
      <c r="P102" s="3">
        <f t="shared" si="12"/>
        <v>0</v>
      </c>
      <c r="Q102" s="12">
        <f>(P102*POP_PADRAO!$E$2)/100000</f>
        <v>0</v>
      </c>
      <c r="R102" s="8">
        <f>VLOOKUP($A102,OBITOS!A:AB,22,0)</f>
        <v>9</v>
      </c>
      <c r="S102" s="1">
        <f>VLOOKUP(A102,POP_2021_FX_ETARIA!A:AC,20,0)</f>
        <v>6188.0507215619691</v>
      </c>
      <c r="T102" s="3">
        <f t="shared" si="13"/>
        <v>145.44160035146331</v>
      </c>
      <c r="U102" s="12">
        <f>(T102*POP_PADRAO!$F$2)/100000</f>
        <v>22.190405607834972</v>
      </c>
      <c r="V102" s="8">
        <f>VLOOKUP(A102,OBITOS!A:AC,23,0)</f>
        <v>8</v>
      </c>
      <c r="W102" s="1">
        <f>VLOOKUP(A102,POP_2021_FX_ETARIA!A:AC,23,0)</f>
        <v>5126.1321747084376</v>
      </c>
      <c r="X102" s="3">
        <f t="shared" si="14"/>
        <v>156.06308474585953</v>
      </c>
      <c r="Y102" s="12">
        <f>(X102*POP_PADRAO!$G$2)/100000</f>
        <v>19.030254869280078</v>
      </c>
      <c r="Z102" s="8">
        <f>VLOOKUP(A102,OBITOS!A:AC,24,0)</f>
        <v>26</v>
      </c>
      <c r="AA102" s="1">
        <f>VLOOKUP(A102,POP_2021_FX_ETARIA!A:AC,26,0)</f>
        <v>4668.4789993823351</v>
      </c>
      <c r="AB102" s="3">
        <f t="shared" si="15"/>
        <v>556.92657080475112</v>
      </c>
      <c r="AC102" s="12">
        <f>(AB102*POP_PADRAO!$H$2)/100000</f>
        <v>50.843287446399316</v>
      </c>
      <c r="AD102" s="8">
        <f>VLOOKUP(A102,OBITOS!A:AC,25,0)</f>
        <v>122</v>
      </c>
      <c r="AE102" s="1">
        <f>VLOOKUP(A102,POP_2021_FX_ETARIA!A:AC,29,0)</f>
        <v>4922.9936332767402</v>
      </c>
      <c r="AF102" s="3">
        <f t="shared" si="16"/>
        <v>2478.1669262244591</v>
      </c>
      <c r="AG102" s="12">
        <f>(AF102*POP_PADRAO!$I$2)/100000</f>
        <v>171.35298264919967</v>
      </c>
      <c r="AH102" s="12">
        <f t="shared" si="17"/>
        <v>263.41693057271402</v>
      </c>
    </row>
    <row r="103" spans="1:34" x14ac:dyDescent="0.25">
      <c r="A103" s="8" t="s">
        <v>102</v>
      </c>
      <c r="B103" s="6">
        <f>VLOOKUP($A103,OBITOS!A:AC,18,0)</f>
        <v>0</v>
      </c>
      <c r="C103" s="1">
        <f>VLOOKUP(A103,POP_2021_FX_ETARIA!A:AC,8,0)</f>
        <v>2712.0895185960389</v>
      </c>
      <c r="D103" s="3">
        <f t="shared" si="9"/>
        <v>0</v>
      </c>
      <c r="E103" s="12">
        <f>(D103*POP_PADRAO!$B$2)/100000</f>
        <v>0</v>
      </c>
      <c r="F103" s="6">
        <f>VLOOKUP(A103,OBITOS!A:AC,19,0)</f>
        <v>0</v>
      </c>
      <c r="G103" s="1">
        <f>VLOOKUP(A103,POP_2021_FX_ETARIA!A:AC,11,0)</f>
        <v>2401.3022961203483</v>
      </c>
      <c r="H103" s="3">
        <f t="shared" si="10"/>
        <v>0</v>
      </c>
      <c r="I103" s="12">
        <f>(H103*POP_PADRAO!$C$2)/100000</f>
        <v>0</v>
      </c>
      <c r="J103" s="8">
        <f>VLOOKUP(A103,OBITOS!A:AC,20,0)</f>
        <v>0</v>
      </c>
      <c r="K103" s="1">
        <f>VLOOKUP(A103,POP_2021_FX_ETARIA!A:AC,14,0)</f>
        <v>2296.6652046783629</v>
      </c>
      <c r="L103" s="3">
        <f t="shared" si="11"/>
        <v>0</v>
      </c>
      <c r="M103" s="12">
        <f>(L103*POP_PADRAO!$D$2)/100000</f>
        <v>0</v>
      </c>
      <c r="N103" s="8">
        <f>VLOOKUP(A103,OBITOS!A:AB,21,0)</f>
        <v>3</v>
      </c>
      <c r="O103" s="1">
        <f>VLOOKUP(A103,POP_2021_FX_ETARIA!A:AC,17,0)</f>
        <v>3665.825097760398</v>
      </c>
      <c r="P103" s="3">
        <f t="shared" si="12"/>
        <v>81.836964939566329</v>
      </c>
      <c r="Q103" s="12">
        <f>(P103*POP_PADRAO!$E$2)/100000</f>
        <v>13.566938924544981</v>
      </c>
      <c r="R103" s="8">
        <f>VLOOKUP($A103,OBITOS!A:AB,22,0)</f>
        <v>1</v>
      </c>
      <c r="S103" s="1">
        <f>VLOOKUP(A103,POP_2021_FX_ETARIA!A:AC,20,0)</f>
        <v>4326.9492784380309</v>
      </c>
      <c r="T103" s="3">
        <f t="shared" si="13"/>
        <v>23.110971163521153</v>
      </c>
      <c r="U103" s="12">
        <f>(T103*POP_PADRAO!$F$2)/100000</f>
        <v>3.5261013552533584</v>
      </c>
      <c r="V103" s="8">
        <f>VLOOKUP(A103,OBITOS!A:AC,23,0)</f>
        <v>5</v>
      </c>
      <c r="W103" s="1">
        <f>VLOOKUP(A103,POP_2021_FX_ETARIA!A:AC,23,0)</f>
        <v>3609.8678252915615</v>
      </c>
      <c r="X103" s="3">
        <f t="shared" si="14"/>
        <v>138.50922643119657</v>
      </c>
      <c r="Y103" s="12">
        <f>(X103*POP_PADRAO!$G$2)/100000</f>
        <v>16.889746124298796</v>
      </c>
      <c r="Z103" s="8">
        <f>VLOOKUP(A103,OBITOS!A:AC,24,0)</f>
        <v>14</v>
      </c>
      <c r="AA103" s="1">
        <f>VLOOKUP(A103,POP_2021_FX_ETARIA!A:AC,26,0)</f>
        <v>3113.5210006176653</v>
      </c>
      <c r="AB103" s="3">
        <f t="shared" si="15"/>
        <v>449.65169649482556</v>
      </c>
      <c r="AC103" s="12">
        <f>(AB103*POP_PADRAO!$H$2)/100000</f>
        <v>41.049882792649989</v>
      </c>
      <c r="AD103" s="8">
        <f>VLOOKUP(A103,OBITOS!A:AC,25,0)</f>
        <v>74</v>
      </c>
      <c r="AE103" s="1">
        <f>VLOOKUP(A103,POP_2021_FX_ETARIA!A:AC,29,0)</f>
        <v>3186.0063667232598</v>
      </c>
      <c r="AF103" s="3">
        <f t="shared" si="16"/>
        <v>2322.6570032283844</v>
      </c>
      <c r="AG103" s="12">
        <f>(AF103*POP_PADRAO!$I$2)/100000</f>
        <v>160.60024083227847</v>
      </c>
      <c r="AH103" s="12">
        <f t="shared" si="17"/>
        <v>235.6329100290256</v>
      </c>
    </row>
    <row r="104" spans="1:34" x14ac:dyDescent="0.25">
      <c r="A104" s="8" t="s">
        <v>103</v>
      </c>
      <c r="B104" s="6">
        <f>VLOOKUP($A104,OBITOS!A:AC,18,0)</f>
        <v>0</v>
      </c>
      <c r="C104" s="1">
        <f>VLOOKUP(A104,POP_2021_FX_ETARIA!A:AC,8,0)</f>
        <v>1681.746729602158</v>
      </c>
      <c r="D104" s="3">
        <f t="shared" si="9"/>
        <v>0</v>
      </c>
      <c r="E104" s="12">
        <f>(D104*POP_PADRAO!$B$2)/100000</f>
        <v>0</v>
      </c>
      <c r="F104" s="6">
        <f>VLOOKUP(A104,OBITOS!A:AC,19,0)</f>
        <v>0</v>
      </c>
      <c r="G104" s="1">
        <f>VLOOKUP(A104,POP_2021_FX_ETARIA!A:AC,11,0)</f>
        <v>1673.6398328690807</v>
      </c>
      <c r="H104" s="3">
        <f t="shared" si="10"/>
        <v>0</v>
      </c>
      <c r="I104" s="12">
        <f>(H104*POP_PADRAO!$C$2)/100000</f>
        <v>0</v>
      </c>
      <c r="J104" s="8">
        <f>VLOOKUP(A104,OBITOS!A:AC,20,0)</f>
        <v>0</v>
      </c>
      <c r="K104" s="1">
        <f>VLOOKUP(A104,POP_2021_FX_ETARIA!A:AC,14,0)</f>
        <v>2174.4106825678764</v>
      </c>
      <c r="L104" s="3">
        <f t="shared" si="11"/>
        <v>0</v>
      </c>
      <c r="M104" s="12">
        <f>(L104*POP_PADRAO!$D$2)/100000</f>
        <v>0</v>
      </c>
      <c r="N104" s="8">
        <f>VLOOKUP(A104,OBITOS!A:AB,21,0)</f>
        <v>0</v>
      </c>
      <c r="O104" s="1">
        <f>VLOOKUP(A104,POP_2021_FX_ETARIA!A:AC,17,0)</f>
        <v>3632.9871136835204</v>
      </c>
      <c r="P104" s="3">
        <f t="shared" si="12"/>
        <v>0</v>
      </c>
      <c r="Q104" s="12">
        <f>(P104*POP_PADRAO!$E$2)/100000</f>
        <v>0</v>
      </c>
      <c r="R104" s="8">
        <f>VLOOKUP($A104,OBITOS!A:AB,22,0)</f>
        <v>2</v>
      </c>
      <c r="S104" s="1">
        <f>VLOOKUP(A104,POP_2021_FX_ETARIA!A:AC,20,0)</f>
        <v>4226.8071931196246</v>
      </c>
      <c r="T104" s="3">
        <f t="shared" si="13"/>
        <v>47.317038810182538</v>
      </c>
      <c r="U104" s="12">
        <f>(T104*POP_PADRAO!$F$2)/100000</f>
        <v>7.2192844469691337</v>
      </c>
      <c r="V104" s="8">
        <f>VLOOKUP(A104,OBITOS!A:AC,23,0)</f>
        <v>1</v>
      </c>
      <c r="W104" s="1">
        <f>VLOOKUP(A104,POP_2021_FX_ETARIA!A:AC,23,0)</f>
        <v>2763.4285714285716</v>
      </c>
      <c r="X104" s="3">
        <f t="shared" si="14"/>
        <v>36.18693134822167</v>
      </c>
      <c r="Y104" s="12">
        <f>(X104*POP_PADRAO!$G$2)/100000</f>
        <v>4.4126163955763387</v>
      </c>
      <c r="Z104" s="8">
        <f>VLOOKUP(A104,OBITOS!A:AC,24,0)</f>
        <v>9</v>
      </c>
      <c r="AA104" s="1">
        <f>VLOOKUP(A104,POP_2021_FX_ETARIA!A:AC,26,0)</f>
        <v>2205.569894903379</v>
      </c>
      <c r="AB104" s="3">
        <f t="shared" si="15"/>
        <v>408.05780042596513</v>
      </c>
      <c r="AC104" s="12">
        <f>(AB104*POP_PADRAO!$H$2)/100000</f>
        <v>37.252666921284906</v>
      </c>
      <c r="AD104" s="8">
        <f>VLOOKUP(A104,OBITOS!A:AC,25,0)</f>
        <v>39</v>
      </c>
      <c r="AE104" s="1">
        <f>VLOOKUP(A104,POP_2021_FX_ETARIA!A:AC,29,0)</f>
        <v>2522.5497302249823</v>
      </c>
      <c r="AF104" s="3">
        <f t="shared" si="16"/>
        <v>1546.0547529630526</v>
      </c>
      <c r="AG104" s="12">
        <f>(AF104*POP_PADRAO!$I$2)/100000</f>
        <v>106.90203733079581</v>
      </c>
      <c r="AH104" s="12">
        <f t="shared" si="17"/>
        <v>155.78660509462617</v>
      </c>
    </row>
    <row r="105" spans="1:34" x14ac:dyDescent="0.25">
      <c r="A105" s="8" t="s">
        <v>104</v>
      </c>
      <c r="B105" s="6">
        <f>VLOOKUP($A105,OBITOS!A:AC,18,0)</f>
        <v>0</v>
      </c>
      <c r="C105" s="1">
        <f>VLOOKUP(A105,POP_2021_FX_ETARIA!A:AC,8,0)</f>
        <v>3220.3386378961568</v>
      </c>
      <c r="D105" s="3">
        <f t="shared" si="9"/>
        <v>0</v>
      </c>
      <c r="E105" s="12">
        <f>(D105*POP_PADRAO!$B$2)/100000</f>
        <v>0</v>
      </c>
      <c r="F105" s="6">
        <f>VLOOKUP(A105,OBITOS!A:AC,19,0)</f>
        <v>0</v>
      </c>
      <c r="G105" s="1">
        <f>VLOOKUP(A105,POP_2021_FX_ETARIA!A:AC,11,0)</f>
        <v>2605.333426183844</v>
      </c>
      <c r="H105" s="3">
        <f t="shared" si="10"/>
        <v>0</v>
      </c>
      <c r="I105" s="12">
        <f>(H105*POP_PADRAO!$C$2)/100000</f>
        <v>0</v>
      </c>
      <c r="J105" s="8">
        <f>VLOOKUP(A105,OBITOS!A:AC,20,0)</f>
        <v>0</v>
      </c>
      <c r="K105" s="1">
        <f>VLOOKUP(A105,POP_2021_FX_ETARIA!A:AC,14,0)</f>
        <v>2034.2571682314135</v>
      </c>
      <c r="L105" s="3">
        <f t="shared" si="11"/>
        <v>0</v>
      </c>
      <c r="M105" s="12">
        <f>(L105*POP_PADRAO!$D$2)/100000</f>
        <v>0</v>
      </c>
      <c r="N105" s="8">
        <f>VLOOKUP(A105,OBITOS!A:AB,21,0)</f>
        <v>2</v>
      </c>
      <c r="O105" s="1">
        <f>VLOOKUP(A105,POP_2021_FX_ETARIA!A:AC,17,0)</f>
        <v>4314.9499836190889</v>
      </c>
      <c r="P105" s="3">
        <f t="shared" si="12"/>
        <v>46.350479324039235</v>
      </c>
      <c r="Q105" s="12">
        <f>(P105*POP_PADRAO!$E$2)/100000</f>
        <v>7.683986357228628</v>
      </c>
      <c r="R105" s="8">
        <f>VLOOKUP($A105,OBITOS!A:AB,22,0)</f>
        <v>1</v>
      </c>
      <c r="S105" s="1">
        <f>VLOOKUP(A105,POP_2021_FX_ETARIA!A:AC,20,0)</f>
        <v>6018.477560594215</v>
      </c>
      <c r="T105" s="3">
        <f t="shared" si="13"/>
        <v>16.615497689107745</v>
      </c>
      <c r="U105" s="12">
        <f>(T105*POP_PADRAO!$F$2)/100000</f>
        <v>2.535069967645855</v>
      </c>
      <c r="V105" s="8">
        <f>VLOOKUP(A105,OBITOS!A:AC,23,0)</f>
        <v>5</v>
      </c>
      <c r="W105" s="1">
        <f>VLOOKUP(A105,POP_2021_FX_ETARIA!A:AC,23,0)</f>
        <v>4102.6938775510207</v>
      </c>
      <c r="X105" s="3">
        <f t="shared" si="14"/>
        <v>121.87114489235543</v>
      </c>
      <c r="Y105" s="12">
        <f>(X105*POP_PADRAO!$G$2)/100000</f>
        <v>14.860906743508517</v>
      </c>
      <c r="Z105" s="8">
        <f>VLOOKUP(A105,OBITOS!A:AC,24,0)</f>
        <v>11</v>
      </c>
      <c r="AA105" s="1">
        <f>VLOOKUP(A105,POP_2021_FX_ETARIA!A:AC,26,0)</f>
        <v>3552.9676799638382</v>
      </c>
      <c r="AB105" s="3">
        <f t="shared" si="15"/>
        <v>309.6003395142609</v>
      </c>
      <c r="AC105" s="12">
        <f>(AB105*POP_PADRAO!$H$2)/100000</f>
        <v>28.264227064405848</v>
      </c>
      <c r="AD105" s="8">
        <f>VLOOKUP(A105,OBITOS!A:AC,25,0)</f>
        <v>73</v>
      </c>
      <c r="AE105" s="1">
        <f>VLOOKUP(A105,POP_2021_FX_ETARIA!A:AC,29,0)</f>
        <v>3818.3542705894333</v>
      </c>
      <c r="AF105" s="3">
        <f t="shared" si="16"/>
        <v>1911.8184125102439</v>
      </c>
      <c r="AG105" s="12">
        <f>(AF105*POP_PADRAO!$I$2)/100000</f>
        <v>132.19278483648699</v>
      </c>
      <c r="AH105" s="12">
        <f t="shared" si="17"/>
        <v>185.53697496927583</v>
      </c>
    </row>
    <row r="106" spans="1:34" x14ac:dyDescent="0.25">
      <c r="A106" s="8" t="s">
        <v>105</v>
      </c>
      <c r="B106" s="6">
        <f>VLOOKUP($A106,OBITOS!A:AC,18,0)</f>
        <v>0</v>
      </c>
      <c r="C106" s="1">
        <f>VLOOKUP(A106,POP_2021_FX_ETARIA!A:AC,8,0)</f>
        <v>6899</v>
      </c>
      <c r="D106" s="3">
        <f t="shared" si="9"/>
        <v>0</v>
      </c>
      <c r="E106" s="12">
        <f>(D106*POP_PADRAO!$B$2)/100000</f>
        <v>0</v>
      </c>
      <c r="F106" s="6">
        <f>VLOOKUP(A106,OBITOS!A:AC,19,0)</f>
        <v>0</v>
      </c>
      <c r="G106" s="1">
        <f>VLOOKUP(A106,POP_2021_FX_ETARIA!A:AC,11,0)</f>
        <v>5796</v>
      </c>
      <c r="H106" s="3">
        <f t="shared" si="10"/>
        <v>0</v>
      </c>
      <c r="I106" s="12">
        <f>(H106*POP_PADRAO!$C$2)/100000</f>
        <v>0</v>
      </c>
      <c r="J106" s="8">
        <f>VLOOKUP(A106,OBITOS!A:AC,20,0)</f>
        <v>1</v>
      </c>
      <c r="K106" s="1">
        <f>VLOOKUP(A106,POP_2021_FX_ETARIA!A:AC,14,0)</f>
        <v>6920</v>
      </c>
      <c r="L106" s="3">
        <f t="shared" si="11"/>
        <v>14.450867052023122</v>
      </c>
      <c r="M106" s="12">
        <f>(L106*POP_PADRAO!$D$2)/100000</f>
        <v>2.1384554966500851</v>
      </c>
      <c r="N106" s="8">
        <f>VLOOKUP(A106,OBITOS!A:AB,21,0)</f>
        <v>1</v>
      </c>
      <c r="O106" s="1">
        <f>VLOOKUP(A106,POP_2021_FX_ETARIA!A:AC,17,0)</f>
        <v>7774</v>
      </c>
      <c r="P106" s="3">
        <f t="shared" si="12"/>
        <v>12.863390789812195</v>
      </c>
      <c r="Q106" s="12">
        <f>(P106*POP_PADRAO!$E$2)/100000</f>
        <v>2.1324940060620641</v>
      </c>
      <c r="R106" s="8">
        <f>VLOOKUP($A106,OBITOS!A:AB,22,0)</f>
        <v>1</v>
      </c>
      <c r="S106" s="1">
        <f>VLOOKUP(A106,POP_2021_FX_ETARIA!A:AC,20,0)</f>
        <v>8215</v>
      </c>
      <c r="T106" s="3">
        <f t="shared" si="13"/>
        <v>12.172854534388314</v>
      </c>
      <c r="U106" s="12">
        <f>(T106*POP_PADRAO!$F$2)/100000</f>
        <v>1.8572442744750923</v>
      </c>
      <c r="V106" s="8">
        <f>VLOOKUP(A106,OBITOS!A:AC,23,0)</f>
        <v>10</v>
      </c>
      <c r="W106" s="1">
        <f>VLOOKUP(A106,POP_2021_FX_ETARIA!A:AC,23,0)</f>
        <v>7191.0000000000009</v>
      </c>
      <c r="X106" s="3">
        <f t="shared" si="14"/>
        <v>139.06271728549572</v>
      </c>
      <c r="Y106" s="12">
        <f>(X106*POP_PADRAO!$G$2)/100000</f>
        <v>16.95723852355696</v>
      </c>
      <c r="Z106" s="8">
        <f>VLOOKUP(A106,OBITOS!A:AC,24,0)</f>
        <v>16</v>
      </c>
      <c r="AA106" s="1">
        <f>VLOOKUP(A106,POP_2021_FX_ETARIA!A:AC,26,0)</f>
        <v>5539</v>
      </c>
      <c r="AB106" s="3">
        <f t="shared" si="15"/>
        <v>288.86080519949445</v>
      </c>
      <c r="AC106" s="12">
        <f>(AB106*POP_PADRAO!$H$2)/100000</f>
        <v>26.370860577785461</v>
      </c>
      <c r="AD106" s="8">
        <f>VLOOKUP(A106,OBITOS!A:AC,25,0)</f>
        <v>87</v>
      </c>
      <c r="AE106" s="1">
        <f>VLOOKUP(A106,POP_2021_FX_ETARIA!A:AC,29,0)</f>
        <v>4947</v>
      </c>
      <c r="AF106" s="3">
        <f t="shared" si="16"/>
        <v>1758.641600970285</v>
      </c>
      <c r="AG106" s="12">
        <f>(AF106*POP_PADRAO!$I$2)/100000</f>
        <v>121.60136613409368</v>
      </c>
      <c r="AH106" s="12">
        <f t="shared" si="17"/>
        <v>171.05765901262333</v>
      </c>
    </row>
    <row r="107" spans="1:34" x14ac:dyDescent="0.25">
      <c r="A107" s="8" t="s">
        <v>106</v>
      </c>
      <c r="B107" s="6">
        <f>VLOOKUP($A107,OBITOS!A:AC,18,0)</f>
        <v>0</v>
      </c>
      <c r="C107" s="1">
        <f>VLOOKUP(A107,POP_2021_FX_ETARIA!A:AC,8,0)</f>
        <v>2158.6700898587933</v>
      </c>
      <c r="D107" s="3">
        <f t="shared" si="9"/>
        <v>0</v>
      </c>
      <c r="E107" s="12">
        <f>(D107*POP_PADRAO!$B$2)/100000</f>
        <v>0</v>
      </c>
      <c r="F107" s="6">
        <f>VLOOKUP(A107,OBITOS!A:AC,19,0)</f>
        <v>0</v>
      </c>
      <c r="G107" s="1">
        <f>VLOOKUP(A107,POP_2021_FX_ETARIA!A:AC,11,0)</f>
        <v>2099.582934902538</v>
      </c>
      <c r="H107" s="3">
        <f t="shared" si="10"/>
        <v>0</v>
      </c>
      <c r="I107" s="12">
        <f>(H107*POP_PADRAO!$C$2)/100000</f>
        <v>0</v>
      </c>
      <c r="J107" s="8">
        <f>VLOOKUP(A107,OBITOS!A:AC,20,0)</f>
        <v>0</v>
      </c>
      <c r="K107" s="1">
        <f>VLOOKUP(A107,POP_2021_FX_ETARIA!A:AC,14,0)</f>
        <v>3168.5235055136386</v>
      </c>
      <c r="L107" s="3">
        <f t="shared" si="11"/>
        <v>0</v>
      </c>
      <c r="M107" s="12">
        <f>(L107*POP_PADRAO!$D$2)/100000</f>
        <v>0</v>
      </c>
      <c r="N107" s="8">
        <f>VLOOKUP(A107,OBITOS!A:AB,21,0)</f>
        <v>1</v>
      </c>
      <c r="O107" s="1">
        <f>VLOOKUP(A107,POP_2021_FX_ETARIA!A:AC,17,0)</f>
        <v>4519.2143947655395</v>
      </c>
      <c r="P107" s="3">
        <f t="shared" si="12"/>
        <v>22.127739749596032</v>
      </c>
      <c r="Q107" s="12">
        <f>(P107*POP_PADRAO!$E$2)/100000</f>
        <v>3.6683385551099899</v>
      </c>
      <c r="R107" s="8">
        <f>VLOOKUP($A107,OBITOS!A:AB,22,0)</f>
        <v>4</v>
      </c>
      <c r="S107" s="1">
        <f>VLOOKUP(A107,POP_2021_FX_ETARIA!A:AC,20,0)</f>
        <v>4326.1956609621338</v>
      </c>
      <c r="T107" s="3">
        <f t="shared" si="13"/>
        <v>92.459988254678507</v>
      </c>
      <c r="U107" s="12">
        <f>(T107*POP_PADRAO!$F$2)/100000</f>
        <v>14.106862389501552</v>
      </c>
      <c r="V107" s="8">
        <f>VLOOKUP(A107,OBITOS!A:AC,23,0)</f>
        <v>6</v>
      </c>
      <c r="W107" s="1">
        <f>VLOOKUP(A107,POP_2021_FX_ETARIA!A:AC,23,0)</f>
        <v>3585.2799941970111</v>
      </c>
      <c r="X107" s="3">
        <f t="shared" si="14"/>
        <v>167.35094636154935</v>
      </c>
      <c r="Y107" s="12">
        <f>(X107*POP_PADRAO!$G$2)/100000</f>
        <v>20.406691095858253</v>
      </c>
      <c r="Z107" s="8">
        <f>VLOOKUP(A107,OBITOS!A:AC,24,0)</f>
        <v>13</v>
      </c>
      <c r="AA107" s="1">
        <f>VLOOKUP(A107,POP_2021_FX_ETARIA!A:AC,26,0)</f>
        <v>3354.1897633016388</v>
      </c>
      <c r="AB107" s="3">
        <f t="shared" si="15"/>
        <v>387.57497092840913</v>
      </c>
      <c r="AC107" s="12">
        <f>(AB107*POP_PADRAO!$H$2)/100000</f>
        <v>35.382735690754828</v>
      </c>
      <c r="AD107" s="8">
        <f>VLOOKUP(A107,OBITOS!A:AC,25,0)</f>
        <v>64</v>
      </c>
      <c r="AE107" s="1">
        <f>VLOOKUP(A107,POP_2021_FX_ETARIA!A:AC,29,0)</f>
        <v>3615.1622485429589</v>
      </c>
      <c r="AF107" s="3">
        <f t="shared" si="16"/>
        <v>1770.3216508690396</v>
      </c>
      <c r="AG107" s="12">
        <f>(AF107*POP_PADRAO!$I$2)/100000</f>
        <v>122.40898379958011</v>
      </c>
      <c r="AH107" s="12">
        <f t="shared" si="17"/>
        <v>195.97361153080473</v>
      </c>
    </row>
    <row r="108" spans="1:34" x14ac:dyDescent="0.25">
      <c r="A108" s="8" t="s">
        <v>107</v>
      </c>
      <c r="B108" s="6">
        <f>VLOOKUP($A108,OBITOS!A:AC,18,0)</f>
        <v>0</v>
      </c>
      <c r="C108" s="1">
        <f>VLOOKUP(A108,POP_2021_FX_ETARIA!A:AC,8,0)</f>
        <v>3194</v>
      </c>
      <c r="D108" s="3">
        <f t="shared" si="9"/>
        <v>0</v>
      </c>
      <c r="E108" s="12">
        <f>(D108*POP_PADRAO!$B$2)/100000</f>
        <v>0</v>
      </c>
      <c r="F108" s="6">
        <f>VLOOKUP(A108,OBITOS!A:AC,19,0)</f>
        <v>0</v>
      </c>
      <c r="G108" s="1">
        <f>VLOOKUP(A108,POP_2021_FX_ETARIA!A:AC,11,0)</f>
        <v>3400.9999999999995</v>
      </c>
      <c r="H108" s="3">
        <f t="shared" si="10"/>
        <v>0</v>
      </c>
      <c r="I108" s="12">
        <f>(H108*POP_PADRAO!$C$2)/100000</f>
        <v>0</v>
      </c>
      <c r="J108" s="8">
        <f>VLOOKUP(A108,OBITOS!A:AC,20,0)</f>
        <v>0</v>
      </c>
      <c r="K108" s="1">
        <f>VLOOKUP(A108,POP_2021_FX_ETARIA!A:AC,14,0)</f>
        <v>4353</v>
      </c>
      <c r="L108" s="3">
        <f t="shared" si="11"/>
        <v>0</v>
      </c>
      <c r="M108" s="12">
        <f>(L108*POP_PADRAO!$D$2)/100000</f>
        <v>0</v>
      </c>
      <c r="N108" s="8">
        <f>VLOOKUP(A108,OBITOS!A:AB,21,0)</f>
        <v>2</v>
      </c>
      <c r="O108" s="1">
        <f>VLOOKUP(A108,POP_2021_FX_ETARIA!A:AC,17,0)</f>
        <v>5734</v>
      </c>
      <c r="P108" s="3">
        <f t="shared" si="12"/>
        <v>34.879665155214511</v>
      </c>
      <c r="Q108" s="12">
        <f>(P108*POP_PADRAO!$E$2)/100000</f>
        <v>5.7823538204138423</v>
      </c>
      <c r="R108" s="8">
        <f>VLOOKUP($A108,OBITOS!A:AB,22,0)</f>
        <v>2</v>
      </c>
      <c r="S108" s="1">
        <f>VLOOKUP(A108,POP_2021_FX_ETARIA!A:AC,20,0)</f>
        <v>6200</v>
      </c>
      <c r="T108" s="3">
        <f t="shared" si="13"/>
        <v>32.258064516129032</v>
      </c>
      <c r="U108" s="12">
        <f>(T108*POP_PADRAO!$F$2)/100000</f>
        <v>4.9216973273589941</v>
      </c>
      <c r="V108" s="8">
        <f>VLOOKUP(A108,OBITOS!A:AC,23,0)</f>
        <v>6</v>
      </c>
      <c r="W108" s="1">
        <f>VLOOKUP(A108,POP_2021_FX_ETARIA!A:AC,23,0)</f>
        <v>5944</v>
      </c>
      <c r="X108" s="3">
        <f t="shared" si="14"/>
        <v>100.9421265141319</v>
      </c>
      <c r="Y108" s="12">
        <f>(X108*POP_PADRAO!$G$2)/100000</f>
        <v>12.308832660454051</v>
      </c>
      <c r="Z108" s="8">
        <f>VLOOKUP(A108,OBITOS!A:AC,24,0)</f>
        <v>13</v>
      </c>
      <c r="AA108" s="1">
        <f>VLOOKUP(A108,POP_2021_FX_ETARIA!A:AC,26,0)</f>
        <v>5620.0000000000009</v>
      </c>
      <c r="AB108" s="3">
        <f t="shared" si="15"/>
        <v>231.31672597864767</v>
      </c>
      <c r="AC108" s="12">
        <f>(AB108*POP_PADRAO!$H$2)/100000</f>
        <v>21.117510649739742</v>
      </c>
      <c r="AD108" s="8">
        <f>VLOOKUP(A108,OBITOS!A:AC,25,0)</f>
        <v>98</v>
      </c>
      <c r="AE108" s="1">
        <f>VLOOKUP(A108,POP_2021_FX_ETARIA!A:AC,29,0)</f>
        <v>6262</v>
      </c>
      <c r="AF108" s="3">
        <f t="shared" si="16"/>
        <v>1564.9952091983391</v>
      </c>
      <c r="AG108" s="12">
        <f>(AF108*POP_PADRAO!$I$2)/100000</f>
        <v>108.21167617485769</v>
      </c>
      <c r="AH108" s="12">
        <f t="shared" si="17"/>
        <v>152.34207063282432</v>
      </c>
    </row>
    <row r="109" spans="1:34" x14ac:dyDescent="0.25">
      <c r="A109" s="8" t="s">
        <v>108</v>
      </c>
      <c r="B109" s="6">
        <f>VLOOKUP($A109,OBITOS!A:AC,18,0)</f>
        <v>0</v>
      </c>
      <c r="C109" s="1">
        <f>VLOOKUP(A109,POP_2021_FX_ETARIA!A:AC,8,0)</f>
        <v>4677</v>
      </c>
      <c r="D109" s="3">
        <f t="shared" si="9"/>
        <v>0</v>
      </c>
      <c r="E109" s="12">
        <f>(D109*POP_PADRAO!$B$2)/100000</f>
        <v>0</v>
      </c>
      <c r="F109" s="6">
        <f>VLOOKUP(A109,OBITOS!A:AC,19,0)</f>
        <v>0</v>
      </c>
      <c r="G109" s="1">
        <f>VLOOKUP(A109,POP_2021_FX_ETARIA!A:AC,11,0)</f>
        <v>4900.0000000000009</v>
      </c>
      <c r="H109" s="3">
        <f t="shared" si="10"/>
        <v>0</v>
      </c>
      <c r="I109" s="12">
        <f>(H109*POP_PADRAO!$C$2)/100000</f>
        <v>0</v>
      </c>
      <c r="J109" s="8">
        <f>VLOOKUP(A109,OBITOS!A:AC,20,0)</f>
        <v>0</v>
      </c>
      <c r="K109" s="1">
        <f>VLOOKUP(A109,POP_2021_FX_ETARIA!A:AC,14,0)</f>
        <v>5474</v>
      </c>
      <c r="L109" s="3">
        <f t="shared" si="11"/>
        <v>0</v>
      </c>
      <c r="M109" s="12">
        <f>(L109*POP_PADRAO!$D$2)/100000</f>
        <v>0</v>
      </c>
      <c r="N109" s="8">
        <f>VLOOKUP(A109,OBITOS!A:AB,21,0)</f>
        <v>1</v>
      </c>
      <c r="O109" s="1">
        <f>VLOOKUP(A109,POP_2021_FX_ETARIA!A:AC,17,0)</f>
        <v>7198</v>
      </c>
      <c r="P109" s="3">
        <f t="shared" si="12"/>
        <v>13.892747985551541</v>
      </c>
      <c r="Q109" s="12">
        <f>(P109*POP_PADRAO!$E$2)/100000</f>
        <v>2.30314092846992</v>
      </c>
      <c r="R109" s="8">
        <f>VLOOKUP($A109,OBITOS!A:AB,22,0)</f>
        <v>2</v>
      </c>
      <c r="S109" s="1">
        <f>VLOOKUP(A109,POP_2021_FX_ETARIA!A:AC,20,0)</f>
        <v>8718</v>
      </c>
      <c r="T109" s="3">
        <f t="shared" si="13"/>
        <v>22.941041523285158</v>
      </c>
      <c r="U109" s="12">
        <f>(T109*POP_PADRAO!$F$2)/100000</f>
        <v>3.5001747453115124</v>
      </c>
      <c r="V109" s="8">
        <f>VLOOKUP(A109,OBITOS!A:AC,23,0)</f>
        <v>12</v>
      </c>
      <c r="W109" s="1">
        <f>VLOOKUP(A109,POP_2021_FX_ETARIA!A:AC,23,0)</f>
        <v>6518</v>
      </c>
      <c r="X109" s="3">
        <f t="shared" si="14"/>
        <v>184.10555385087451</v>
      </c>
      <c r="Y109" s="12">
        <f>(X109*POP_PADRAO!$G$2)/100000</f>
        <v>22.449739593046605</v>
      </c>
      <c r="Z109" s="8">
        <f>VLOOKUP(A109,OBITOS!A:AC,24,0)</f>
        <v>23</v>
      </c>
      <c r="AA109" s="1">
        <f>VLOOKUP(A109,POP_2021_FX_ETARIA!A:AC,26,0)</f>
        <v>4422</v>
      </c>
      <c r="AB109" s="3">
        <f t="shared" si="15"/>
        <v>520.12663952962453</v>
      </c>
      <c r="AC109" s="12">
        <f>(AB109*POP_PADRAO!$H$2)/100000</f>
        <v>47.483725195445139</v>
      </c>
      <c r="AD109" s="8">
        <f>VLOOKUP(A109,OBITOS!A:AC,25,0)</f>
        <v>61</v>
      </c>
      <c r="AE109" s="1">
        <f>VLOOKUP(A109,POP_2021_FX_ETARIA!A:AC,29,0)</f>
        <v>3471</v>
      </c>
      <c r="AF109" s="3">
        <f t="shared" si="16"/>
        <v>1757.4186113511955</v>
      </c>
      <c r="AG109" s="12">
        <f>(AF109*POP_PADRAO!$I$2)/100000</f>
        <v>121.51680245246177</v>
      </c>
      <c r="AH109" s="12">
        <f t="shared" si="17"/>
        <v>197.25358291473495</v>
      </c>
    </row>
    <row r="110" spans="1:34" x14ac:dyDescent="0.25">
      <c r="A110" s="8" t="s">
        <v>109</v>
      </c>
      <c r="B110" s="6">
        <f>VLOOKUP($A110,OBITOS!A:AC,18,0)</f>
        <v>0</v>
      </c>
      <c r="C110" s="1">
        <f>VLOOKUP(A110,POP_2021_FX_ETARIA!A:AC,8,0)</f>
        <v>7019.9999999999991</v>
      </c>
      <c r="D110" s="3">
        <f t="shared" si="9"/>
        <v>0</v>
      </c>
      <c r="E110" s="12">
        <f>(D110*POP_PADRAO!$B$2)/100000</f>
        <v>0</v>
      </c>
      <c r="F110" s="6">
        <f>VLOOKUP(A110,OBITOS!A:AC,19,0)</f>
        <v>1</v>
      </c>
      <c r="G110" s="1">
        <f>VLOOKUP(A110,POP_2021_FX_ETARIA!A:AC,11,0)</f>
        <v>6854</v>
      </c>
      <c r="H110" s="3">
        <f t="shared" si="10"/>
        <v>14.590020426028595</v>
      </c>
      <c r="I110" s="12">
        <f>(H110*POP_PADRAO!$C$2)/100000</f>
        <v>1.7662496738265856</v>
      </c>
      <c r="J110" s="8">
        <f>VLOOKUP(A110,OBITOS!A:AC,20,0)</f>
        <v>0</v>
      </c>
      <c r="K110" s="1">
        <f>VLOOKUP(A110,POP_2021_FX_ETARIA!A:AC,14,0)</f>
        <v>7891</v>
      </c>
      <c r="L110" s="3">
        <f t="shared" si="11"/>
        <v>0</v>
      </c>
      <c r="M110" s="12">
        <f>(L110*POP_PADRAO!$D$2)/100000</f>
        <v>0</v>
      </c>
      <c r="N110" s="8">
        <f>VLOOKUP(A110,OBITOS!A:AB,21,0)</f>
        <v>4</v>
      </c>
      <c r="O110" s="1">
        <f>VLOOKUP(A110,POP_2021_FX_ETARIA!A:AC,17,0)</f>
        <v>9450</v>
      </c>
      <c r="P110" s="3">
        <f t="shared" si="12"/>
        <v>42.328042328042329</v>
      </c>
      <c r="Q110" s="12">
        <f>(P110*POP_PADRAO!$E$2)/100000</f>
        <v>7.0171464140217923</v>
      </c>
      <c r="R110" s="8">
        <f>VLOOKUP($A110,OBITOS!A:AB,22,0)</f>
        <v>8</v>
      </c>
      <c r="S110" s="1">
        <f>VLOOKUP(A110,POP_2021_FX_ETARIA!A:AC,20,0)</f>
        <v>9230</v>
      </c>
      <c r="T110" s="3">
        <f t="shared" si="13"/>
        <v>86.673889490790899</v>
      </c>
      <c r="U110" s="12">
        <f>(T110*POP_PADRAO!$F$2)/100000</f>
        <v>13.224062158017666</v>
      </c>
      <c r="V110" s="8">
        <f>VLOOKUP(A110,OBITOS!A:AC,23,0)</f>
        <v>13</v>
      </c>
      <c r="W110" s="1">
        <f>VLOOKUP(A110,POP_2021_FX_ETARIA!A:AC,23,0)</f>
        <v>6667</v>
      </c>
      <c r="X110" s="3">
        <f t="shared" si="14"/>
        <v>194.99025048747563</v>
      </c>
      <c r="Y110" s="12">
        <f>(X110*POP_PADRAO!$G$2)/100000</f>
        <v>23.777014082761003</v>
      </c>
      <c r="Z110" s="8">
        <f>VLOOKUP(A110,OBITOS!A:AC,24,0)</f>
        <v>32</v>
      </c>
      <c r="AA110" s="1">
        <f>VLOOKUP(A110,POP_2021_FX_ETARIA!A:AC,26,0)</f>
        <v>4584</v>
      </c>
      <c r="AB110" s="3">
        <f t="shared" si="15"/>
        <v>698.08027923211171</v>
      </c>
      <c r="AC110" s="12">
        <f>(AB110*POP_PADRAO!$H$2)/100000</f>
        <v>63.729579729648208</v>
      </c>
      <c r="AD110" s="8">
        <f>VLOOKUP(A110,OBITOS!A:AC,25,0)</f>
        <v>51</v>
      </c>
      <c r="AE110" s="1">
        <f>VLOOKUP(A110,POP_2021_FX_ETARIA!A:AC,29,0)</f>
        <v>3861</v>
      </c>
      <c r="AF110" s="3">
        <f t="shared" si="16"/>
        <v>1320.901320901321</v>
      </c>
      <c r="AG110" s="12">
        <f>(AF110*POP_PADRAO!$I$2)/100000</f>
        <v>91.333791411115101</v>
      </c>
      <c r="AH110" s="12">
        <f t="shared" si="17"/>
        <v>200.84784346939034</v>
      </c>
    </row>
    <row r="111" spans="1:34" x14ac:dyDescent="0.25">
      <c r="A111" s="8" t="s">
        <v>110</v>
      </c>
      <c r="B111" s="6">
        <f>VLOOKUP($A111,OBITOS!A:AC,18,0)</f>
        <v>0</v>
      </c>
      <c r="C111" s="1">
        <f>VLOOKUP(A111,POP_2021_FX_ETARIA!A:AC,8,0)</f>
        <v>2691</v>
      </c>
      <c r="D111" s="3">
        <f t="shared" si="9"/>
        <v>0</v>
      </c>
      <c r="E111" s="12">
        <f>(D111*POP_PADRAO!$B$2)/100000</f>
        <v>0</v>
      </c>
      <c r="F111" s="6">
        <f>VLOOKUP(A111,OBITOS!A:AC,19,0)</f>
        <v>0</v>
      </c>
      <c r="G111" s="1">
        <f>VLOOKUP(A111,POP_2021_FX_ETARIA!A:AC,11,0)</f>
        <v>2502</v>
      </c>
      <c r="H111" s="3">
        <f t="shared" si="10"/>
        <v>0</v>
      </c>
      <c r="I111" s="12">
        <f>(H111*POP_PADRAO!$C$2)/100000</f>
        <v>0</v>
      </c>
      <c r="J111" s="8">
        <f>VLOOKUP(A111,OBITOS!A:AC,20,0)</f>
        <v>1</v>
      </c>
      <c r="K111" s="1">
        <f>VLOOKUP(A111,POP_2021_FX_ETARIA!A:AC,14,0)</f>
        <v>3046</v>
      </c>
      <c r="L111" s="3">
        <f t="shared" si="11"/>
        <v>32.829940906106366</v>
      </c>
      <c r="M111" s="12">
        <f>(L111*POP_PADRAO!$D$2)/100000</f>
        <v>4.8582114369069558</v>
      </c>
      <c r="N111" s="8">
        <f>VLOOKUP(A111,OBITOS!A:AB,21,0)</f>
        <v>4</v>
      </c>
      <c r="O111" s="1">
        <f>VLOOKUP(A111,POP_2021_FX_ETARIA!A:AC,17,0)</f>
        <v>3865</v>
      </c>
      <c r="P111" s="3">
        <f t="shared" si="12"/>
        <v>103.49288486416559</v>
      </c>
      <c r="Q111" s="12">
        <f>(P111*POP_PADRAO!$E$2)/100000</f>
        <v>17.157059149419389</v>
      </c>
      <c r="R111" s="8">
        <f>VLOOKUP($A111,OBITOS!A:AB,22,0)</f>
        <v>9</v>
      </c>
      <c r="S111" s="1">
        <f>VLOOKUP(A111,POP_2021_FX_ETARIA!A:AC,20,0)</f>
        <v>3655</v>
      </c>
      <c r="T111" s="3">
        <f t="shared" si="13"/>
        <v>246.23803009575923</v>
      </c>
      <c r="U111" s="12">
        <f>(T111*POP_PADRAO!$F$2)/100000</f>
        <v>37.569180693109693</v>
      </c>
      <c r="V111" s="8">
        <f>VLOOKUP(A111,OBITOS!A:AC,23,0)</f>
        <v>13</v>
      </c>
      <c r="W111" s="1">
        <f>VLOOKUP(A111,POP_2021_FX_ETARIA!A:AC,23,0)</f>
        <v>3059</v>
      </c>
      <c r="X111" s="3">
        <f t="shared" si="14"/>
        <v>424.97548218372015</v>
      </c>
      <c r="Y111" s="12">
        <f>(X111*POP_PADRAO!$G$2)/100000</f>
        <v>51.821298754418947</v>
      </c>
      <c r="Z111" s="8">
        <f>VLOOKUP(A111,OBITOS!A:AC,24,0)</f>
        <v>27</v>
      </c>
      <c r="AA111" s="1">
        <f>VLOOKUP(A111,POP_2021_FX_ETARIA!A:AC,26,0)</f>
        <v>2706</v>
      </c>
      <c r="AB111" s="3">
        <f t="shared" si="15"/>
        <v>997.78270509977824</v>
      </c>
      <c r="AC111" s="12">
        <f>(AB111*POP_PADRAO!$H$2)/100000</f>
        <v>91.090200295397935</v>
      </c>
      <c r="AD111" s="8">
        <f>VLOOKUP(A111,OBITOS!A:AC,25,0)</f>
        <v>64</v>
      </c>
      <c r="AE111" s="1">
        <f>VLOOKUP(A111,POP_2021_FX_ETARIA!A:AC,29,0)</f>
        <v>2363</v>
      </c>
      <c r="AF111" s="3">
        <f t="shared" si="16"/>
        <v>2708.4214980956413</v>
      </c>
      <c r="AG111" s="12">
        <f>(AF111*POP_PADRAO!$I$2)/100000</f>
        <v>187.27394714970322</v>
      </c>
      <c r="AH111" s="12">
        <f t="shared" si="17"/>
        <v>389.76989747895618</v>
      </c>
    </row>
    <row r="112" spans="1:34" x14ac:dyDescent="0.25">
      <c r="A112" s="8" t="s">
        <v>111</v>
      </c>
      <c r="B112" s="6">
        <f>VLOOKUP($A112,OBITOS!A:AC,18,0)</f>
        <v>0</v>
      </c>
      <c r="C112" s="1">
        <f>VLOOKUP(A112,POP_2021_FX_ETARIA!A:AC,8,0)</f>
        <v>5022.8715459297982</v>
      </c>
      <c r="D112" s="3">
        <f t="shared" si="9"/>
        <v>0</v>
      </c>
      <c r="E112" s="12">
        <f>(D112*POP_PADRAO!$B$2)/100000</f>
        <v>0</v>
      </c>
      <c r="F112" s="6">
        <f>VLOOKUP(A112,OBITOS!A:AC,19,0)</f>
        <v>0</v>
      </c>
      <c r="G112" s="1">
        <f>VLOOKUP(A112,POP_2021_FX_ETARIA!A:AC,11,0)</f>
        <v>5031.6563520574791</v>
      </c>
      <c r="H112" s="3">
        <f t="shared" si="10"/>
        <v>0</v>
      </c>
      <c r="I112" s="12">
        <f>(H112*POP_PADRAO!$C$2)/100000</f>
        <v>0</v>
      </c>
      <c r="J112" s="8">
        <f>VLOOKUP(A112,OBITOS!A:AC,20,0)</f>
        <v>2</v>
      </c>
      <c r="K112" s="1">
        <f>VLOOKUP(A112,POP_2021_FX_ETARIA!A:AC,14,0)</f>
        <v>6868.1920212765963</v>
      </c>
      <c r="L112" s="3">
        <f t="shared" si="11"/>
        <v>29.119744960599668</v>
      </c>
      <c r="M112" s="12">
        <f>(L112*POP_PADRAO!$D$2)/100000</f>
        <v>4.3091724841053747</v>
      </c>
      <c r="N112" s="8">
        <f>VLOOKUP(A112,OBITOS!A:AB,21,0)</f>
        <v>4</v>
      </c>
      <c r="O112" s="1">
        <f>VLOOKUP(A112,POP_2021_FX_ETARIA!A:AC,17,0)</f>
        <v>8171.2327678763149</v>
      </c>
      <c r="P112" s="3">
        <f t="shared" si="12"/>
        <v>48.952221942878161</v>
      </c>
      <c r="Q112" s="12">
        <f>(P112*POP_PADRAO!$E$2)/100000</f>
        <v>8.1153034672074682</v>
      </c>
      <c r="R112" s="8">
        <f>VLOOKUP($A112,OBITOS!A:AB,22,0)</f>
        <v>12</v>
      </c>
      <c r="S112" s="1">
        <f>VLOOKUP(A112,POP_2021_FX_ETARIA!A:AC,20,0)</f>
        <v>7684.5260176418215</v>
      </c>
      <c r="T112" s="3">
        <f t="shared" si="13"/>
        <v>156.15797216966783</v>
      </c>
      <c r="U112" s="12">
        <f>(T112*POP_PADRAO!$F$2)/100000</f>
        <v>23.825430502470887</v>
      </c>
      <c r="V112" s="8">
        <f>VLOOKUP(A112,OBITOS!A:AC,23,0)</f>
        <v>20</v>
      </c>
      <c r="W112" s="1">
        <f>VLOOKUP(A112,POP_2021_FX_ETARIA!A:AC,23,0)</f>
        <v>7196.7870467407247</v>
      </c>
      <c r="X112" s="3">
        <f t="shared" si="14"/>
        <v>277.90178964733411</v>
      </c>
      <c r="Y112" s="12">
        <f>(X112*POP_PADRAO!$G$2)/100000</f>
        <v>33.887205896448471</v>
      </c>
      <c r="Z112" s="8">
        <f>VLOOKUP(A112,OBITOS!A:AC,24,0)</f>
        <v>47</v>
      </c>
      <c r="AA112" s="1">
        <f>VLOOKUP(A112,POP_2021_FX_ETARIA!A:AC,26,0)</f>
        <v>5853.3625367767245</v>
      </c>
      <c r="AB112" s="3">
        <f t="shared" si="15"/>
        <v>802.95726951301276</v>
      </c>
      <c r="AC112" s="12">
        <f>(AB112*POP_PADRAO!$H$2)/100000</f>
        <v>73.30407526082746</v>
      </c>
      <c r="AD112" s="8">
        <f>VLOOKUP(A112,OBITOS!A:AC,25,0)</f>
        <v>116</v>
      </c>
      <c r="AE112" s="1">
        <f>VLOOKUP(A112,POP_2021_FX_ETARIA!A:AC,29,0)</f>
        <v>5007.6564822460778</v>
      </c>
      <c r="AF112" s="3">
        <f t="shared" si="16"/>
        <v>2316.4528240158093</v>
      </c>
      <c r="AG112" s="12">
        <f>(AF112*POP_PADRAO!$I$2)/100000</f>
        <v>160.17125253382494</v>
      </c>
      <c r="AH112" s="12">
        <f t="shared" si="17"/>
        <v>303.6124401448846</v>
      </c>
    </row>
    <row r="113" spans="1:34" x14ac:dyDescent="0.25">
      <c r="A113" s="8" t="s">
        <v>112</v>
      </c>
      <c r="B113" s="6">
        <f>VLOOKUP($A113,OBITOS!A:AC,18,0)</f>
        <v>0</v>
      </c>
      <c r="C113" s="1">
        <f>VLOOKUP(A113,POP_2021_FX_ETARIA!A:AC,8,0)</f>
        <v>5177.1284540702018</v>
      </c>
      <c r="D113" s="3">
        <f t="shared" si="9"/>
        <v>0</v>
      </c>
      <c r="E113" s="12">
        <f>(D113*POP_PADRAO!$B$2)/100000</f>
        <v>0</v>
      </c>
      <c r="F113" s="6">
        <f>VLOOKUP(A113,OBITOS!A:AC,19,0)</f>
        <v>0</v>
      </c>
      <c r="G113" s="1">
        <f>VLOOKUP(A113,POP_2021_FX_ETARIA!A:AC,11,0)</f>
        <v>5241.3436479425209</v>
      </c>
      <c r="H113" s="3">
        <f t="shared" si="10"/>
        <v>0</v>
      </c>
      <c r="I113" s="12">
        <f>(H113*POP_PADRAO!$C$2)/100000</f>
        <v>0</v>
      </c>
      <c r="J113" s="8">
        <f>VLOOKUP(A113,OBITOS!A:AC,20,0)</f>
        <v>1</v>
      </c>
      <c r="K113" s="1">
        <f>VLOOKUP(A113,POP_2021_FX_ETARIA!A:AC,14,0)</f>
        <v>5587.8079787234046</v>
      </c>
      <c r="L113" s="3">
        <f t="shared" si="11"/>
        <v>17.896105302968209</v>
      </c>
      <c r="M113" s="12">
        <f>(L113*POP_PADRAO!$D$2)/100000</f>
        <v>2.6482857129602682</v>
      </c>
      <c r="N113" s="8">
        <f>VLOOKUP(A113,OBITOS!A:AB,21,0)</f>
        <v>9</v>
      </c>
      <c r="O113" s="1">
        <f>VLOOKUP(A113,POP_2021_FX_ETARIA!A:AC,17,0)</f>
        <v>5969.7672321236842</v>
      </c>
      <c r="P113" s="3">
        <f t="shared" si="12"/>
        <v>150.75964690164881</v>
      </c>
      <c r="Q113" s="12">
        <f>(P113*POP_PADRAO!$E$2)/100000</f>
        <v>24.992946931879157</v>
      </c>
      <c r="R113" s="8">
        <f>VLOOKUP($A113,OBITOS!A:AB,22,0)</f>
        <v>16</v>
      </c>
      <c r="S113" s="1">
        <f>VLOOKUP(A113,POP_2021_FX_ETARIA!A:AC,20,0)</f>
        <v>5409.4739823581767</v>
      </c>
      <c r="T113" s="3">
        <f t="shared" si="13"/>
        <v>295.77737229498689</v>
      </c>
      <c r="U113" s="12">
        <f>(T113*POP_PADRAO!$F$2)/100000</f>
        <v>45.127527784242602</v>
      </c>
      <c r="V113" s="8">
        <f>VLOOKUP(A113,OBITOS!A:AC,23,0)</f>
        <v>26</v>
      </c>
      <c r="W113" s="1">
        <f>VLOOKUP(A113,POP_2021_FX_ETARIA!A:AC,23,0)</f>
        <v>4081.2129532592749</v>
      </c>
      <c r="X113" s="3">
        <f t="shared" si="14"/>
        <v>637.06550718546271</v>
      </c>
      <c r="Y113" s="12">
        <f>(X113*POP_PADRAO!$G$2)/100000</f>
        <v>77.683450829573459</v>
      </c>
      <c r="Z113" s="8">
        <f>VLOOKUP(A113,OBITOS!A:AC,24,0)</f>
        <v>29</v>
      </c>
      <c r="AA113" s="1">
        <f>VLOOKUP(A113,POP_2021_FX_ETARIA!A:AC,26,0)</f>
        <v>2584.6374632232755</v>
      </c>
      <c r="AB113" s="3">
        <f t="shared" si="15"/>
        <v>1122.0142249209059</v>
      </c>
      <c r="AC113" s="12">
        <f>(AB113*POP_PADRAO!$H$2)/100000</f>
        <v>102.43162159451396</v>
      </c>
      <c r="AD113" s="8">
        <f>VLOOKUP(A113,OBITOS!A:AC,25,0)</f>
        <v>45</v>
      </c>
      <c r="AE113" s="1">
        <f>VLOOKUP(A113,POP_2021_FX_ETARIA!A:AC,29,0)</f>
        <v>1616.3435177539225</v>
      </c>
      <c r="AF113" s="3">
        <f t="shared" si="16"/>
        <v>2784.0616493783564</v>
      </c>
      <c r="AG113" s="12">
        <f>(AF113*POP_PADRAO!$I$2)/100000</f>
        <v>192.50408939442943</v>
      </c>
      <c r="AH113" s="12">
        <f t="shared" si="17"/>
        <v>445.38792224759891</v>
      </c>
    </row>
    <row r="114" spans="1:34" x14ac:dyDescent="0.25">
      <c r="A114" s="8" t="s">
        <v>113</v>
      </c>
      <c r="B114" s="6">
        <f>VLOOKUP($A114,OBITOS!A:AC,18,0)</f>
        <v>0</v>
      </c>
      <c r="C114" s="1">
        <f>VLOOKUP(A114,POP_2021_FX_ETARIA!A:AC,8,0)</f>
        <v>3006.4761996717198</v>
      </c>
      <c r="D114" s="3">
        <f t="shared" si="9"/>
        <v>0</v>
      </c>
      <c r="E114" s="12">
        <f>(D114*POP_PADRAO!$B$2)/100000</f>
        <v>0</v>
      </c>
      <c r="F114" s="6">
        <f>VLOOKUP(A114,OBITOS!A:AC,19,0)</f>
        <v>0</v>
      </c>
      <c r="G114" s="1">
        <f>VLOOKUP(A114,POP_2021_FX_ETARIA!A:AC,11,0)</f>
        <v>2850.5034913027312</v>
      </c>
      <c r="H114" s="3">
        <f t="shared" si="10"/>
        <v>0</v>
      </c>
      <c r="I114" s="12">
        <f>(H114*POP_PADRAO!$C$2)/100000</f>
        <v>0</v>
      </c>
      <c r="J114" s="8">
        <f>VLOOKUP(A114,OBITOS!A:AC,20,0)</f>
        <v>0</v>
      </c>
      <c r="K114" s="1">
        <f>VLOOKUP(A114,POP_2021_FX_ETARIA!A:AC,14,0)</f>
        <v>3747.9573665409143</v>
      </c>
      <c r="L114" s="3">
        <f t="shared" si="11"/>
        <v>0</v>
      </c>
      <c r="M114" s="12">
        <f>(L114*POP_PADRAO!$D$2)/100000</f>
        <v>0</v>
      </c>
      <c r="N114" s="8">
        <f>VLOOKUP(A114,OBITOS!A:AB,21,0)</f>
        <v>3</v>
      </c>
      <c r="O114" s="1">
        <f>VLOOKUP(A114,POP_2021_FX_ETARIA!A:AC,17,0)</f>
        <v>4462.5962687918854</v>
      </c>
      <c r="P114" s="3">
        <f t="shared" si="12"/>
        <v>67.22544051273006</v>
      </c>
      <c r="Q114" s="12">
        <f>(P114*POP_PADRAO!$E$2)/100000</f>
        <v>11.144639177239185</v>
      </c>
      <c r="R114" s="8">
        <f>VLOOKUP($A114,OBITOS!A:AB,22,0)</f>
        <v>7</v>
      </c>
      <c r="S114" s="1">
        <f>VLOOKUP(A114,POP_2021_FX_ETARIA!A:AC,20,0)</f>
        <v>3977.207226835485</v>
      </c>
      <c r="T114" s="3">
        <f t="shared" si="13"/>
        <v>176.00289853565508</v>
      </c>
      <c r="U114" s="12">
        <f>(T114*POP_PADRAO!$F$2)/100000</f>
        <v>26.853222855241466</v>
      </c>
      <c r="V114" s="8">
        <f>VLOOKUP(A114,OBITOS!A:AC,23,0)</f>
        <v>19</v>
      </c>
      <c r="W114" s="1">
        <f>VLOOKUP(A114,POP_2021_FX_ETARIA!A:AC,23,0)</f>
        <v>3659.2088947421739</v>
      </c>
      <c r="X114" s="3">
        <f t="shared" si="14"/>
        <v>519.2379158047147</v>
      </c>
      <c r="Y114" s="12">
        <f>(X114*POP_PADRAO!$G$2)/100000</f>
        <v>63.315612988482009</v>
      </c>
      <c r="Z114" s="8">
        <f>VLOOKUP(A114,OBITOS!A:AC,24,0)</f>
        <v>29</v>
      </c>
      <c r="AA114" s="1">
        <f>VLOOKUP(A114,POP_2021_FX_ETARIA!A:AC,26,0)</f>
        <v>3233.0887503203212</v>
      </c>
      <c r="AB114" s="3">
        <f t="shared" si="15"/>
        <v>896.97506748389753</v>
      </c>
      <c r="AC114" s="12">
        <f>(AB114*POP_PADRAO!$H$2)/100000</f>
        <v>81.887206642768732</v>
      </c>
      <c r="AD114" s="8">
        <f>VLOOKUP(A114,OBITOS!A:AC,25,0)</f>
        <v>51</v>
      </c>
      <c r="AE114" s="1">
        <f>VLOOKUP(A114,POP_2021_FX_ETARIA!A:AC,29,0)</f>
        <v>2749.4432393347793</v>
      </c>
      <c r="AF114" s="3">
        <f t="shared" si="16"/>
        <v>1854.9209989270162</v>
      </c>
      <c r="AG114" s="12">
        <f>(AF114*POP_PADRAO!$I$2)/100000</f>
        <v>128.25861017725015</v>
      </c>
      <c r="AH114" s="12">
        <f t="shared" si="17"/>
        <v>311.45929184098156</v>
      </c>
    </row>
    <row r="115" spans="1:34" x14ac:dyDescent="0.25">
      <c r="A115" s="8" t="s">
        <v>114</v>
      </c>
      <c r="B115" s="6">
        <f>VLOOKUP($A115,OBITOS!A:AC,18,0)</f>
        <v>0</v>
      </c>
      <c r="C115" s="1">
        <f>VLOOKUP(A115,POP_2021_FX_ETARIA!A:AC,8,0)</f>
        <v>4374.0799459302889</v>
      </c>
      <c r="D115" s="3">
        <f t="shared" si="9"/>
        <v>0</v>
      </c>
      <c r="E115" s="12">
        <f>(D115*POP_PADRAO!$B$2)/100000</f>
        <v>0</v>
      </c>
      <c r="F115" s="6">
        <f>VLOOKUP(A115,OBITOS!A:AC,19,0)</f>
        <v>0</v>
      </c>
      <c r="G115" s="1">
        <f>VLOOKUP(A115,POP_2021_FX_ETARIA!A:AC,11,0)</f>
        <v>4224.7063587158618</v>
      </c>
      <c r="H115" s="3">
        <f t="shared" si="10"/>
        <v>0</v>
      </c>
      <c r="I115" s="12">
        <f>(H115*POP_PADRAO!$C$2)/100000</f>
        <v>0</v>
      </c>
      <c r="J115" s="8">
        <f>VLOOKUP(A115,OBITOS!A:AC,20,0)</f>
        <v>2</v>
      </c>
      <c r="K115" s="1">
        <f>VLOOKUP(A115,POP_2021_FX_ETARIA!A:AC,14,0)</f>
        <v>5040.974159516576</v>
      </c>
      <c r="L115" s="3">
        <f t="shared" si="11"/>
        <v>39.674871100545332</v>
      </c>
      <c r="M115" s="12">
        <f>(L115*POP_PADRAO!$D$2)/100000</f>
        <v>5.8711318759220585</v>
      </c>
      <c r="N115" s="8">
        <f>VLOOKUP(A115,OBITOS!A:AB,21,0)</f>
        <v>3</v>
      </c>
      <c r="O115" s="1">
        <f>VLOOKUP(A115,POP_2021_FX_ETARIA!A:AC,17,0)</f>
        <v>5843.3450461872844</v>
      </c>
      <c r="P115" s="3">
        <f t="shared" si="12"/>
        <v>51.340456130644988</v>
      </c>
      <c r="Q115" s="12">
        <f>(P115*POP_PADRAO!$E$2)/100000</f>
        <v>8.5112251315417939</v>
      </c>
      <c r="R115" s="8">
        <f>VLOOKUP($A115,OBITOS!A:AB,22,0)</f>
        <v>8</v>
      </c>
      <c r="S115" s="1">
        <f>VLOOKUP(A115,POP_2021_FX_ETARIA!A:AC,20,0)</f>
        <v>5981.185275014388</v>
      </c>
      <c r="T115" s="3">
        <f t="shared" si="13"/>
        <v>133.75275354567171</v>
      </c>
      <c r="U115" s="12">
        <f>(T115*POP_PADRAO!$F$2)/100000</f>
        <v>20.407007659231802</v>
      </c>
      <c r="V115" s="8">
        <f>VLOOKUP(A115,OBITOS!A:AC,23,0)</f>
        <v>27</v>
      </c>
      <c r="W115" s="1">
        <f>VLOOKUP(A115,POP_2021_FX_ETARIA!A:AC,23,0)</f>
        <v>4682.7170499442809</v>
      </c>
      <c r="X115" s="3">
        <f t="shared" si="14"/>
        <v>576.58832921201736</v>
      </c>
      <c r="Y115" s="12">
        <f>(X115*POP_PADRAO!$G$2)/100000</f>
        <v>70.308893851645919</v>
      </c>
      <c r="Z115" s="8">
        <f>VLOOKUP(A115,OBITOS!A:AC,24,0)</f>
        <v>38</v>
      </c>
      <c r="AA115" s="1">
        <f>VLOOKUP(A115,POP_2021_FX_ETARIA!A:AC,26,0)</f>
        <v>3314.2850431365846</v>
      </c>
      <c r="AB115" s="3">
        <f t="shared" si="15"/>
        <v>1146.5519563168723</v>
      </c>
      <c r="AC115" s="12">
        <f>(AB115*POP_PADRAO!$H$2)/100000</f>
        <v>104.67173545520644</v>
      </c>
      <c r="AD115" s="8">
        <f>VLOOKUP(A115,OBITOS!A:AC,25,0)</f>
        <v>51</v>
      </c>
      <c r="AE115" s="1">
        <f>VLOOKUP(A115,POP_2021_FX_ETARIA!A:AC,29,0)</f>
        <v>2418.6137795682266</v>
      </c>
      <c r="AF115" s="3">
        <f t="shared" si="16"/>
        <v>2108.6458876085858</v>
      </c>
      <c r="AG115" s="12">
        <f>(AF115*POP_PADRAO!$I$2)/100000</f>
        <v>145.80243096988761</v>
      </c>
      <c r="AH115" s="12">
        <f t="shared" si="17"/>
        <v>355.57242494343564</v>
      </c>
    </row>
    <row r="116" spans="1:34" x14ac:dyDescent="0.25">
      <c r="A116" s="8" t="s">
        <v>115</v>
      </c>
      <c r="B116" s="6">
        <f>VLOOKUP($A116,OBITOS!A:AC,18,0)</f>
        <v>0</v>
      </c>
      <c r="C116" s="1">
        <f>VLOOKUP(A116,POP_2021_FX_ETARIA!A:AC,8,0)</f>
        <v>5284.1096842715078</v>
      </c>
      <c r="D116" s="3">
        <f t="shared" si="9"/>
        <v>0</v>
      </c>
      <c r="E116" s="12">
        <f>(D116*POP_PADRAO!$B$2)/100000</f>
        <v>0</v>
      </c>
      <c r="F116" s="6">
        <f>VLOOKUP(A116,OBITOS!A:AC,19,0)</f>
        <v>0</v>
      </c>
      <c r="G116" s="1">
        <f>VLOOKUP(A116,POP_2021_FX_ETARIA!A:AC,11,0)</f>
        <v>5040.6650415237782</v>
      </c>
      <c r="H116" s="3">
        <f t="shared" si="10"/>
        <v>0</v>
      </c>
      <c r="I116" s="12">
        <f>(H116*POP_PADRAO!$C$2)/100000</f>
        <v>0</v>
      </c>
      <c r="J116" s="8">
        <f>VLOOKUP(A116,OBITOS!A:AC,20,0)</f>
        <v>1</v>
      </c>
      <c r="K116" s="1">
        <f>VLOOKUP(A116,POP_2021_FX_ETARIA!A:AC,14,0)</f>
        <v>5714.3525523319868</v>
      </c>
      <c r="L116" s="3">
        <f t="shared" si="11"/>
        <v>17.49979531087747</v>
      </c>
      <c r="M116" s="12">
        <f>(L116*POP_PADRAO!$D$2)/100000</f>
        <v>2.5896393163175739</v>
      </c>
      <c r="N116" s="8">
        <f>VLOOKUP(A116,OBITOS!A:AB,21,0)</f>
        <v>8</v>
      </c>
      <c r="O116" s="1">
        <f>VLOOKUP(A116,POP_2021_FX_ETARIA!A:AC,17,0)</f>
        <v>6254.9338887882632</v>
      </c>
      <c r="P116" s="3">
        <f t="shared" si="12"/>
        <v>127.89903366268513</v>
      </c>
      <c r="Q116" s="12">
        <f>(P116*POP_PADRAO!$E$2)/100000</f>
        <v>21.203112548117513</v>
      </c>
      <c r="R116" s="8">
        <f>VLOOKUP($A116,OBITOS!A:AB,22,0)</f>
        <v>18</v>
      </c>
      <c r="S116" s="1">
        <f>VLOOKUP(A116,POP_2021_FX_ETARIA!A:AC,20,0)</f>
        <v>5524.19345556195</v>
      </c>
      <c r="T116" s="3">
        <f t="shared" si="13"/>
        <v>325.83942153359914</v>
      </c>
      <c r="U116" s="12">
        <f>(T116*POP_PADRAO!$F$2)/100000</f>
        <v>49.714173313413589</v>
      </c>
      <c r="V116" s="8">
        <f>VLOOKUP(A116,OBITOS!A:AC,23,0)</f>
        <v>23</v>
      </c>
      <c r="W116" s="1">
        <f>VLOOKUP(A116,POP_2021_FX_ETARIA!A:AC,23,0)</f>
        <v>4693.8663762536726</v>
      </c>
      <c r="X116" s="3">
        <f t="shared" si="14"/>
        <v>490.00116655125254</v>
      </c>
      <c r="Y116" s="12">
        <f>(X116*POP_PADRAO!$G$2)/100000</f>
        <v>59.750498337899138</v>
      </c>
      <c r="Z116" s="8">
        <f>VLOOKUP(A116,OBITOS!A:AC,24,0)</f>
        <v>45</v>
      </c>
      <c r="AA116" s="1">
        <f>VLOOKUP(A116,POP_2021_FX_ETARIA!A:AC,26,0)</f>
        <v>4028.8124199197059</v>
      </c>
      <c r="AB116" s="3">
        <f t="shared" si="15"/>
        <v>1116.9544597684906</v>
      </c>
      <c r="AC116" s="12">
        <f>(AB116*POP_PADRAO!$H$2)/100000</f>
        <v>101.9697023621746</v>
      </c>
      <c r="AD116" s="8">
        <f>VLOOKUP(A116,OBITOS!A:AC,25,0)</f>
        <v>74</v>
      </c>
      <c r="AE116" s="1">
        <f>VLOOKUP(A116,POP_2021_FX_ETARIA!A:AC,29,0)</f>
        <v>2724.4003718624108</v>
      </c>
      <c r="AF116" s="3">
        <f t="shared" si="16"/>
        <v>2716.1940206832855</v>
      </c>
      <c r="AG116" s="12">
        <f>(AF116*POP_PADRAO!$I$2)/100000</f>
        <v>187.81137863343713</v>
      </c>
      <c r="AH116" s="12">
        <f t="shared" si="17"/>
        <v>423.03850451135952</v>
      </c>
    </row>
    <row r="117" spans="1:34" x14ac:dyDescent="0.25">
      <c r="A117" s="8" t="s">
        <v>116</v>
      </c>
      <c r="B117" s="6">
        <f>VLOOKUP($A117,OBITOS!A:AC,18,0)</f>
        <v>1</v>
      </c>
      <c r="C117" s="1">
        <f>VLOOKUP(A117,POP_2021_FX_ETARIA!A:AC,8,0)</f>
        <v>5413.0902771072706</v>
      </c>
      <c r="D117" s="3">
        <f t="shared" si="9"/>
        <v>18.473735866352392</v>
      </c>
      <c r="E117" s="12">
        <f>(D117*POP_PADRAO!$B$2)/100000</f>
        <v>2.4058392024110482</v>
      </c>
      <c r="F117" s="6">
        <f>VLOOKUP(A117,OBITOS!A:AC,19,0)</f>
        <v>1</v>
      </c>
      <c r="G117" s="1">
        <f>VLOOKUP(A117,POP_2021_FX_ETARIA!A:AC,11,0)</f>
        <v>5110.6514068503902</v>
      </c>
      <c r="H117" s="3">
        <f t="shared" si="10"/>
        <v>19.566977287075101</v>
      </c>
      <c r="I117" s="12">
        <f>(H117*POP_PADRAO!$C$2)/100000</f>
        <v>2.3687538633882426</v>
      </c>
      <c r="J117" s="8">
        <f>VLOOKUP(A117,OBITOS!A:AC,20,0)</f>
        <v>0</v>
      </c>
      <c r="K117" s="1">
        <f>VLOOKUP(A117,POP_2021_FX_ETARIA!A:AC,14,0)</f>
        <v>5943.9688845858509</v>
      </c>
      <c r="L117" s="3">
        <f t="shared" si="11"/>
        <v>0</v>
      </c>
      <c r="M117" s="12">
        <f>(L117*POP_PADRAO!$D$2)/100000</f>
        <v>0</v>
      </c>
      <c r="N117" s="8">
        <f>VLOOKUP(A117,OBITOS!A:AB,21,0)</f>
        <v>7</v>
      </c>
      <c r="O117" s="1">
        <f>VLOOKUP(A117,POP_2021_FX_ETARIA!A:AC,17,0)</f>
        <v>6110.9791704401378</v>
      </c>
      <c r="P117" s="3">
        <f t="shared" si="12"/>
        <v>114.54792766861667</v>
      </c>
      <c r="Q117" s="12">
        <f>(P117*POP_PADRAO!$E$2)/100000</f>
        <v>18.989765074510519</v>
      </c>
      <c r="R117" s="8">
        <f>VLOOKUP($A117,OBITOS!A:AB,22,0)</f>
        <v>17</v>
      </c>
      <c r="S117" s="1">
        <f>VLOOKUP(A117,POP_2021_FX_ETARIA!A:AC,20,0)</f>
        <v>5628.103428430486</v>
      </c>
      <c r="T117" s="3">
        <f t="shared" si="13"/>
        <v>302.05557193785978</v>
      </c>
      <c r="U117" s="12">
        <f>(T117*POP_PADRAO!$F$2)/100000</f>
        <v>46.085409134734171</v>
      </c>
      <c r="V117" s="8">
        <f>VLOOKUP(A117,OBITOS!A:AC,23,0)</f>
        <v>21</v>
      </c>
      <c r="W117" s="1">
        <f>VLOOKUP(A117,POP_2021_FX_ETARIA!A:AC,23,0)</f>
        <v>4954.7606118934254</v>
      </c>
      <c r="X117" s="3">
        <f t="shared" si="14"/>
        <v>423.83480545137792</v>
      </c>
      <c r="Y117" s="12">
        <f>(X117*POP_PADRAO!$G$2)/100000</f>
        <v>51.682205201479896</v>
      </c>
      <c r="Z117" s="8">
        <f>VLOOKUP(A117,OBITOS!A:AC,24,0)</f>
        <v>38</v>
      </c>
      <c r="AA117" s="1">
        <f>VLOOKUP(A117,POP_2021_FX_ETARIA!A:AC,26,0)</f>
        <v>3671.5487315281453</v>
      </c>
      <c r="AB117" s="3">
        <f t="shared" si="15"/>
        <v>1034.9855817979003</v>
      </c>
      <c r="AC117" s="12">
        <f>(AB117*POP_PADRAO!$H$2)/100000</f>
        <v>94.4865484909282</v>
      </c>
      <c r="AD117" s="8">
        <f>VLOOKUP(A117,OBITOS!A:AC,25,0)</f>
        <v>58</v>
      </c>
      <c r="AE117" s="1">
        <f>VLOOKUP(A117,POP_2021_FX_ETARIA!A:AC,29,0)</f>
        <v>2641.3634955066627</v>
      </c>
      <c r="AF117" s="3">
        <f t="shared" si="16"/>
        <v>2195.8356015242239</v>
      </c>
      <c r="AG117" s="12">
        <f>(AF117*POP_PADRAO!$I$2)/100000</f>
        <v>151.83116833123105</v>
      </c>
      <c r="AH117" s="12">
        <f t="shared" si="17"/>
        <v>367.84968929868307</v>
      </c>
    </row>
    <row r="118" spans="1:34" x14ac:dyDescent="0.25">
      <c r="A118" s="8" t="s">
        <v>117</v>
      </c>
      <c r="B118" s="6">
        <f>VLOOKUP($A118,OBITOS!A:AC,18,0)</f>
        <v>0</v>
      </c>
      <c r="C118" s="1">
        <f>VLOOKUP(A118,POP_2021_FX_ETARIA!A:AC,8,0)</f>
        <v>4803.8760067428357</v>
      </c>
      <c r="D118" s="3">
        <f t="shared" si="9"/>
        <v>0</v>
      </c>
      <c r="E118" s="12">
        <f>(D118*POP_PADRAO!$B$2)/100000</f>
        <v>0</v>
      </c>
      <c r="F118" s="6">
        <f>VLOOKUP(A118,OBITOS!A:AC,19,0)</f>
        <v>0</v>
      </c>
      <c r="G118" s="1">
        <f>VLOOKUP(A118,POP_2021_FX_ETARIA!A:AC,11,0)</f>
        <v>4323.5742529429526</v>
      </c>
      <c r="H118" s="3">
        <f t="shared" si="10"/>
        <v>0</v>
      </c>
      <c r="I118" s="12">
        <f>(H118*POP_PADRAO!$C$2)/100000</f>
        <v>0</v>
      </c>
      <c r="J118" s="8">
        <f>VLOOKUP(A118,OBITOS!A:AC,20,0)</f>
        <v>1</v>
      </c>
      <c r="K118" s="1">
        <f>VLOOKUP(A118,POP_2021_FX_ETARIA!A:AC,14,0)</f>
        <v>5739.7432556652411</v>
      </c>
      <c r="L118" s="3">
        <f t="shared" si="11"/>
        <v>17.422382072804041</v>
      </c>
      <c r="M118" s="12">
        <f>(L118*POP_PADRAO!$D$2)/100000</f>
        <v>2.5781836186161389</v>
      </c>
      <c r="N118" s="8">
        <f>VLOOKUP(A118,OBITOS!A:AB,21,0)</f>
        <v>9</v>
      </c>
      <c r="O118" s="1">
        <f>VLOOKUP(A118,POP_2021_FX_ETARIA!A:AC,17,0)</f>
        <v>6962.6219618055557</v>
      </c>
      <c r="P118" s="3">
        <f t="shared" si="12"/>
        <v>129.26164955344078</v>
      </c>
      <c r="Q118" s="12">
        <f>(P118*POP_PADRAO!$E$2)/100000</f>
        <v>21.429007124989322</v>
      </c>
      <c r="R118" s="8">
        <f>VLOOKUP($A118,OBITOS!A:AB,22,0)</f>
        <v>17</v>
      </c>
      <c r="S118" s="1">
        <f>VLOOKUP(A118,POP_2021_FX_ETARIA!A:AC,20,0)</f>
        <v>6600.0464775667624</v>
      </c>
      <c r="T118" s="3">
        <f t="shared" si="13"/>
        <v>257.57394372573248</v>
      </c>
      <c r="U118" s="12">
        <f>(T118*POP_PADRAO!$F$2)/100000</f>
        <v>39.298730703399862</v>
      </c>
      <c r="V118" s="8">
        <f>VLOOKUP(A118,OBITOS!A:AC,23,0)</f>
        <v>33</v>
      </c>
      <c r="W118" s="1">
        <f>VLOOKUP(A118,POP_2021_FX_ETARIA!A:AC,23,0)</f>
        <v>5721.2757939865742</v>
      </c>
      <c r="X118" s="3">
        <f t="shared" si="14"/>
        <v>576.79442817081292</v>
      </c>
      <c r="Y118" s="12">
        <f>(X118*POP_PADRAO!$G$2)/100000</f>
        <v>70.334025456090103</v>
      </c>
      <c r="Z118" s="8">
        <f>VLOOKUP(A118,OBITOS!A:AC,24,0)</f>
        <v>58</v>
      </c>
      <c r="AA118" s="1">
        <f>VLOOKUP(A118,POP_2021_FX_ETARIA!A:AC,26,0)</f>
        <v>5051.3308723528271</v>
      </c>
      <c r="AB118" s="3">
        <f t="shared" si="15"/>
        <v>1148.2122526846981</v>
      </c>
      <c r="AC118" s="12">
        <f>(AB118*POP_PADRAO!$H$2)/100000</f>
        <v>104.82330826552075</v>
      </c>
      <c r="AD118" s="8">
        <f>VLOOKUP(A118,OBITOS!A:AC,25,0)</f>
        <v>95</v>
      </c>
      <c r="AE118" s="1">
        <f>VLOOKUP(A118,POP_2021_FX_ETARIA!A:AC,29,0)</f>
        <v>3698.4635149023638</v>
      </c>
      <c r="AF118" s="3">
        <f t="shared" si="16"/>
        <v>2568.6342346548176</v>
      </c>
      <c r="AG118" s="12">
        <f>(AF118*POP_PADRAO!$I$2)/100000</f>
        <v>177.60834945590804</v>
      </c>
      <c r="AH118" s="12">
        <f t="shared" si="17"/>
        <v>416.07160462452418</v>
      </c>
    </row>
    <row r="119" spans="1:34" x14ac:dyDescent="0.25">
      <c r="A119" s="8" t="s">
        <v>118</v>
      </c>
      <c r="B119" s="6">
        <f>VLOOKUP($A119,OBITOS!A:AC,18,0)</f>
        <v>0</v>
      </c>
      <c r="C119" s="1">
        <f>VLOOKUP(A119,POP_2021_FX_ETARIA!A:AC,8,0)</f>
        <v>3319.6042330024347</v>
      </c>
      <c r="D119" s="3">
        <f t="shared" si="9"/>
        <v>0</v>
      </c>
      <c r="E119" s="12">
        <f>(D119*POP_PADRAO!$B$2)/100000</f>
        <v>0</v>
      </c>
      <c r="F119" s="6">
        <f>VLOOKUP(A119,OBITOS!A:AC,19,0)</f>
        <v>0</v>
      </c>
      <c r="G119" s="1">
        <f>VLOOKUP(A119,POP_2021_FX_ETARIA!A:AC,11,0)</f>
        <v>2919.915182613945</v>
      </c>
      <c r="H119" s="3">
        <f t="shared" si="10"/>
        <v>0</v>
      </c>
      <c r="I119" s="12">
        <f>(H119*POP_PADRAO!$C$2)/100000</f>
        <v>0</v>
      </c>
      <c r="J119" s="8">
        <f>VLOOKUP(A119,OBITOS!A:AC,20,0)</f>
        <v>1</v>
      </c>
      <c r="K119" s="1">
        <f>VLOOKUP(A119,POP_2021_FX_ETARIA!A:AC,14,0)</f>
        <v>4022.4070980376482</v>
      </c>
      <c r="L119" s="3">
        <f t="shared" si="11"/>
        <v>24.860735764111375</v>
      </c>
      <c r="M119" s="12">
        <f>(L119*POP_PADRAO!$D$2)/100000</f>
        <v>3.6789195315506293</v>
      </c>
      <c r="N119" s="8">
        <f>VLOOKUP(A119,OBITOS!A:AB,21,0)</f>
        <v>3</v>
      </c>
      <c r="O119" s="1">
        <f>VLOOKUP(A119,POP_2021_FX_ETARIA!A:AC,17,0)</f>
        <v>4806.2764756944443</v>
      </c>
      <c r="P119" s="3">
        <f t="shared" si="12"/>
        <v>62.418381779973217</v>
      </c>
      <c r="Q119" s="12">
        <f>(P119*POP_PADRAO!$E$2)/100000</f>
        <v>10.34772457657953</v>
      </c>
      <c r="R119" s="8">
        <f>VLOOKUP($A119,OBITOS!A:AB,22,0)</f>
        <v>13</v>
      </c>
      <c r="S119" s="1">
        <f>VLOOKUP(A119,POP_2021_FX_ETARIA!A:AC,20,0)</f>
        <v>4482.6429722208659</v>
      </c>
      <c r="T119" s="3">
        <f t="shared" si="13"/>
        <v>290.00748175934524</v>
      </c>
      <c r="U119" s="12">
        <f>(T119*POP_PADRAO!$F$2)/100000</f>
        <v>44.247200484561539</v>
      </c>
      <c r="V119" s="8">
        <f>VLOOKUP(A119,OBITOS!A:AC,23,0)</f>
        <v>21</v>
      </c>
      <c r="W119" s="1">
        <f>VLOOKUP(A119,POP_2021_FX_ETARIA!A:AC,23,0)</f>
        <v>4034.9622609578605</v>
      </c>
      <c r="X119" s="3">
        <f t="shared" si="14"/>
        <v>520.45096439179099</v>
      </c>
      <c r="Y119" s="12">
        <f>(X119*POP_PADRAO!$G$2)/100000</f>
        <v>63.463531529362278</v>
      </c>
      <c r="Z119" s="8">
        <f>VLOOKUP(A119,OBITOS!A:AC,24,0)</f>
        <v>24</v>
      </c>
      <c r="AA119" s="1">
        <f>VLOOKUP(A119,POP_2021_FX_ETARIA!A:AC,26,0)</f>
        <v>3376.3388381581503</v>
      </c>
      <c r="AB119" s="3">
        <f t="shared" si="15"/>
        <v>710.8291303218964</v>
      </c>
      <c r="AC119" s="12">
        <f>(AB119*POP_PADRAO!$H$2)/100000</f>
        <v>64.893455785395787</v>
      </c>
      <c r="AD119" s="8">
        <f>VLOOKUP(A119,OBITOS!A:AC,25,0)</f>
        <v>82</v>
      </c>
      <c r="AE119" s="1">
        <f>VLOOKUP(A119,POP_2021_FX_ETARIA!A:AC,29,0)</f>
        <v>2764.7913669064751</v>
      </c>
      <c r="AF119" s="3">
        <f t="shared" si="16"/>
        <v>2965.865742403189</v>
      </c>
      <c r="AG119" s="12">
        <f>(AF119*POP_PADRAO!$I$2)/100000</f>
        <v>205.0749429830129</v>
      </c>
      <c r="AH119" s="12">
        <f t="shared" si="17"/>
        <v>391.70577489046264</v>
      </c>
    </row>
    <row r="120" spans="1:34" x14ac:dyDescent="0.25">
      <c r="A120" s="8" t="s">
        <v>119</v>
      </c>
      <c r="B120" s="6">
        <f>VLOOKUP($A120,OBITOS!A:AC,18,0)</f>
        <v>0</v>
      </c>
      <c r="C120" s="1">
        <f>VLOOKUP(A120,POP_2021_FX_ETARIA!A:AC,8,0)</f>
        <v>4427.2060310919651</v>
      </c>
      <c r="D120" s="3">
        <f t="shared" si="9"/>
        <v>0</v>
      </c>
      <c r="E120" s="12">
        <f>(D120*POP_PADRAO!$B$2)/100000</f>
        <v>0</v>
      </c>
      <c r="F120" s="6">
        <f>VLOOKUP(A120,OBITOS!A:AC,19,0)</f>
        <v>0</v>
      </c>
      <c r="G120" s="1">
        <f>VLOOKUP(A120,POP_2021_FX_ETARIA!A:AC,11,0)</f>
        <v>3860.252641110776</v>
      </c>
      <c r="H120" s="3">
        <f t="shared" si="10"/>
        <v>0</v>
      </c>
      <c r="I120" s="12">
        <f>(H120*POP_PADRAO!$C$2)/100000</f>
        <v>0</v>
      </c>
      <c r="J120" s="8">
        <f>VLOOKUP(A120,OBITOS!A:AC,20,0)</f>
        <v>2</v>
      </c>
      <c r="K120" s="1">
        <f>VLOOKUP(A120,POP_2021_FX_ETARIA!A:AC,14,0)</f>
        <v>4991.8585188441712</v>
      </c>
      <c r="L120" s="3">
        <f t="shared" si="11"/>
        <v>40.065238076160171</v>
      </c>
      <c r="M120" s="12">
        <f>(L120*POP_PADRAO!$D$2)/100000</f>
        <v>5.9288988183282827</v>
      </c>
      <c r="N120" s="8">
        <f>VLOOKUP(A120,OBITOS!A:AB,21,0)</f>
        <v>6</v>
      </c>
      <c r="O120" s="1">
        <f>VLOOKUP(A120,POP_2021_FX_ETARIA!A:AC,17,0)</f>
        <v>5547.1493055555557</v>
      </c>
      <c r="P120" s="3">
        <f t="shared" si="12"/>
        <v>108.16366514582378</v>
      </c>
      <c r="Q120" s="12">
        <f>(P120*POP_PADRAO!$E$2)/100000</f>
        <v>17.93138149700426</v>
      </c>
      <c r="R120" s="8">
        <f>VLOOKUP($A120,OBITOS!A:AB,22,0)</f>
        <v>10</v>
      </c>
      <c r="S120" s="1">
        <f>VLOOKUP(A120,POP_2021_FX_ETARIA!A:AC,20,0)</f>
        <v>4949.5206756822727</v>
      </c>
      <c r="T120" s="3">
        <f t="shared" si="13"/>
        <v>202.03976617637906</v>
      </c>
      <c r="U120" s="12">
        <f>(T120*POP_PADRAO!$F$2)/100000</f>
        <v>30.825735893526151</v>
      </c>
      <c r="V120" s="8">
        <f>VLOOKUP(A120,OBITOS!A:AC,23,0)</f>
        <v>22</v>
      </c>
      <c r="W120" s="1">
        <f>VLOOKUP(A120,POP_2021_FX_ETARIA!A:AC,23,0)</f>
        <v>4008.5501212839172</v>
      </c>
      <c r="X120" s="3">
        <f t="shared" si="14"/>
        <v>548.82686593309995</v>
      </c>
      <c r="Y120" s="12">
        <f>(X120*POP_PADRAO!$G$2)/100000</f>
        <v>66.92367483843546</v>
      </c>
      <c r="Z120" s="8">
        <f>VLOOKUP(A120,OBITOS!A:AC,24,0)</f>
        <v>43</v>
      </c>
      <c r="AA120" s="1">
        <f>VLOOKUP(A120,POP_2021_FX_ETARIA!A:AC,26,0)</f>
        <v>3330.9500680007768</v>
      </c>
      <c r="AB120" s="3">
        <f t="shared" si="15"/>
        <v>1290.922983598143</v>
      </c>
      <c r="AC120" s="12">
        <f>(AB120*POP_PADRAO!$H$2)/100000</f>
        <v>117.85174521553621</v>
      </c>
      <c r="AD120" s="8">
        <f>VLOOKUP(A120,OBITOS!A:AC,25,0)</f>
        <v>62</v>
      </c>
      <c r="AE120" s="1">
        <f>VLOOKUP(A120,POP_2021_FX_ETARIA!A:AC,29,0)</f>
        <v>2506.541623843782</v>
      </c>
      <c r="AF120" s="3">
        <f t="shared" si="16"/>
        <v>2473.5276450316028</v>
      </c>
      <c r="AG120" s="12">
        <f>(AF120*POP_PADRAO!$I$2)/100000</f>
        <v>171.03219930674931</v>
      </c>
      <c r="AH120" s="12">
        <f t="shared" si="17"/>
        <v>410.49363556957968</v>
      </c>
    </row>
    <row r="121" spans="1:34" x14ac:dyDescent="0.25">
      <c r="A121" s="8" t="s">
        <v>120</v>
      </c>
      <c r="B121" s="6">
        <f>VLOOKUP($A121,OBITOS!A:AC,18,0)</f>
        <v>0</v>
      </c>
      <c r="C121" s="1">
        <f>VLOOKUP(A121,POP_2021_FX_ETARIA!A:AC,8,0)</f>
        <v>4540.3137291627645</v>
      </c>
      <c r="D121" s="3">
        <f t="shared" si="9"/>
        <v>0</v>
      </c>
      <c r="E121" s="12">
        <f>(D121*POP_PADRAO!$B$2)/100000</f>
        <v>0</v>
      </c>
      <c r="F121" s="6">
        <f>VLOOKUP(A121,OBITOS!A:AC,19,0)</f>
        <v>0</v>
      </c>
      <c r="G121" s="1">
        <f>VLOOKUP(A121,POP_2021_FX_ETARIA!A:AC,11,0)</f>
        <v>4019.2579233323272</v>
      </c>
      <c r="H121" s="3">
        <f t="shared" si="10"/>
        <v>0</v>
      </c>
      <c r="I121" s="12">
        <f>(H121*POP_PADRAO!$C$2)/100000</f>
        <v>0</v>
      </c>
      <c r="J121" s="8">
        <f>VLOOKUP(A121,OBITOS!A:AC,20,0)</f>
        <v>4</v>
      </c>
      <c r="K121" s="1">
        <f>VLOOKUP(A121,POP_2021_FX_ETARIA!A:AC,14,0)</f>
        <v>4697.9911274529395</v>
      </c>
      <c r="L121" s="3">
        <f t="shared" si="11"/>
        <v>85.142774677155217</v>
      </c>
      <c r="M121" s="12">
        <f>(L121*POP_PADRAO!$D$2)/100000</f>
        <v>12.599523187981436</v>
      </c>
      <c r="N121" s="8">
        <f>VLOOKUP(A121,OBITOS!A:AB,21,0)</f>
        <v>11</v>
      </c>
      <c r="O121" s="1">
        <f>VLOOKUP(A121,POP_2021_FX_ETARIA!A:AC,17,0)</f>
        <v>5473.9522569444443</v>
      </c>
      <c r="P121" s="3">
        <f t="shared" si="12"/>
        <v>200.95169785313746</v>
      </c>
      <c r="Q121" s="12">
        <f>(P121*POP_PADRAO!$E$2)/100000</f>
        <v>33.313789356318473</v>
      </c>
      <c r="R121" s="8">
        <f>VLOOKUP($A121,OBITOS!A:AB,22,0)</f>
        <v>17</v>
      </c>
      <c r="S121" s="1">
        <f>VLOOKUP(A121,POP_2021_FX_ETARIA!A:AC,20,0)</f>
        <v>5031.7898745300981</v>
      </c>
      <c r="T121" s="3">
        <f t="shared" si="13"/>
        <v>337.8519458066117</v>
      </c>
      <c r="U121" s="12">
        <f>(T121*POP_PADRAO!$F$2)/100000</f>
        <v>51.54695558030253</v>
      </c>
      <c r="V121" s="8">
        <f>VLOOKUP(A121,OBITOS!A:AC,23,0)</f>
        <v>28</v>
      </c>
      <c r="W121" s="1">
        <f>VLOOKUP(A121,POP_2021_FX_ETARIA!A:AC,23,0)</f>
        <v>4243.2118237716477</v>
      </c>
      <c r="X121" s="3">
        <f t="shared" si="14"/>
        <v>659.8774975865274</v>
      </c>
      <c r="Y121" s="12">
        <f>(X121*POP_PADRAO!$G$2)/100000</f>
        <v>80.46513358379282</v>
      </c>
      <c r="Z121" s="8">
        <f>VLOOKUP(A121,OBITOS!A:AC,24,0)</f>
        <v>46</v>
      </c>
      <c r="AA121" s="1">
        <f>VLOOKUP(A121,POP_2021_FX_ETARIA!A:AC,26,0)</f>
        <v>3313.3802214882453</v>
      </c>
      <c r="AB121" s="3">
        <f t="shared" si="15"/>
        <v>1388.310333407451</v>
      </c>
      <c r="AC121" s="12">
        <f>(AB121*POP_PADRAO!$H$2)/100000</f>
        <v>126.74249182301598</v>
      </c>
      <c r="AD121" s="8">
        <f>VLOOKUP(A121,OBITOS!A:AC,25,0)</f>
        <v>63</v>
      </c>
      <c r="AE121" s="1">
        <f>VLOOKUP(A121,POP_2021_FX_ETARIA!A:AC,29,0)</f>
        <v>2400.2034943473791</v>
      </c>
      <c r="AF121" s="3">
        <f t="shared" si="16"/>
        <v>2624.777446927676</v>
      </c>
      <c r="AG121" s="12">
        <f>(AF121*POP_PADRAO!$I$2)/100000</f>
        <v>181.49037482581249</v>
      </c>
      <c r="AH121" s="12">
        <f t="shared" si="17"/>
        <v>486.15826835722373</v>
      </c>
    </row>
    <row r="122" spans="1:34" x14ac:dyDescent="0.25">
      <c r="A122" s="8" t="s">
        <v>121</v>
      </c>
      <c r="B122" s="6">
        <f>VLOOKUP($A122,OBITOS!A:AC,18,0)</f>
        <v>0</v>
      </c>
      <c r="C122" s="1">
        <f>VLOOKUP(A122,POP_2021_FX_ETARIA!A:AC,8,0)</f>
        <v>6989.0503165611462</v>
      </c>
      <c r="D122" s="3">
        <f t="shared" si="9"/>
        <v>0</v>
      </c>
      <c r="E122" s="12">
        <f>(D122*POP_PADRAO!$B$2)/100000</f>
        <v>0</v>
      </c>
      <c r="F122" s="6">
        <f>VLOOKUP(A122,OBITOS!A:AC,19,0)</f>
        <v>0</v>
      </c>
      <c r="G122" s="1">
        <f>VLOOKUP(A122,POP_2021_FX_ETARIA!A:AC,11,0)</f>
        <v>6287.801836734694</v>
      </c>
      <c r="H122" s="3">
        <f t="shared" si="10"/>
        <v>0</v>
      </c>
      <c r="I122" s="12">
        <f>(H122*POP_PADRAO!$C$2)/100000</f>
        <v>0</v>
      </c>
      <c r="J122" s="8">
        <f>VLOOKUP(A122,OBITOS!A:AC,20,0)</f>
        <v>5</v>
      </c>
      <c r="K122" s="1">
        <f>VLOOKUP(A122,POP_2021_FX_ETARIA!A:AC,14,0)</f>
        <v>8144.819211183225</v>
      </c>
      <c r="L122" s="3">
        <f t="shared" si="11"/>
        <v>61.388716807056468</v>
      </c>
      <c r="M122" s="12">
        <f>(L122*POP_PADRAO!$D$2)/100000</f>
        <v>9.0843710910734998</v>
      </c>
      <c r="N122" s="8">
        <f>VLOOKUP(A122,OBITOS!A:AB,21,0)</f>
        <v>13</v>
      </c>
      <c r="O122" s="1">
        <f>VLOOKUP(A122,POP_2021_FX_ETARIA!A:AC,17,0)</f>
        <v>7872.1813191903284</v>
      </c>
      <c r="P122" s="3">
        <f t="shared" si="12"/>
        <v>165.13847271669653</v>
      </c>
      <c r="Q122" s="12">
        <f>(P122*POP_PADRAO!$E$2)/100000</f>
        <v>27.376669883768688</v>
      </c>
      <c r="R122" s="8">
        <f>VLOOKUP($A122,OBITOS!A:AB,22,0)</f>
        <v>17</v>
      </c>
      <c r="S122" s="1">
        <f>VLOOKUP(A122,POP_2021_FX_ETARIA!A:AC,20,0)</f>
        <v>7218.1010987749951</v>
      </c>
      <c r="T122" s="3">
        <f t="shared" si="13"/>
        <v>235.51900655540996</v>
      </c>
      <c r="U122" s="12">
        <f>(T122*POP_PADRAO!$F$2)/100000</f>
        <v>35.933751218286211</v>
      </c>
      <c r="V122" s="8">
        <f>VLOOKUP(A122,OBITOS!A:AC,23,0)</f>
        <v>34</v>
      </c>
      <c r="W122" s="1">
        <f>VLOOKUP(A122,POP_2021_FX_ETARIA!A:AC,23,0)</f>
        <v>6346.8302457466916</v>
      </c>
      <c r="X122" s="3">
        <f t="shared" si="14"/>
        <v>535.7004785622712</v>
      </c>
      <c r="Y122" s="12">
        <f>(X122*POP_PADRAO!$G$2)/100000</f>
        <v>65.323049696451662</v>
      </c>
      <c r="Z122" s="8">
        <f>VLOOKUP(A122,OBITOS!A:AC,24,0)</f>
        <v>63</v>
      </c>
      <c r="AA122" s="1">
        <f>VLOOKUP(A122,POP_2021_FX_ETARIA!A:AC,26,0)</f>
        <v>4109.3933226617883</v>
      </c>
      <c r="AB122" s="3">
        <f t="shared" si="15"/>
        <v>1533.0730123246719</v>
      </c>
      <c r="AC122" s="12">
        <f>(AB122*POP_PADRAO!$H$2)/100000</f>
        <v>139.95825648847929</v>
      </c>
      <c r="AD122" s="8">
        <f>VLOOKUP(A122,OBITOS!A:AC,25,0)</f>
        <v>88</v>
      </c>
      <c r="AE122" s="1">
        <f>VLOOKUP(A122,POP_2021_FX_ETARIA!A:AC,29,0)</f>
        <v>3201.2689655172417</v>
      </c>
      <c r="AF122" s="3">
        <f t="shared" si="16"/>
        <v>2748.9099150336933</v>
      </c>
      <c r="AG122" s="12">
        <f>(AF122*POP_PADRAO!$I$2)/100000</f>
        <v>190.07352087157898</v>
      </c>
      <c r="AH122" s="12">
        <f t="shared" si="17"/>
        <v>467.74961924963833</v>
      </c>
    </row>
    <row r="123" spans="1:34" x14ac:dyDescent="0.25">
      <c r="A123" s="8" t="s">
        <v>122</v>
      </c>
      <c r="B123" s="6">
        <f>VLOOKUP($A123,OBITOS!A:AC,18,0)</f>
        <v>0</v>
      </c>
      <c r="C123" s="1">
        <f>VLOOKUP(A123,POP_2021_FX_ETARIA!A:AC,8,0)</f>
        <v>4993.5784738420525</v>
      </c>
      <c r="D123" s="3">
        <f t="shared" si="9"/>
        <v>0</v>
      </c>
      <c r="E123" s="12">
        <f>(D123*POP_PADRAO!$B$2)/100000</f>
        <v>0</v>
      </c>
      <c r="F123" s="6">
        <f>VLOOKUP(A123,OBITOS!A:AC,19,0)</f>
        <v>0</v>
      </c>
      <c r="G123" s="1">
        <f>VLOOKUP(A123,POP_2021_FX_ETARIA!A:AC,11,0)</f>
        <v>4395.8111428571428</v>
      </c>
      <c r="H123" s="3">
        <f t="shared" si="10"/>
        <v>0</v>
      </c>
      <c r="I123" s="12">
        <f>(H123*POP_PADRAO!$C$2)/100000</f>
        <v>0</v>
      </c>
      <c r="J123" s="8">
        <f>VLOOKUP(A123,OBITOS!A:AC,20,0)</f>
        <v>3</v>
      </c>
      <c r="K123" s="1">
        <f>VLOOKUP(A123,POP_2021_FX_ETARIA!A:AC,14,0)</f>
        <v>6102.3223564653017</v>
      </c>
      <c r="L123" s="3">
        <f t="shared" si="11"/>
        <v>49.161611346564698</v>
      </c>
      <c r="M123" s="12">
        <f>(L123*POP_PADRAO!$D$2)/100000</f>
        <v>7.2749903261699647</v>
      </c>
      <c r="N123" s="8">
        <f>VLOOKUP(A123,OBITOS!A:AB,21,0)</f>
        <v>9</v>
      </c>
      <c r="O123" s="1">
        <f>VLOOKUP(A123,POP_2021_FX_ETARIA!A:AC,17,0)</f>
        <v>5751.4637083700036</v>
      </c>
      <c r="P123" s="3">
        <f t="shared" si="12"/>
        <v>156.48190541309438</v>
      </c>
      <c r="Q123" s="12">
        <f>(P123*POP_PADRAO!$E$2)/100000</f>
        <v>25.941583428755226</v>
      </c>
      <c r="R123" s="8">
        <f>VLOOKUP($A123,OBITOS!A:AB,22,0)</f>
        <v>10</v>
      </c>
      <c r="S123" s="1">
        <f>VLOOKUP(A123,POP_2021_FX_ETARIA!A:AC,20,0)</f>
        <v>5543.8807126258716</v>
      </c>
      <c r="T123" s="3">
        <f t="shared" si="13"/>
        <v>180.37906149794262</v>
      </c>
      <c r="U123" s="12">
        <f>(T123*POP_PADRAO!$F$2)/100000</f>
        <v>27.520905491464386</v>
      </c>
      <c r="V123" s="8">
        <f>VLOOKUP(A123,OBITOS!A:AC,23,0)</f>
        <v>32</v>
      </c>
      <c r="W123" s="1">
        <f>VLOOKUP(A123,POP_2021_FX_ETARIA!A:AC,23,0)</f>
        <v>4893.4867884898131</v>
      </c>
      <c r="X123" s="3">
        <f t="shared" si="14"/>
        <v>653.93044638985475</v>
      </c>
      <c r="Y123" s="12">
        <f>(X123*POP_PADRAO!$G$2)/100000</f>
        <v>79.73995312117647</v>
      </c>
      <c r="Z123" s="8">
        <f>VLOOKUP(A123,OBITOS!A:AC,24,0)</f>
        <v>41</v>
      </c>
      <c r="AA123" s="1">
        <f>VLOOKUP(A123,POP_2021_FX_ETARIA!A:AC,26,0)</f>
        <v>3538.1737937342782</v>
      </c>
      <c r="AB123" s="3">
        <f t="shared" si="15"/>
        <v>1158.7898839962738</v>
      </c>
      <c r="AC123" s="12">
        <f>(AB123*POP_PADRAO!$H$2)/100000</f>
        <v>105.78896797268709</v>
      </c>
      <c r="AD123" s="8">
        <f>VLOOKUP(A123,OBITOS!A:AC,25,0)</f>
        <v>71</v>
      </c>
      <c r="AE123" s="1">
        <f>VLOOKUP(A123,POP_2021_FX_ETARIA!A:AC,29,0)</f>
        <v>2884.2974416017796</v>
      </c>
      <c r="AF123" s="3">
        <f t="shared" si="16"/>
        <v>2461.604652000472</v>
      </c>
      <c r="AG123" s="12">
        <f>(AF123*POP_PADRAO!$I$2)/100000</f>
        <v>170.20778332557791</v>
      </c>
      <c r="AH123" s="12">
        <f t="shared" si="17"/>
        <v>416.47418366583105</v>
      </c>
    </row>
    <row r="124" spans="1:34" x14ac:dyDescent="0.25">
      <c r="A124" s="8" t="s">
        <v>123</v>
      </c>
      <c r="B124" s="6">
        <f>VLOOKUP($A124,OBITOS!A:AC,18,0)</f>
        <v>0</v>
      </c>
      <c r="C124" s="1">
        <f>VLOOKUP(A124,POP_2021_FX_ETARIA!A:AC,8,0)</f>
        <v>9122.7790736421193</v>
      </c>
      <c r="D124" s="3">
        <f t="shared" si="9"/>
        <v>0</v>
      </c>
      <c r="E124" s="12">
        <f>(D124*POP_PADRAO!$B$2)/100000</f>
        <v>0</v>
      </c>
      <c r="F124" s="6">
        <f>VLOOKUP(A124,OBITOS!A:AC,19,0)</f>
        <v>0</v>
      </c>
      <c r="G124" s="1">
        <f>VLOOKUP(A124,POP_2021_FX_ETARIA!A:AC,11,0)</f>
        <v>7694.6874081632659</v>
      </c>
      <c r="H124" s="3">
        <f t="shared" si="10"/>
        <v>0</v>
      </c>
      <c r="I124" s="12">
        <f>(H124*POP_PADRAO!$C$2)/100000</f>
        <v>0</v>
      </c>
      <c r="J124" s="8">
        <f>VLOOKUP(A124,OBITOS!A:AC,20,0)</f>
        <v>2</v>
      </c>
      <c r="K124" s="1">
        <f>VLOOKUP(A124,POP_2021_FX_ETARIA!A:AC,14,0)</f>
        <v>9027.6424962556175</v>
      </c>
      <c r="L124" s="3">
        <f t="shared" si="11"/>
        <v>22.154178134873387</v>
      </c>
      <c r="M124" s="12">
        <f>(L124*POP_PADRAO!$D$2)/100000</f>
        <v>3.2784001012349311</v>
      </c>
      <c r="N124" s="8">
        <f>VLOOKUP(A124,OBITOS!A:AB,21,0)</f>
        <v>10</v>
      </c>
      <c r="O124" s="1">
        <f>VLOOKUP(A124,POP_2021_FX_ETARIA!A:AC,17,0)</f>
        <v>8805.9863819537732</v>
      </c>
      <c r="P124" s="3">
        <f t="shared" si="12"/>
        <v>113.55911270193575</v>
      </c>
      <c r="Q124" s="12">
        <f>(P124*POP_PADRAO!$E$2)/100000</f>
        <v>18.825839246242783</v>
      </c>
      <c r="R124" s="8">
        <f>VLOOKUP($A124,OBITOS!A:AB,22,0)</f>
        <v>23</v>
      </c>
      <c r="S124" s="1">
        <f>VLOOKUP(A124,POP_2021_FX_ETARIA!A:AC,20,0)</f>
        <v>7122.2057262529761</v>
      </c>
      <c r="T124" s="3">
        <f t="shared" si="13"/>
        <v>322.93366527198594</v>
      </c>
      <c r="U124" s="12">
        <f>(T124*POP_PADRAO!$F$2)/100000</f>
        <v>49.270834475784703</v>
      </c>
      <c r="V124" s="8">
        <f>VLOOKUP(A124,OBITOS!A:AC,23,0)</f>
        <v>29</v>
      </c>
      <c r="W124" s="1">
        <f>VLOOKUP(A124,POP_2021_FX_ETARIA!A:AC,23,0)</f>
        <v>5013.1892039487502</v>
      </c>
      <c r="X124" s="3">
        <f t="shared" si="14"/>
        <v>578.47407748260332</v>
      </c>
      <c r="Y124" s="12">
        <f>(X124*POP_PADRAO!$G$2)/100000</f>
        <v>70.538841057078855</v>
      </c>
      <c r="Z124" s="8">
        <f>VLOOKUP(A124,OBITOS!A:AC,24,0)</f>
        <v>37</v>
      </c>
      <c r="AA124" s="1">
        <f>VLOOKUP(A124,POP_2021_FX_ETARIA!A:AC,26,0)</f>
        <v>3019.3032243311227</v>
      </c>
      <c r="AB124" s="3">
        <f t="shared" si="15"/>
        <v>1225.4482988603022</v>
      </c>
      <c r="AC124" s="12">
        <f>(AB124*POP_PADRAO!$H$2)/100000</f>
        <v>111.87438950816147</v>
      </c>
      <c r="AD124" s="8">
        <f>VLOOKUP(A124,OBITOS!A:AC,25,0)</f>
        <v>51</v>
      </c>
      <c r="AE124" s="1">
        <f>VLOOKUP(A124,POP_2021_FX_ETARIA!A:AC,29,0)</f>
        <v>1589.1604004449389</v>
      </c>
      <c r="AF124" s="3">
        <f t="shared" si="16"/>
        <v>3209.2418100602581</v>
      </c>
      <c r="AG124" s="12">
        <f>(AF124*POP_PADRAO!$I$2)/100000</f>
        <v>221.90319400079562</v>
      </c>
      <c r="AH124" s="12">
        <f t="shared" si="17"/>
        <v>475.69149838929837</v>
      </c>
    </row>
    <row r="125" spans="1:34" x14ac:dyDescent="0.25">
      <c r="A125" s="8" t="s">
        <v>124</v>
      </c>
      <c r="B125" s="6">
        <f>VLOOKUP($A125,OBITOS!A:AC,18,0)</f>
        <v>0</v>
      </c>
      <c r="C125" s="1">
        <f>VLOOKUP(A125,POP_2021_FX_ETARIA!A:AC,8,0)</f>
        <v>7957.9373542152616</v>
      </c>
      <c r="D125" s="3">
        <f t="shared" si="9"/>
        <v>0</v>
      </c>
      <c r="E125" s="12">
        <f>(D125*POP_PADRAO!$B$2)/100000</f>
        <v>0</v>
      </c>
      <c r="F125" s="6">
        <f>VLOOKUP(A125,OBITOS!A:AC,19,0)</f>
        <v>0</v>
      </c>
      <c r="G125" s="1">
        <f>VLOOKUP(A125,POP_2021_FX_ETARIA!A:AC,11,0)</f>
        <v>7015.0559387755102</v>
      </c>
      <c r="H125" s="3">
        <f t="shared" si="10"/>
        <v>0</v>
      </c>
      <c r="I125" s="12">
        <f>(H125*POP_PADRAO!$C$2)/100000</f>
        <v>0</v>
      </c>
      <c r="J125" s="8">
        <f>VLOOKUP(A125,OBITOS!A:AC,20,0)</f>
        <v>5</v>
      </c>
      <c r="K125" s="1">
        <f>VLOOKUP(A125,POP_2021_FX_ETARIA!A:AC,14,0)</f>
        <v>8457.4857913130309</v>
      </c>
      <c r="L125" s="3">
        <f t="shared" si="11"/>
        <v>59.1192243578543</v>
      </c>
      <c r="M125" s="12">
        <f>(L125*POP_PADRAO!$D$2)/100000</f>
        <v>8.7485290557734245</v>
      </c>
      <c r="N125" s="8">
        <f>VLOOKUP(A125,OBITOS!A:AB,21,0)</f>
        <v>4</v>
      </c>
      <c r="O125" s="1">
        <f>VLOOKUP(A125,POP_2021_FX_ETARIA!A:AC,17,0)</f>
        <v>7984.1948445967855</v>
      </c>
      <c r="P125" s="3">
        <f t="shared" si="12"/>
        <v>50.098977766142006</v>
      </c>
      <c r="Q125" s="12">
        <f>(P125*POP_PADRAO!$E$2)/100000</f>
        <v>8.3054127439514911</v>
      </c>
      <c r="R125" s="8">
        <f>VLOOKUP($A125,OBITOS!A:AB,22,0)</f>
        <v>20</v>
      </c>
      <c r="S125" s="1">
        <f>VLOOKUP(A125,POP_2021_FX_ETARIA!A:AC,20,0)</f>
        <v>6837.904151246521</v>
      </c>
      <c r="T125" s="3">
        <f t="shared" si="13"/>
        <v>292.48728203296156</v>
      </c>
      <c r="U125" s="12">
        <f>(T125*POP_PADRAO!$F$2)/100000</f>
        <v>44.62555010231182</v>
      </c>
      <c r="V125" s="8">
        <f>VLOOKUP(A125,OBITOS!A:AC,23,0)</f>
        <v>43</v>
      </c>
      <c r="W125" s="1">
        <f>VLOOKUP(A125,POP_2021_FX_ETARIA!A:AC,23,0)</f>
        <v>5407.4265070363363</v>
      </c>
      <c r="X125" s="3">
        <f t="shared" si="14"/>
        <v>795.20267069828617</v>
      </c>
      <c r="Y125" s="12">
        <f>(X125*POP_PADRAO!$G$2)/100000</f>
        <v>96.966617831268195</v>
      </c>
      <c r="Z125" s="8">
        <f>VLOOKUP(A125,OBITOS!A:AC,24,0)</f>
        <v>49</v>
      </c>
      <c r="AA125" s="1">
        <f>VLOOKUP(A125,POP_2021_FX_ETARIA!A:AC,26,0)</f>
        <v>3867.6643036816827</v>
      </c>
      <c r="AB125" s="3">
        <f t="shared" si="15"/>
        <v>1266.9145032405277</v>
      </c>
      <c r="AC125" s="12">
        <f>(AB125*POP_PADRAO!$H$2)/100000</f>
        <v>115.65994807034053</v>
      </c>
      <c r="AD125" s="8">
        <f>VLOOKUP(A125,OBITOS!A:AC,25,0)</f>
        <v>89</v>
      </c>
      <c r="AE125" s="1">
        <f>VLOOKUP(A125,POP_2021_FX_ETARIA!A:AC,29,0)</f>
        <v>2528.6008898776417</v>
      </c>
      <c r="AF125" s="3">
        <f t="shared" si="16"/>
        <v>3519.7330016089127</v>
      </c>
      <c r="AG125" s="12">
        <f>(AF125*POP_PADRAO!$I$2)/100000</f>
        <v>243.37212379529609</v>
      </c>
      <c r="AH125" s="12">
        <f t="shared" si="17"/>
        <v>517.67818159894159</v>
      </c>
    </row>
    <row r="126" spans="1:34" x14ac:dyDescent="0.25">
      <c r="A126" s="8" t="s">
        <v>125</v>
      </c>
      <c r="B126" s="6">
        <f>VLOOKUP($A126,OBITOS!A:AC,18,0)</f>
        <v>0</v>
      </c>
      <c r="C126" s="1">
        <f>VLOOKUP(A126,POP_2021_FX_ETARIA!A:AC,8,0)</f>
        <v>4806.2373622196883</v>
      </c>
      <c r="D126" s="3">
        <f t="shared" si="9"/>
        <v>0</v>
      </c>
      <c r="E126" s="12">
        <f>(D126*POP_PADRAO!$B$2)/100000</f>
        <v>0</v>
      </c>
      <c r="F126" s="6">
        <f>VLOOKUP(A126,OBITOS!A:AC,19,0)</f>
        <v>0</v>
      </c>
      <c r="G126" s="1">
        <f>VLOOKUP(A126,POP_2021_FX_ETARIA!A:AC,11,0)</f>
        <v>4493.413360739979</v>
      </c>
      <c r="H126" s="3">
        <f t="shared" si="10"/>
        <v>0</v>
      </c>
      <c r="I126" s="12">
        <f>(H126*POP_PADRAO!$C$2)/100000</f>
        <v>0</v>
      </c>
      <c r="J126" s="8">
        <f>VLOOKUP(A126,OBITOS!A:AC,20,0)</f>
        <v>1</v>
      </c>
      <c r="K126" s="1">
        <f>VLOOKUP(A126,POP_2021_FX_ETARIA!A:AC,14,0)</f>
        <v>5870.3160185936695</v>
      </c>
      <c r="L126" s="3">
        <f t="shared" si="11"/>
        <v>17.034858035454903</v>
      </c>
      <c r="M126" s="12">
        <f>(L126*POP_PADRAO!$D$2)/100000</f>
        <v>2.5208373773996109</v>
      </c>
      <c r="N126" s="8">
        <f>VLOOKUP(A126,OBITOS!A:AB,21,0)</f>
        <v>3</v>
      </c>
      <c r="O126" s="1">
        <f>VLOOKUP(A126,POP_2021_FX_ETARIA!A:AC,17,0)</f>
        <v>6378.368467745343</v>
      </c>
      <c r="P126" s="3">
        <f t="shared" si="12"/>
        <v>47.033971385796328</v>
      </c>
      <c r="Q126" s="12">
        <f>(P126*POP_PADRAO!$E$2)/100000</f>
        <v>7.7972957286614211</v>
      </c>
      <c r="R126" s="8">
        <f>VLOOKUP($A126,OBITOS!A:AB,22,0)</f>
        <v>17</v>
      </c>
      <c r="S126" s="1">
        <f>VLOOKUP(A126,POP_2021_FX_ETARIA!A:AC,20,0)</f>
        <v>5861.9036768513724</v>
      </c>
      <c r="T126" s="3">
        <f t="shared" si="13"/>
        <v>290.00817715809478</v>
      </c>
      <c r="U126" s="12">
        <f>(T126*POP_PADRAO!$F$2)/100000</f>
        <v>44.247306583368712</v>
      </c>
      <c r="V126" s="8">
        <f>VLOOKUP(A126,OBITOS!A:AC,23,0)</f>
        <v>20</v>
      </c>
      <c r="W126" s="1">
        <f>VLOOKUP(A126,POP_2021_FX_ETARIA!A:AC,23,0)</f>
        <v>5125.7778241513633</v>
      </c>
      <c r="X126" s="3">
        <f t="shared" si="14"/>
        <v>390.18468388865938</v>
      </c>
      <c r="Y126" s="12">
        <f>(X126*POP_PADRAO!$G$2)/100000</f>
        <v>47.578926128381987</v>
      </c>
      <c r="Z126" s="8">
        <f>VLOOKUP(A126,OBITOS!A:AC,24,0)</f>
        <v>51</v>
      </c>
      <c r="AA126" s="1">
        <f>VLOOKUP(A126,POP_2021_FX_ETARIA!A:AC,26,0)</f>
        <v>4023.5100154083202</v>
      </c>
      <c r="AB126" s="3">
        <f t="shared" si="15"/>
        <v>1267.5499701676358</v>
      </c>
      <c r="AC126" s="12">
        <f>(AB126*POP_PADRAO!$H$2)/100000</f>
        <v>115.71796151292229</v>
      </c>
      <c r="AD126" s="8">
        <f>VLOOKUP(A126,OBITOS!A:AC,25,0)</f>
        <v>85</v>
      </c>
      <c r="AE126" s="1">
        <f>VLOOKUP(A126,POP_2021_FX_ETARIA!A:AC,29,0)</f>
        <v>3073.4528880558869</v>
      </c>
      <c r="AF126" s="3">
        <f t="shared" si="16"/>
        <v>2765.6190966950776</v>
      </c>
      <c r="AG126" s="12">
        <f>(AF126*POP_PADRAO!$I$2)/100000</f>
        <v>191.2288781176978</v>
      </c>
      <c r="AH126" s="12">
        <f t="shared" si="17"/>
        <v>409.09120544843182</v>
      </c>
    </row>
    <row r="127" spans="1:34" x14ac:dyDescent="0.25">
      <c r="A127" s="8" t="s">
        <v>126</v>
      </c>
      <c r="B127" s="6">
        <f>VLOOKUP($A127,OBITOS!A:AC,18,0)</f>
        <v>0</v>
      </c>
      <c r="C127" s="1">
        <f>VLOOKUP(A127,POP_2021_FX_ETARIA!A:AC,8,0)</f>
        <v>5648.8557582668182</v>
      </c>
      <c r="D127" s="3">
        <f t="shared" si="9"/>
        <v>0</v>
      </c>
      <c r="E127" s="12">
        <f>(D127*POP_PADRAO!$B$2)/100000</f>
        <v>0</v>
      </c>
      <c r="F127" s="6">
        <f>VLOOKUP(A127,OBITOS!A:AC,19,0)</f>
        <v>1</v>
      </c>
      <c r="G127" s="1">
        <f>VLOOKUP(A127,POP_2021_FX_ETARIA!A:AC,11,0)</f>
        <v>4994.7280575539562</v>
      </c>
      <c r="H127" s="3">
        <f t="shared" si="10"/>
        <v>20.021110027954656</v>
      </c>
      <c r="I127" s="12">
        <f>(H127*POP_PADRAO!$C$2)/100000</f>
        <v>2.4237306065339559</v>
      </c>
      <c r="J127" s="8">
        <f>VLOOKUP(A127,OBITOS!A:AC,20,0)</f>
        <v>0</v>
      </c>
      <c r="K127" s="1">
        <f>VLOOKUP(A127,POP_2021_FX_ETARIA!A:AC,14,0)</f>
        <v>6322.8087508300741</v>
      </c>
      <c r="L127" s="3">
        <f t="shared" si="11"/>
        <v>0</v>
      </c>
      <c r="M127" s="12">
        <f>(L127*POP_PADRAO!$D$2)/100000</f>
        <v>0</v>
      </c>
      <c r="N127" s="8">
        <f>VLOOKUP(A127,OBITOS!A:AB,21,0)</f>
        <v>6</v>
      </c>
      <c r="O127" s="1">
        <f>VLOOKUP(A127,POP_2021_FX_ETARIA!A:AC,17,0)</f>
        <v>6851.7952346753418</v>
      </c>
      <c r="P127" s="3">
        <f t="shared" si="12"/>
        <v>87.568291148506546</v>
      </c>
      <c r="Q127" s="12">
        <f>(P127*POP_PADRAO!$E$2)/100000</f>
        <v>14.517078665073681</v>
      </c>
      <c r="R127" s="8">
        <f>VLOOKUP($A127,OBITOS!A:AB,22,0)</f>
        <v>9</v>
      </c>
      <c r="S127" s="1">
        <f>VLOOKUP(A127,POP_2021_FX_ETARIA!A:AC,20,0)</f>
        <v>6201.8676851372347</v>
      </c>
      <c r="T127" s="3">
        <f t="shared" si="13"/>
        <v>145.11757517124212</v>
      </c>
      <c r="U127" s="12">
        <f>(T127*POP_PADRAO!$F$2)/100000</f>
        <v>22.14096823806673</v>
      </c>
      <c r="V127" s="8">
        <f>VLOOKUP(A127,OBITOS!A:AC,23,0)</f>
        <v>28</v>
      </c>
      <c r="W127" s="1">
        <f>VLOOKUP(A127,POP_2021_FX_ETARIA!A:AC,23,0)</f>
        <v>4835.2431830829164</v>
      </c>
      <c r="X127" s="3">
        <f t="shared" si="14"/>
        <v>579.08152578475688</v>
      </c>
      <c r="Y127" s="12">
        <f>(X127*POP_PADRAO!$G$2)/100000</f>
        <v>70.612913000669607</v>
      </c>
      <c r="Z127" s="8">
        <f>VLOOKUP(A127,OBITOS!A:AC,24,0)</f>
        <v>51</v>
      </c>
      <c r="AA127" s="1">
        <f>VLOOKUP(A127,POP_2021_FX_ETARIA!A:AC,26,0)</f>
        <v>3506.1355932203387</v>
      </c>
      <c r="AB127" s="3">
        <f t="shared" si="15"/>
        <v>1454.5929170171419</v>
      </c>
      <c r="AC127" s="12">
        <f>(AB127*POP_PADRAO!$H$2)/100000</f>
        <v>132.79360273749052</v>
      </c>
      <c r="AD127" s="8">
        <f>VLOOKUP(A127,OBITOS!A:AC,25,0)</f>
        <v>60</v>
      </c>
      <c r="AE127" s="1">
        <f>VLOOKUP(A127,POP_2021_FX_ETARIA!A:AC,29,0)</f>
        <v>2292.8514227295959</v>
      </c>
      <c r="AF127" s="3">
        <f t="shared" si="16"/>
        <v>2616.8289582659108</v>
      </c>
      <c r="AG127" s="12">
        <f>(AF127*POP_PADRAO!$I$2)/100000</f>
        <v>180.9407761586146</v>
      </c>
      <c r="AH127" s="12">
        <f t="shared" si="17"/>
        <v>423.42906940644912</v>
      </c>
    </row>
    <row r="128" spans="1:34" x14ac:dyDescent="0.25">
      <c r="A128" s="8" t="s">
        <v>127</v>
      </c>
      <c r="B128" s="6">
        <f>VLOOKUP($A128,OBITOS!A:AC,18,0)</f>
        <v>0</v>
      </c>
      <c r="C128" s="1">
        <f>VLOOKUP(A128,POP_2021_FX_ETARIA!A:AC,8,0)</f>
        <v>6079.4813759026983</v>
      </c>
      <c r="D128" s="3">
        <f t="shared" si="9"/>
        <v>0</v>
      </c>
      <c r="E128" s="12">
        <f>(D128*POP_PADRAO!$B$2)/100000</f>
        <v>0</v>
      </c>
      <c r="F128" s="6">
        <f>VLOOKUP(A128,OBITOS!A:AC,19,0)</f>
        <v>0</v>
      </c>
      <c r="G128" s="1">
        <f>VLOOKUP(A128,POP_2021_FX_ETARIA!A:AC,11,0)</f>
        <v>5399.1432682425484</v>
      </c>
      <c r="H128" s="3">
        <f t="shared" si="10"/>
        <v>0</v>
      </c>
      <c r="I128" s="12">
        <f>(H128*POP_PADRAO!$C$2)/100000</f>
        <v>0</v>
      </c>
      <c r="J128" s="8">
        <f>VLOOKUP(A128,OBITOS!A:AC,20,0)</f>
        <v>1</v>
      </c>
      <c r="K128" s="1">
        <f>VLOOKUP(A128,POP_2021_FX_ETARIA!A:AC,14,0)</f>
        <v>6059.4303475245333</v>
      </c>
      <c r="L128" s="3">
        <f t="shared" si="11"/>
        <v>16.50320149993194</v>
      </c>
      <c r="M128" s="12">
        <f>(L128*POP_PADRAO!$D$2)/100000</f>
        <v>2.4421622476218543</v>
      </c>
      <c r="N128" s="8">
        <f>VLOOKUP(A128,OBITOS!A:AB,21,0)</f>
        <v>11</v>
      </c>
      <c r="O128" s="1">
        <f>VLOOKUP(A128,POP_2021_FX_ETARIA!A:AC,17,0)</f>
        <v>5868.8416205483509</v>
      </c>
      <c r="P128" s="3">
        <f t="shared" si="12"/>
        <v>187.43051374032859</v>
      </c>
      <c r="Q128" s="12">
        <f>(P128*POP_PADRAO!$E$2)/100000</f>
        <v>31.072246317894816</v>
      </c>
      <c r="R128" s="8">
        <f>VLOOKUP($A128,OBITOS!A:AB,22,0)</f>
        <v>12</v>
      </c>
      <c r="S128" s="1">
        <f>VLOOKUP(A128,POP_2021_FX_ETARIA!A:AC,20,0)</f>
        <v>5030.1470740548939</v>
      </c>
      <c r="T128" s="3">
        <f t="shared" si="13"/>
        <v>238.56161307678386</v>
      </c>
      <c r="U128" s="12">
        <f>(T128*POP_PADRAO!$F$2)/100000</f>
        <v>36.39796965820419</v>
      </c>
      <c r="V128" s="8">
        <f>VLOOKUP(A128,OBITOS!A:AC,23,0)</f>
        <v>22</v>
      </c>
      <c r="W128" s="1">
        <f>VLOOKUP(A128,POP_2021_FX_ETARIA!A:AC,23,0)</f>
        <v>3541.2555648302728</v>
      </c>
      <c r="X128" s="3">
        <f t="shared" si="14"/>
        <v>621.24858252229615</v>
      </c>
      <c r="Y128" s="12">
        <f>(X128*POP_PADRAO!$G$2)/100000</f>
        <v>75.754742909449845</v>
      </c>
      <c r="Z128" s="8">
        <f>VLOOKUP(A128,OBITOS!A:AC,24,0)</f>
        <v>45</v>
      </c>
      <c r="AA128" s="1">
        <f>VLOOKUP(A128,POP_2021_FX_ETARIA!A:AC,26,0)</f>
        <v>2261.9732922444787</v>
      </c>
      <c r="AB128" s="3">
        <f t="shared" si="15"/>
        <v>1989.4134097113076</v>
      </c>
      <c r="AC128" s="12">
        <f>(AB128*POP_PADRAO!$H$2)/100000</f>
        <v>181.61876832975571</v>
      </c>
      <c r="AD128" s="8">
        <f>VLOOKUP(A128,OBITOS!A:AC,25,0)</f>
        <v>55</v>
      </c>
      <c r="AE128" s="1">
        <f>VLOOKUP(A128,POP_2021_FX_ETARIA!A:AC,29,0)</f>
        <v>1316.4380644062021</v>
      </c>
      <c r="AF128" s="3">
        <f t="shared" si="16"/>
        <v>4177.9405721459843</v>
      </c>
      <c r="AG128" s="12">
        <f>(AF128*POP_PADRAO!$I$2)/100000</f>
        <v>288.88392093062566</v>
      </c>
      <c r="AH128" s="12">
        <f t="shared" si="17"/>
        <v>616.1698103935521</v>
      </c>
    </row>
    <row r="129" spans="1:34" x14ac:dyDescent="0.25">
      <c r="A129" s="8" t="s">
        <v>128</v>
      </c>
      <c r="B129" s="6">
        <f>VLOOKUP($A129,OBITOS!A:AC,18,0)</f>
        <v>0</v>
      </c>
      <c r="C129" s="1">
        <f>VLOOKUP(A129,POP_2021_FX_ETARIA!A:AC,8,0)</f>
        <v>5253.4255036107943</v>
      </c>
      <c r="D129" s="3">
        <f t="shared" si="9"/>
        <v>0</v>
      </c>
      <c r="E129" s="12">
        <f>(D129*POP_PADRAO!$B$2)/100000</f>
        <v>0</v>
      </c>
      <c r="F129" s="6">
        <f>VLOOKUP(A129,OBITOS!A:AC,19,0)</f>
        <v>0</v>
      </c>
      <c r="G129" s="1">
        <f>VLOOKUP(A129,POP_2021_FX_ETARIA!A:AC,11,0)</f>
        <v>4592.7153134635146</v>
      </c>
      <c r="H129" s="3">
        <f t="shared" si="10"/>
        <v>0</v>
      </c>
      <c r="I129" s="12">
        <f>(H129*POP_PADRAO!$C$2)/100000</f>
        <v>0</v>
      </c>
      <c r="J129" s="8">
        <f>VLOOKUP(A129,OBITOS!A:AC,20,0)</f>
        <v>2</v>
      </c>
      <c r="K129" s="1">
        <f>VLOOKUP(A129,POP_2021_FX_ETARIA!A:AC,14,0)</f>
        <v>5154.4448830517231</v>
      </c>
      <c r="L129" s="3">
        <f t="shared" si="11"/>
        <v>38.801462531419808</v>
      </c>
      <c r="M129" s="12">
        <f>(L129*POP_PADRAO!$D$2)/100000</f>
        <v>5.7418838973236896</v>
      </c>
      <c r="N129" s="8">
        <f>VLOOKUP(A129,OBITOS!A:AB,21,0)</f>
        <v>5</v>
      </c>
      <c r="O129" s="1">
        <f>VLOOKUP(A129,POP_2021_FX_ETARIA!A:AC,17,0)</f>
        <v>5315.9946770309662</v>
      </c>
      <c r="P129" s="3">
        <f t="shared" si="12"/>
        <v>94.055775142208148</v>
      </c>
      <c r="Q129" s="12">
        <f>(P129*POP_PADRAO!$E$2)/100000</f>
        <v>15.592574306701019</v>
      </c>
      <c r="R129" s="8">
        <f>VLOOKUP($A129,OBITOS!A:AB,22,0)</f>
        <v>7</v>
      </c>
      <c r="S129" s="1">
        <f>VLOOKUP(A129,POP_2021_FX_ETARIA!A:AC,20,0)</f>
        <v>4151.0815639564989</v>
      </c>
      <c r="T129" s="3">
        <f t="shared" si="13"/>
        <v>168.63075061642792</v>
      </c>
      <c r="U129" s="12">
        <f>(T129*POP_PADRAO!$F$2)/100000</f>
        <v>25.728434953201845</v>
      </c>
      <c r="V129" s="8">
        <f>VLOOKUP(A129,OBITOS!A:AC,23,0)</f>
        <v>25</v>
      </c>
      <c r="W129" s="1">
        <f>VLOOKUP(A129,POP_2021_FX_ETARIA!A:AC,23,0)</f>
        <v>3271.7234279354479</v>
      </c>
      <c r="X129" s="3">
        <f t="shared" si="14"/>
        <v>764.12326868887328</v>
      </c>
      <c r="Y129" s="12">
        <f>(X129*POP_PADRAO!$G$2)/100000</f>
        <v>93.176811020855041</v>
      </c>
      <c r="Z129" s="8">
        <f>VLOOKUP(A129,OBITOS!A:AC,24,0)</f>
        <v>29</v>
      </c>
      <c r="AA129" s="1">
        <f>VLOOKUP(A129,POP_2021_FX_ETARIA!A:AC,26,0)</f>
        <v>2200.3810991268615</v>
      </c>
      <c r="AB129" s="3">
        <f t="shared" si="15"/>
        <v>1317.9535132122141</v>
      </c>
      <c r="AC129" s="12">
        <f>(AB129*POP_PADRAO!$H$2)/100000</f>
        <v>120.31943316407626</v>
      </c>
      <c r="AD129" s="8">
        <f>VLOOKUP(A129,OBITOS!A:AC,25,0)</f>
        <v>35</v>
      </c>
      <c r="AE129" s="1">
        <f>VLOOKUP(A129,POP_2021_FX_ETARIA!A:AC,29,0)</f>
        <v>1082.2576248083149</v>
      </c>
      <c r="AF129" s="3">
        <f t="shared" si="16"/>
        <v>3233.9804495439857</v>
      </c>
      <c r="AG129" s="12">
        <f>(AF129*POP_PADRAO!$I$2)/100000</f>
        <v>223.61374853098553</v>
      </c>
      <c r="AH129" s="12">
        <f t="shared" si="17"/>
        <v>484.1728858731434</v>
      </c>
    </row>
    <row r="130" spans="1:34" x14ac:dyDescent="0.25">
      <c r="A130" s="8" t="s">
        <v>129</v>
      </c>
      <c r="B130" s="6">
        <f>VLOOKUP($A130,OBITOS!A:AC,18,0)</f>
        <v>0</v>
      </c>
      <c r="C130" s="1">
        <f>VLOOKUP(A130,POP_2021_FX_ETARIA!A:AC,8,0)</f>
        <v>5008.0749528867573</v>
      </c>
      <c r="D130" s="3">
        <f t="shared" si="9"/>
        <v>0</v>
      </c>
      <c r="E130" s="12">
        <f>(D130*POP_PADRAO!$B$2)/100000</f>
        <v>0</v>
      </c>
      <c r="F130" s="6">
        <f>VLOOKUP(A130,OBITOS!A:AC,19,0)</f>
        <v>0</v>
      </c>
      <c r="G130" s="1">
        <f>VLOOKUP(A130,POP_2021_FX_ETARIA!A:AC,11,0)</f>
        <v>4566.9391532564405</v>
      </c>
      <c r="H130" s="3">
        <f t="shared" si="10"/>
        <v>0</v>
      </c>
      <c r="I130" s="12">
        <f>(H130*POP_PADRAO!$C$2)/100000</f>
        <v>0</v>
      </c>
      <c r="J130" s="8">
        <f>VLOOKUP(A130,OBITOS!A:AC,20,0)</f>
        <v>0</v>
      </c>
      <c r="K130" s="1">
        <f>VLOOKUP(A130,POP_2021_FX_ETARIA!A:AC,14,0)</f>
        <v>6336.7573858549686</v>
      </c>
      <c r="L130" s="3">
        <f t="shared" si="11"/>
        <v>0</v>
      </c>
      <c r="M130" s="12">
        <f>(L130*POP_PADRAO!$D$2)/100000</f>
        <v>0</v>
      </c>
      <c r="N130" s="8">
        <f>VLOOKUP(A130,OBITOS!A:AB,21,0)</f>
        <v>3</v>
      </c>
      <c r="O130" s="1">
        <f>VLOOKUP(A130,POP_2021_FX_ETARIA!A:AC,17,0)</f>
        <v>6800.6348264277713</v>
      </c>
      <c r="P130" s="3">
        <f t="shared" si="12"/>
        <v>44.113528759723685</v>
      </c>
      <c r="Q130" s="12">
        <f>(P130*POP_PADRAO!$E$2)/100000</f>
        <v>7.3131445047026116</v>
      </c>
      <c r="R130" s="8">
        <f>VLOOKUP($A130,OBITOS!A:AB,22,0)</f>
        <v>17</v>
      </c>
      <c r="S130" s="1">
        <f>VLOOKUP(A130,POP_2021_FX_ETARIA!A:AC,20,0)</f>
        <v>6159.809911867681</v>
      </c>
      <c r="T130" s="3">
        <f t="shared" si="13"/>
        <v>275.9825423711091</v>
      </c>
      <c r="U130" s="12">
        <f>(T130*POP_PADRAO!$F$2)/100000</f>
        <v>42.107378776754473</v>
      </c>
      <c r="V130" s="8">
        <f>VLOOKUP(A130,OBITOS!A:AC,23,0)</f>
        <v>26</v>
      </c>
      <c r="W130" s="1">
        <f>VLOOKUP(A130,POP_2021_FX_ETARIA!A:AC,23,0)</f>
        <v>5556.8521418701066</v>
      </c>
      <c r="X130" s="3">
        <f t="shared" si="14"/>
        <v>467.8908010543168</v>
      </c>
      <c r="Y130" s="12">
        <f>(X130*POP_PADRAO!$G$2)/100000</f>
        <v>57.054371375236457</v>
      </c>
      <c r="Z130" s="8">
        <f>VLOOKUP(A130,OBITOS!A:AC,24,0)</f>
        <v>44</v>
      </c>
      <c r="AA130" s="1">
        <f>VLOOKUP(A130,POP_2021_FX_ETARIA!A:AC,26,0)</f>
        <v>4147.9179549604378</v>
      </c>
      <c r="AB130" s="3">
        <f t="shared" si="15"/>
        <v>1060.7731511994109</v>
      </c>
      <c r="AC130" s="12">
        <f>(AB130*POP_PADRAO!$H$2)/100000</f>
        <v>96.840763341425301</v>
      </c>
      <c r="AD130" s="8">
        <f>VLOOKUP(A130,OBITOS!A:AC,25,0)</f>
        <v>111</v>
      </c>
      <c r="AE130" s="1">
        <f>VLOOKUP(A130,POP_2021_FX_ETARIA!A:AC,29,0)</f>
        <v>3083.6492218702656</v>
      </c>
      <c r="AF130" s="3">
        <f t="shared" si="16"/>
        <v>3599.631216571298</v>
      </c>
      <c r="AG130" s="12">
        <f>(AF130*POP_PADRAO!$I$2)/100000</f>
        <v>248.89669007744317</v>
      </c>
      <c r="AH130" s="12">
        <f t="shared" si="17"/>
        <v>452.21234807556203</v>
      </c>
    </row>
    <row r="131" spans="1:34" x14ac:dyDescent="0.25">
      <c r="A131" s="8" t="s">
        <v>130</v>
      </c>
      <c r="B131" s="6">
        <f>VLOOKUP($A131,OBITOS!A:AC,18,0)</f>
        <v>0</v>
      </c>
      <c r="C131" s="1">
        <f>VLOOKUP(A131,POP_2021_FX_ETARIA!A:AC,8,0)</f>
        <v>3829.0322083261949</v>
      </c>
      <c r="D131" s="3">
        <f t="shared" si="9"/>
        <v>0</v>
      </c>
      <c r="E131" s="12">
        <f>(D131*POP_PADRAO!$B$2)/100000</f>
        <v>0</v>
      </c>
      <c r="F131" s="6">
        <f>VLOOKUP(A131,OBITOS!A:AC,19,0)</f>
        <v>0</v>
      </c>
      <c r="G131" s="1">
        <f>VLOOKUP(A131,POP_2021_FX_ETARIA!A:AC,11,0)</f>
        <v>3700.6315353270252</v>
      </c>
      <c r="H131" s="3">
        <f t="shared" si="10"/>
        <v>0</v>
      </c>
      <c r="I131" s="12">
        <f>(H131*POP_PADRAO!$C$2)/100000</f>
        <v>0</v>
      </c>
      <c r="J131" s="8">
        <f>VLOOKUP(A131,OBITOS!A:AC,20,0)</f>
        <v>0</v>
      </c>
      <c r="K131" s="1">
        <f>VLOOKUP(A131,POP_2021_FX_ETARIA!A:AC,14,0)</f>
        <v>4449.3377350044766</v>
      </c>
      <c r="L131" s="3">
        <f t="shared" si="11"/>
        <v>0</v>
      </c>
      <c r="M131" s="12">
        <f>(L131*POP_PADRAO!$D$2)/100000</f>
        <v>0</v>
      </c>
      <c r="N131" s="8">
        <f>VLOOKUP(A131,OBITOS!A:AB,21,0)</f>
        <v>4</v>
      </c>
      <c r="O131" s="1">
        <f>VLOOKUP(A131,POP_2021_FX_ETARIA!A:AC,17,0)</f>
        <v>5503.9817469204927</v>
      </c>
      <c r="P131" s="3">
        <f t="shared" si="12"/>
        <v>72.674659617794362</v>
      </c>
      <c r="Q131" s="12">
        <f>(P131*POP_PADRAO!$E$2)/100000</f>
        <v>12.04801117838152</v>
      </c>
      <c r="R131" s="8">
        <f>VLOOKUP($A131,OBITOS!A:AB,22,0)</f>
        <v>12</v>
      </c>
      <c r="S131" s="1">
        <f>VLOOKUP(A131,POP_2021_FX_ETARIA!A:AC,20,0)</f>
        <v>5513.9328745623561</v>
      </c>
      <c r="T131" s="3">
        <f t="shared" si="13"/>
        <v>217.6305057205189</v>
      </c>
      <c r="U131" s="12">
        <f>(T131*POP_PADRAO!$F$2)/100000</f>
        <v>33.204455829050389</v>
      </c>
      <c r="V131" s="8">
        <f>VLOOKUP(A131,OBITOS!A:AC,23,0)</f>
        <v>25</v>
      </c>
      <c r="W131" s="1">
        <f>VLOOKUP(A131,POP_2021_FX_ETARIA!A:AC,23,0)</f>
        <v>5044.5099032703829</v>
      </c>
      <c r="X131" s="3">
        <f t="shared" si="14"/>
        <v>495.58828269506154</v>
      </c>
      <c r="Y131" s="12">
        <f>(X131*POP_PADRAO!$G$2)/100000</f>
        <v>60.431788499336726</v>
      </c>
      <c r="Z131" s="8">
        <f>VLOOKUP(A131,OBITOS!A:AC,24,0)</f>
        <v>37</v>
      </c>
      <c r="AA131" s="1">
        <f>VLOOKUP(A131,POP_2021_FX_ETARIA!A:AC,26,0)</f>
        <v>4099.3039561777232</v>
      </c>
      <c r="AB131" s="3">
        <f t="shared" si="15"/>
        <v>902.59225457630066</v>
      </c>
      <c r="AC131" s="12">
        <f>(AB131*POP_PADRAO!$H$2)/100000</f>
        <v>82.400014386106548</v>
      </c>
      <c r="AD131" s="8">
        <f>VLOOKUP(A131,OBITOS!A:AC,25,0)</f>
        <v>76</v>
      </c>
      <c r="AE131" s="1">
        <f>VLOOKUP(A131,POP_2021_FX_ETARIA!A:AC,29,0)</f>
        <v>3265.0403525685165</v>
      </c>
      <c r="AF131" s="3">
        <f t="shared" si="16"/>
        <v>2327.6894553604188</v>
      </c>
      <c r="AG131" s="12">
        <f>(AF131*POP_PADRAO!$I$2)/100000</f>
        <v>160.9482100000283</v>
      </c>
      <c r="AH131" s="12">
        <f t="shared" si="17"/>
        <v>349.03247989290344</v>
      </c>
    </row>
    <row r="132" spans="1:34" x14ac:dyDescent="0.25">
      <c r="A132" s="8" t="s">
        <v>131</v>
      </c>
      <c r="B132" s="6">
        <f>VLOOKUP($A132,OBITOS!A:AC,18,0)</f>
        <v>0</v>
      </c>
      <c r="C132" s="1">
        <f>VLOOKUP(A132,POP_2021_FX_ETARIA!A:AC,8,0)</f>
        <v>3289.8928387870483</v>
      </c>
      <c r="D132" s="3">
        <f t="shared" ref="D132:D195" si="18">B132/C132*100000</f>
        <v>0</v>
      </c>
      <c r="E132" s="12">
        <f>(D132*POP_PADRAO!$B$2)/100000</f>
        <v>0</v>
      </c>
      <c r="F132" s="6">
        <f>VLOOKUP(A132,OBITOS!A:AC,19,0)</f>
        <v>0</v>
      </c>
      <c r="G132" s="1">
        <f>VLOOKUP(A132,POP_2021_FX_ETARIA!A:AC,11,0)</f>
        <v>3208.4293114165343</v>
      </c>
      <c r="H132" s="3">
        <f t="shared" ref="H132:H195" si="19">F132/G132*100000</f>
        <v>0</v>
      </c>
      <c r="I132" s="12">
        <f>(H132*POP_PADRAO!$C$2)/100000</f>
        <v>0</v>
      </c>
      <c r="J132" s="8">
        <f>VLOOKUP(A132,OBITOS!A:AC,20,0)</f>
        <v>1</v>
      </c>
      <c r="K132" s="1">
        <f>VLOOKUP(A132,POP_2021_FX_ETARIA!A:AC,14,0)</f>
        <v>4225.9048791405548</v>
      </c>
      <c r="L132" s="3">
        <f t="shared" ref="L132:L195" si="20">J132/K132*100000</f>
        <v>23.663570965264494</v>
      </c>
      <c r="M132" s="12">
        <f>(L132*POP_PADRAO!$D$2)/100000</f>
        <v>3.5017617433519139</v>
      </c>
      <c r="N132" s="8">
        <f>VLOOKUP(A132,OBITOS!A:AB,21,0)</f>
        <v>1</v>
      </c>
      <c r="O132" s="1">
        <f>VLOOKUP(A132,POP_2021_FX_ETARIA!A:AC,17,0)</f>
        <v>5029.3834266517351</v>
      </c>
      <c r="P132" s="3">
        <f t="shared" ref="P132:P195" si="21">N132/O132*100000</f>
        <v>19.883152966639901</v>
      </c>
      <c r="Q132" s="12">
        <f>(P132*POP_PADRAO!$E$2)/100000</f>
        <v>3.2962307696160558</v>
      </c>
      <c r="R132" s="8">
        <f>VLOOKUP($A132,OBITOS!A:AB,22,0)</f>
        <v>6</v>
      </c>
      <c r="S132" s="1">
        <f>VLOOKUP(A132,POP_2021_FX_ETARIA!A:AC,20,0)</f>
        <v>5229.2572135699629</v>
      </c>
      <c r="T132" s="3">
        <f t="shared" ref="T132:T195" si="22">R132/S132*100000</f>
        <v>114.73904906474965</v>
      </c>
      <c r="U132" s="12">
        <f>(T132*POP_PADRAO!$F$2)/100000</f>
        <v>17.50603700489642</v>
      </c>
      <c r="V132" s="8">
        <f>VLOOKUP(A132,OBITOS!A:AC,23,0)</f>
        <v>22</v>
      </c>
      <c r="W132" s="1">
        <f>VLOOKUP(A132,POP_2021_FX_ETARIA!A:AC,23,0)</f>
        <v>4740.6379548595123</v>
      </c>
      <c r="X132" s="3">
        <f t="shared" ref="X132:X195" si="23">V132/W132*100000</f>
        <v>464.07256174136518</v>
      </c>
      <c r="Y132" s="12">
        <f>(X132*POP_PADRAO!$G$2)/100000</f>
        <v>56.58877717404723</v>
      </c>
      <c r="Z132" s="8">
        <f>VLOOKUP(A132,OBITOS!A:AC,24,0)</f>
        <v>32</v>
      </c>
      <c r="AA132" s="1">
        <f>VLOOKUP(A132,POP_2021_FX_ETARIA!A:AC,26,0)</f>
        <v>3498.7780888618381</v>
      </c>
      <c r="AB132" s="3">
        <f t="shared" ref="AB132:AB195" si="24">Z132/AA132*100000</f>
        <v>914.60501887416603</v>
      </c>
      <c r="AC132" s="12">
        <f>(AB132*POP_PADRAO!$H$2)/100000</f>
        <v>83.49669114789161</v>
      </c>
      <c r="AD132" s="8">
        <f>VLOOKUP(A132,OBITOS!A:AC,25,0)</f>
        <v>74</v>
      </c>
      <c r="AE132" s="1">
        <f>VLOOKUP(A132,POP_2021_FX_ETARIA!A:AC,29,0)</f>
        <v>2992.3104255612175</v>
      </c>
      <c r="AF132" s="3">
        <f t="shared" ref="AF132:AF195" si="25">AD132/AE132*100000</f>
        <v>2473.0054531732303</v>
      </c>
      <c r="AG132" s="12">
        <f>(AF132*POP_PADRAO!$I$2)/100000</f>
        <v>170.99609232319608</v>
      </c>
      <c r="AH132" s="12">
        <f t="shared" ref="AH132:AH195" si="26">E132+I132+M132+Q132+U132+Y132+AC132+AG132</f>
        <v>335.38559016299928</v>
      </c>
    </row>
    <row r="133" spans="1:34" x14ac:dyDescent="0.25">
      <c r="A133" s="8" t="s">
        <v>132</v>
      </c>
      <c r="B133" s="6">
        <f>VLOOKUP($A133,OBITOS!A:AC,18,0)</f>
        <v>0</v>
      </c>
      <c r="C133" s="1">
        <f>VLOOKUP(A133,POP_2021_FX_ETARIA!A:AC,8,0)</f>
        <v>3184.1091397849459</v>
      </c>
      <c r="D133" s="3">
        <f t="shared" si="18"/>
        <v>0</v>
      </c>
      <c r="E133" s="12">
        <f>(D133*POP_PADRAO!$B$2)/100000</f>
        <v>0</v>
      </c>
      <c r="F133" s="6">
        <f>VLOOKUP(A133,OBITOS!A:AC,19,0)</f>
        <v>0</v>
      </c>
      <c r="G133" s="1">
        <f>VLOOKUP(A133,POP_2021_FX_ETARIA!A:AC,11,0)</f>
        <v>3205.0067615033367</v>
      </c>
      <c r="H133" s="3">
        <f t="shared" si="19"/>
        <v>0</v>
      </c>
      <c r="I133" s="12">
        <f>(H133*POP_PADRAO!$C$2)/100000</f>
        <v>0</v>
      </c>
      <c r="J133" s="8">
        <f>VLOOKUP(A133,OBITOS!A:AC,20,0)</f>
        <v>1</v>
      </c>
      <c r="K133" s="1">
        <f>VLOOKUP(A133,POP_2021_FX_ETARIA!A:AC,14,0)</f>
        <v>4127.2318909873293</v>
      </c>
      <c r="L133" s="3">
        <f t="shared" si="20"/>
        <v>24.229314620865097</v>
      </c>
      <c r="M133" s="12">
        <f>(L133*POP_PADRAO!$D$2)/100000</f>
        <v>3.5854811233488841</v>
      </c>
      <c r="N133" s="8">
        <f>VLOOKUP(A133,OBITOS!A:AB,21,0)</f>
        <v>2</v>
      </c>
      <c r="O133" s="1">
        <f>VLOOKUP(A133,POP_2021_FX_ETARIA!A:AC,17,0)</f>
        <v>5476.4408801696709</v>
      </c>
      <c r="P133" s="3">
        <f t="shared" si="21"/>
        <v>36.52006921579396</v>
      </c>
      <c r="Q133" s="12">
        <f>(P133*POP_PADRAO!$E$2)/100000</f>
        <v>6.0543001434219317</v>
      </c>
      <c r="R133" s="8">
        <f>VLOOKUP($A133,OBITOS!A:AB,22,0)</f>
        <v>12</v>
      </c>
      <c r="S133" s="1">
        <f>VLOOKUP(A133,POP_2021_FX_ETARIA!A:AC,20,0)</f>
        <v>5248.198984771574</v>
      </c>
      <c r="T133" s="3">
        <f t="shared" si="22"/>
        <v>228.64986702714162</v>
      </c>
      <c r="U133" s="12">
        <f>(T133*POP_PADRAO!$F$2)/100000</f>
        <v>34.885708622902648</v>
      </c>
      <c r="V133" s="8">
        <f>VLOOKUP(A133,OBITOS!A:AC,23,0)</f>
        <v>24</v>
      </c>
      <c r="W133" s="1">
        <f>VLOOKUP(A133,POP_2021_FX_ETARIA!A:AC,23,0)</f>
        <v>4654.4345888121243</v>
      </c>
      <c r="X133" s="3">
        <f t="shared" si="23"/>
        <v>515.63728186639162</v>
      </c>
      <c r="Y133" s="12">
        <f>(X133*POP_PADRAO!$G$2)/100000</f>
        <v>62.876553478356016</v>
      </c>
      <c r="Z133" s="8">
        <f>VLOOKUP(A133,OBITOS!A:AC,24,0)</f>
        <v>49</v>
      </c>
      <c r="AA133" s="1">
        <f>VLOOKUP(A133,POP_2021_FX_ETARIA!A:AC,26,0)</f>
        <v>4521.9979503529948</v>
      </c>
      <c r="AB133" s="3">
        <f t="shared" si="24"/>
        <v>1083.5918224194459</v>
      </c>
      <c r="AC133" s="12">
        <f>(AB133*POP_PADRAO!$H$2)/100000</f>
        <v>98.923939689626266</v>
      </c>
      <c r="AD133" s="8">
        <f>VLOOKUP(A133,OBITOS!A:AC,25,0)</f>
        <v>88</v>
      </c>
      <c r="AE133" s="1">
        <f>VLOOKUP(A133,POP_2021_FX_ETARIA!A:AC,29,0)</f>
        <v>3953.9784879511844</v>
      </c>
      <c r="AF133" s="3">
        <f t="shared" si="25"/>
        <v>2225.6064434381528</v>
      </c>
      <c r="AG133" s="12">
        <f>(AF133*POP_PADRAO!$I$2)/100000</f>
        <v>153.88967476352434</v>
      </c>
      <c r="AH133" s="12">
        <f t="shared" si="26"/>
        <v>360.21565782118012</v>
      </c>
    </row>
    <row r="134" spans="1:34" x14ac:dyDescent="0.25">
      <c r="A134" s="8" t="s">
        <v>133</v>
      </c>
      <c r="B134" s="6">
        <f>VLOOKUP($A134,OBITOS!A:AC,18,0)</f>
        <v>1</v>
      </c>
      <c r="C134" s="1">
        <f>VLOOKUP(A134,POP_2021_FX_ETARIA!A:AC,8,0)</f>
        <v>2759.6301075268816</v>
      </c>
      <c r="D134" s="3">
        <f t="shared" si="18"/>
        <v>36.236740470126904</v>
      </c>
      <c r="E134" s="12">
        <f>(D134*POP_PADRAO!$B$2)/100000</f>
        <v>4.719119696271795</v>
      </c>
      <c r="F134" s="6">
        <f>VLOOKUP(A134,OBITOS!A:AC,19,0)</f>
        <v>0</v>
      </c>
      <c r="G134" s="1">
        <f>VLOOKUP(A134,POP_2021_FX_ETARIA!A:AC,11,0)</f>
        <v>2554.6000175623462</v>
      </c>
      <c r="H134" s="3">
        <f t="shared" si="19"/>
        <v>0</v>
      </c>
      <c r="I134" s="12">
        <f>(H134*POP_PADRAO!$C$2)/100000</f>
        <v>0</v>
      </c>
      <c r="J134" s="8">
        <f>VLOOKUP(A134,OBITOS!A:AC,20,0)</f>
        <v>1</v>
      </c>
      <c r="K134" s="1">
        <f>VLOOKUP(A134,POP_2021_FX_ETARIA!A:AC,14,0)</f>
        <v>3222.7947645230693</v>
      </c>
      <c r="L134" s="3">
        <f t="shared" si="20"/>
        <v>31.028969359393468</v>
      </c>
      <c r="M134" s="12">
        <f>(L134*POP_PADRAO!$D$2)/100000</f>
        <v>4.5917016496731566</v>
      </c>
      <c r="N134" s="8">
        <f>VLOOKUP(A134,OBITOS!A:AB,21,0)</f>
        <v>2</v>
      </c>
      <c r="O134" s="1">
        <f>VLOOKUP(A134,POP_2021_FX_ETARIA!A:AC,17,0)</f>
        <v>4359.7832714740189</v>
      </c>
      <c r="P134" s="3">
        <f t="shared" si="21"/>
        <v>45.873839947181843</v>
      </c>
      <c r="Q134" s="12">
        <f>(P134*POP_PADRAO!$E$2)/100000</f>
        <v>7.6049690412805999</v>
      </c>
      <c r="R134" s="8">
        <f>VLOOKUP($A134,OBITOS!A:AB,22,0)</f>
        <v>9</v>
      </c>
      <c r="S134" s="1">
        <f>VLOOKUP(A134,POP_2021_FX_ETARIA!A:AC,20,0)</f>
        <v>4000.3828136330676</v>
      </c>
      <c r="T134" s="3">
        <f t="shared" si="22"/>
        <v>224.97846879374976</v>
      </c>
      <c r="U134" s="12">
        <f>(T134*POP_PADRAO!$F$2)/100000</f>
        <v>34.325553785841031</v>
      </c>
      <c r="V134" s="8">
        <f>VLOOKUP(A134,OBITOS!A:AC,23,0)</f>
        <v>24</v>
      </c>
      <c r="W134" s="1">
        <f>VLOOKUP(A134,POP_2021_FX_ETARIA!A:AC,23,0)</f>
        <v>3563.8754921625437</v>
      </c>
      <c r="X134" s="3">
        <f t="shared" si="23"/>
        <v>673.42419938012222</v>
      </c>
      <c r="Y134" s="12">
        <f>(X134*POP_PADRAO!$G$2)/100000</f>
        <v>82.117011657265806</v>
      </c>
      <c r="Z134" s="8">
        <f>VLOOKUP(A134,OBITOS!A:AC,24,0)</f>
        <v>30</v>
      </c>
      <c r="AA134" s="1">
        <f>VLOOKUP(A134,POP_2021_FX_ETARIA!A:AC,26,0)</f>
        <v>3306.8295376907313</v>
      </c>
      <c r="AB134" s="3">
        <f t="shared" si="24"/>
        <v>907.21337940358399</v>
      </c>
      <c r="AC134" s="12">
        <f>(AB134*POP_PADRAO!$H$2)/100000</f>
        <v>82.821888992627393</v>
      </c>
      <c r="AD134" s="8">
        <f>VLOOKUP(A134,OBITOS!A:AC,25,0)</f>
        <v>71</v>
      </c>
      <c r="AE134" s="1">
        <f>VLOOKUP(A134,POP_2021_FX_ETARIA!A:AC,29,0)</f>
        <v>3106.1358982314614</v>
      </c>
      <c r="AF134" s="3">
        <f t="shared" si="25"/>
        <v>2285.798249858457</v>
      </c>
      <c r="AG134" s="12">
        <f>(AF134*POP_PADRAO!$I$2)/100000</f>
        <v>158.05164038901026</v>
      </c>
      <c r="AH134" s="12">
        <f t="shared" si="26"/>
        <v>374.23188521197005</v>
      </c>
    </row>
    <row r="135" spans="1:34" x14ac:dyDescent="0.25">
      <c r="A135" s="8" t="s">
        <v>134</v>
      </c>
      <c r="B135" s="6">
        <f>VLOOKUP($A135,OBITOS!A:AC,18,0)</f>
        <v>0</v>
      </c>
      <c r="C135" s="1">
        <f>VLOOKUP(A135,POP_2021_FX_ETARIA!A:AC,8,0)</f>
        <v>6371.3510348088603</v>
      </c>
      <c r="D135" s="3">
        <f t="shared" si="18"/>
        <v>0</v>
      </c>
      <c r="E135" s="12">
        <f>(D135*POP_PADRAO!$B$2)/100000</f>
        <v>0</v>
      </c>
      <c r="F135" s="6">
        <f>VLOOKUP(A135,OBITOS!A:AC,19,0)</f>
        <v>0</v>
      </c>
      <c r="G135" s="1">
        <f>VLOOKUP(A135,POP_2021_FX_ETARIA!A:AC,11,0)</f>
        <v>6032.2707399945875</v>
      </c>
      <c r="H135" s="3">
        <f t="shared" si="19"/>
        <v>0</v>
      </c>
      <c r="I135" s="12">
        <f>(H135*POP_PADRAO!$C$2)/100000</f>
        <v>0</v>
      </c>
      <c r="J135" s="8">
        <f>VLOOKUP(A135,OBITOS!A:AC,20,0)</f>
        <v>3</v>
      </c>
      <c r="K135" s="1">
        <f>VLOOKUP(A135,POP_2021_FX_ETARIA!A:AC,14,0)</f>
        <v>8294.3309886894367</v>
      </c>
      <c r="L135" s="3">
        <f t="shared" si="20"/>
        <v>36.169282418207686</v>
      </c>
      <c r="M135" s="12">
        <f>(L135*POP_PADRAO!$D$2)/100000</f>
        <v>5.3523709351597013</v>
      </c>
      <c r="N135" s="8">
        <f>VLOOKUP(A135,OBITOS!A:AB,21,0)</f>
        <v>10</v>
      </c>
      <c r="O135" s="1">
        <f>VLOOKUP(A135,POP_2021_FX_ETARIA!A:AC,17,0)</f>
        <v>8456.3969592005651</v>
      </c>
      <c r="P135" s="3">
        <f t="shared" si="21"/>
        <v>118.25367290876753</v>
      </c>
      <c r="Q135" s="12">
        <f>(P135*POP_PADRAO!$E$2)/100000</f>
        <v>19.604103831821188</v>
      </c>
      <c r="R135" s="8">
        <f>VLOOKUP($A135,OBITOS!A:AB,22,0)</f>
        <v>8</v>
      </c>
      <c r="S135" s="1">
        <f>VLOOKUP(A135,POP_2021_FX_ETARIA!A:AC,20,0)</f>
        <v>8771.6907151819323</v>
      </c>
      <c r="T135" s="3">
        <f t="shared" si="22"/>
        <v>91.202486040162142</v>
      </c>
      <c r="U135" s="12">
        <f>(T135*POP_PADRAO!$F$2)/100000</f>
        <v>13.915001985563224</v>
      </c>
      <c r="V135" s="8">
        <f>VLOOKUP(A135,OBITOS!A:AC,23,0)</f>
        <v>41</v>
      </c>
      <c r="W135" s="1">
        <f>VLOOKUP(A135,POP_2021_FX_ETARIA!A:AC,23,0)</f>
        <v>8894.7368263323515</v>
      </c>
      <c r="X135" s="3">
        <f t="shared" si="23"/>
        <v>460.9467463795205</v>
      </c>
      <c r="Y135" s="12">
        <f>(X135*POP_PADRAO!$G$2)/100000</f>
        <v>56.207616804783207</v>
      </c>
      <c r="Z135" s="8">
        <f>VLOOKUP(A135,OBITOS!A:AC,24,0)</f>
        <v>56</v>
      </c>
      <c r="AA135" s="1">
        <f>VLOOKUP(A135,POP_2021_FX_ETARIA!A:AC,26,0)</f>
        <v>6810.6606434552668</v>
      </c>
      <c r="AB135" s="3">
        <f t="shared" si="24"/>
        <v>822.24035129122797</v>
      </c>
      <c r="AC135" s="12">
        <f>(AB135*POP_PADRAO!$H$2)/100000</f>
        <v>75.064478375165379</v>
      </c>
      <c r="AD135" s="8">
        <f>VLOOKUP(A135,OBITOS!A:AC,25,0)</f>
        <v>114</v>
      </c>
      <c r="AE135" s="1">
        <f>VLOOKUP(A135,POP_2021_FX_ETARIA!A:AC,29,0)</f>
        <v>6018.9767014805466</v>
      </c>
      <c r="AF135" s="3">
        <f t="shared" si="25"/>
        <v>1894.0096573551832</v>
      </c>
      <c r="AG135" s="12">
        <f>(AF135*POP_PADRAO!$I$2)/100000</f>
        <v>130.96139752322875</v>
      </c>
      <c r="AH135" s="12">
        <f t="shared" si="26"/>
        <v>301.10496945572146</v>
      </c>
    </row>
    <row r="136" spans="1:34" x14ac:dyDescent="0.25">
      <c r="A136" s="8" t="s">
        <v>135</v>
      </c>
      <c r="B136" s="6">
        <f>VLOOKUP($A136,OBITOS!A:AC,18,0)</f>
        <v>0</v>
      </c>
      <c r="C136" s="1">
        <f>VLOOKUP(A136,POP_2021_FX_ETARIA!A:AC,8,0)</f>
        <v>6173.4538973556901</v>
      </c>
      <c r="D136" s="3">
        <f t="shared" si="18"/>
        <v>0</v>
      </c>
      <c r="E136" s="12">
        <f>(D136*POP_PADRAO!$B$2)/100000</f>
        <v>0</v>
      </c>
      <c r="F136" s="6">
        <f>VLOOKUP(A136,OBITOS!A:AC,19,0)</f>
        <v>0</v>
      </c>
      <c r="G136" s="1">
        <f>VLOOKUP(A136,POP_2021_FX_ETARIA!A:AC,11,0)</f>
        <v>5662.8945785849592</v>
      </c>
      <c r="H136" s="3">
        <f t="shared" si="19"/>
        <v>0</v>
      </c>
      <c r="I136" s="12">
        <f>(H136*POP_PADRAO!$C$2)/100000</f>
        <v>0</v>
      </c>
      <c r="J136" s="8">
        <f>VLOOKUP(A136,OBITOS!A:AC,20,0)</f>
        <v>4</v>
      </c>
      <c r="K136" s="1">
        <f>VLOOKUP(A136,POP_2021_FX_ETARIA!A:AC,14,0)</f>
        <v>7889.0738844184343</v>
      </c>
      <c r="L136" s="3">
        <f t="shared" si="20"/>
        <v>50.703036358935961</v>
      </c>
      <c r="M136" s="12">
        <f>(L136*POP_PADRAO!$D$2)/100000</f>
        <v>7.5030921264642085</v>
      </c>
      <c r="N136" s="8">
        <f>VLOOKUP(A136,OBITOS!A:AB,21,0)</f>
        <v>1</v>
      </c>
      <c r="O136" s="1">
        <f>VLOOKUP(A136,POP_2021_FX_ETARIA!A:AC,17,0)</f>
        <v>7558.8782147564607</v>
      </c>
      <c r="P136" s="3">
        <f t="shared" si="21"/>
        <v>13.229476273976708</v>
      </c>
      <c r="Q136" s="12">
        <f>(P136*POP_PADRAO!$E$2)/100000</f>
        <v>2.1931836883894831</v>
      </c>
      <c r="R136" s="8">
        <f>VLOOKUP($A136,OBITOS!A:AB,22,0)</f>
        <v>18</v>
      </c>
      <c r="S136" s="1">
        <f>VLOOKUP(A136,POP_2021_FX_ETARIA!A:AC,20,0)</f>
        <v>7047.7044431323347</v>
      </c>
      <c r="T136" s="3">
        <f t="shared" si="22"/>
        <v>255.40231071324473</v>
      </c>
      <c r="U136" s="12">
        <f>(T136*POP_PADRAO!$F$2)/100000</f>
        <v>38.96739897119933</v>
      </c>
      <c r="V136" s="8">
        <f>VLOOKUP(A136,OBITOS!A:AC,23,0)</f>
        <v>31</v>
      </c>
      <c r="W136" s="1">
        <f>VLOOKUP(A136,POP_2021_FX_ETARIA!A:AC,23,0)</f>
        <v>6391.1716697467655</v>
      </c>
      <c r="X136" s="3">
        <f t="shared" si="23"/>
        <v>485.04408271086697</v>
      </c>
      <c r="Y136" s="12">
        <f>(X136*POP_PADRAO!$G$2)/100000</f>
        <v>59.146034001925358</v>
      </c>
      <c r="Z136" s="8">
        <f>VLOOKUP(A136,OBITOS!A:AC,24,0)</f>
        <v>51</v>
      </c>
      <c r="AA136" s="1">
        <f>VLOOKUP(A136,POP_2021_FX_ETARIA!A:AC,26,0)</f>
        <v>4939.1666813574266</v>
      </c>
      <c r="AB136" s="3">
        <f t="shared" si="24"/>
        <v>1032.5628449126102</v>
      </c>
      <c r="AC136" s="12">
        <f>(AB136*POP_PADRAO!$H$2)/100000</f>
        <v>94.265370485921537</v>
      </c>
      <c r="AD136" s="8">
        <f>VLOOKUP(A136,OBITOS!A:AC,25,0)</f>
        <v>73</v>
      </c>
      <c r="AE136" s="1">
        <f>VLOOKUP(A136,POP_2021_FX_ETARIA!A:AC,29,0)</f>
        <v>3280.429702743028</v>
      </c>
      <c r="AF136" s="3">
        <f t="shared" si="25"/>
        <v>2225.3182239801968</v>
      </c>
      <c r="AG136" s="12">
        <f>(AF136*POP_PADRAO!$I$2)/100000</f>
        <v>153.86974581392224</v>
      </c>
      <c r="AH136" s="12">
        <f t="shared" si="26"/>
        <v>355.94482508782215</v>
      </c>
    </row>
    <row r="137" spans="1:34" x14ac:dyDescent="0.25">
      <c r="A137" s="8" t="s">
        <v>136</v>
      </c>
      <c r="B137" s="6">
        <f>VLOOKUP($A137,OBITOS!A:AC,18,0)</f>
        <v>0</v>
      </c>
      <c r="C137" s="1">
        <f>VLOOKUP(A137,POP_2021_FX_ETARIA!A:AC,8,0)</f>
        <v>9949.8933546720982</v>
      </c>
      <c r="D137" s="3">
        <f t="shared" si="18"/>
        <v>0</v>
      </c>
      <c r="E137" s="12">
        <f>(D137*POP_PADRAO!$B$2)/100000</f>
        <v>0</v>
      </c>
      <c r="F137" s="6">
        <f>VLOOKUP(A137,OBITOS!A:AC,19,0)</f>
        <v>0</v>
      </c>
      <c r="G137" s="1">
        <f>VLOOKUP(A137,POP_2021_FX_ETARIA!A:AC,11,0)</f>
        <v>8901.7035210632348</v>
      </c>
      <c r="H137" s="3">
        <f t="shared" si="19"/>
        <v>0</v>
      </c>
      <c r="I137" s="12">
        <f>(H137*POP_PADRAO!$C$2)/100000</f>
        <v>0</v>
      </c>
      <c r="J137" s="8">
        <f>VLOOKUP(A137,OBITOS!A:AC,20,0)</f>
        <v>1</v>
      </c>
      <c r="K137" s="1">
        <f>VLOOKUP(A137,POP_2021_FX_ETARIA!A:AC,14,0)</f>
        <v>10692.791401721906</v>
      </c>
      <c r="L137" s="3">
        <f t="shared" si="20"/>
        <v>9.3520949060968839</v>
      </c>
      <c r="M137" s="12">
        <f>(L137*POP_PADRAO!$D$2)/100000</f>
        <v>1.3839334819938209</v>
      </c>
      <c r="N137" s="8">
        <f>VLOOKUP(A137,OBITOS!A:AB,21,0)</f>
        <v>7</v>
      </c>
      <c r="O137" s="1">
        <f>VLOOKUP(A137,POP_2021_FX_ETARIA!A:AC,17,0)</f>
        <v>10366.845722343132</v>
      </c>
      <c r="P137" s="3">
        <f t="shared" si="21"/>
        <v>67.522949482244712</v>
      </c>
      <c r="Q137" s="12">
        <f>(P137*POP_PADRAO!$E$2)/100000</f>
        <v>11.19396023920538</v>
      </c>
      <c r="R137" s="8">
        <f>VLOOKUP($A137,OBITOS!A:AB,22,0)</f>
        <v>26</v>
      </c>
      <c r="S137" s="1">
        <f>VLOOKUP(A137,POP_2021_FX_ETARIA!A:AC,20,0)</f>
        <v>8504.5942504981922</v>
      </c>
      <c r="T137" s="3">
        <f t="shared" si="22"/>
        <v>305.71711282377692</v>
      </c>
      <c r="U137" s="12">
        <f>(T137*POP_PADRAO!$F$2)/100000</f>
        <v>46.644060010493426</v>
      </c>
      <c r="V137" s="8">
        <f>VLOOKUP(A137,OBITOS!A:AC,23,0)</f>
        <v>36</v>
      </c>
      <c r="W137" s="1">
        <f>VLOOKUP(A137,POP_2021_FX_ETARIA!A:AC,23,0)</f>
        <v>5789.9954048249338</v>
      </c>
      <c r="X137" s="3">
        <f t="shared" si="23"/>
        <v>621.76215148634469</v>
      </c>
      <c r="Y137" s="12">
        <f>(X137*POP_PADRAO!$G$2)/100000</f>
        <v>75.817367253283052</v>
      </c>
      <c r="Z137" s="8">
        <f>VLOOKUP(A137,OBITOS!A:AC,24,0)</f>
        <v>41</v>
      </c>
      <c r="AA137" s="1">
        <f>VLOOKUP(A137,POP_2021_FX_ETARIA!A:AC,26,0)</f>
        <v>3611.5397091229615</v>
      </c>
      <c r="AB137" s="3">
        <f t="shared" si="24"/>
        <v>1135.2498740753588</v>
      </c>
      <c r="AC137" s="12">
        <f>(AB137*POP_PADRAO!$H$2)/100000</f>
        <v>103.63993872243829</v>
      </c>
      <c r="AD137" s="8">
        <f>VLOOKUP(A137,OBITOS!A:AC,25,0)</f>
        <v>66</v>
      </c>
      <c r="AE137" s="1">
        <f>VLOOKUP(A137,POP_2021_FX_ETARIA!A:AC,29,0)</f>
        <v>1778.5988752438884</v>
      </c>
      <c r="AF137" s="3">
        <f t="shared" si="25"/>
        <v>3710.7861091472814</v>
      </c>
      <c r="AG137" s="12">
        <f>(AF137*POP_PADRAO!$I$2)/100000</f>
        <v>256.58250097960229</v>
      </c>
      <c r="AH137" s="12">
        <f t="shared" si="26"/>
        <v>495.26176068701625</v>
      </c>
    </row>
    <row r="138" spans="1:34" x14ac:dyDescent="0.25">
      <c r="A138" s="8" t="s">
        <v>137</v>
      </c>
      <c r="B138" s="6">
        <f>VLOOKUP($A138,OBITOS!A:AC,18,0)</f>
        <v>0</v>
      </c>
      <c r="C138" s="1">
        <f>VLOOKUP(A138,POP_2021_FX_ETARIA!A:AC,8,0)</f>
        <v>6259.7044676154956</v>
      </c>
      <c r="D138" s="3">
        <f t="shared" si="18"/>
        <v>0</v>
      </c>
      <c r="E138" s="12">
        <f>(D138*POP_PADRAO!$B$2)/100000</f>
        <v>0</v>
      </c>
      <c r="F138" s="6">
        <f>VLOOKUP(A138,OBITOS!A:AC,19,0)</f>
        <v>0</v>
      </c>
      <c r="G138" s="1">
        <f>VLOOKUP(A138,POP_2021_FX_ETARIA!A:AC,11,0)</f>
        <v>6490.4562712315992</v>
      </c>
      <c r="H138" s="3">
        <f t="shared" si="19"/>
        <v>0</v>
      </c>
      <c r="I138" s="12">
        <f>(H138*POP_PADRAO!$C$2)/100000</f>
        <v>0</v>
      </c>
      <c r="J138" s="8">
        <f>VLOOKUP(A138,OBITOS!A:AC,20,0)</f>
        <v>3</v>
      </c>
      <c r="K138" s="1">
        <f>VLOOKUP(A138,POP_2021_FX_ETARIA!A:AC,14,0)</f>
        <v>6962.128530259366</v>
      </c>
      <c r="L138" s="3">
        <f t="shared" si="20"/>
        <v>43.090270266645568</v>
      </c>
      <c r="M138" s="12">
        <f>(L138*POP_PADRAO!$D$2)/100000</f>
        <v>6.3765464710261393</v>
      </c>
      <c r="N138" s="8">
        <f>VLOOKUP(A138,OBITOS!A:AB,21,0)</f>
        <v>3</v>
      </c>
      <c r="O138" s="1">
        <f>VLOOKUP(A138,POP_2021_FX_ETARIA!A:AC,17,0)</f>
        <v>7517.7558005383917</v>
      </c>
      <c r="P138" s="3">
        <f t="shared" si="21"/>
        <v>39.905526058523364</v>
      </c>
      <c r="Q138" s="12">
        <f>(P138*POP_PADRAO!$E$2)/100000</f>
        <v>6.6155414632938321</v>
      </c>
      <c r="R138" s="8">
        <f>VLOOKUP($A138,OBITOS!A:AB,22,0)</f>
        <v>8</v>
      </c>
      <c r="S138" s="1">
        <f>VLOOKUP(A138,POP_2021_FX_ETARIA!A:AC,20,0)</f>
        <v>6200.4509347669109</v>
      </c>
      <c r="T138" s="3">
        <f t="shared" si="22"/>
        <v>129.02287404844594</v>
      </c>
      <c r="U138" s="12">
        <f>(T138*POP_PADRAO!$F$2)/100000</f>
        <v>19.685357565544791</v>
      </c>
      <c r="V138" s="8">
        <f>VLOOKUP(A138,OBITOS!A:AC,23,0)</f>
        <v>21</v>
      </c>
      <c r="W138" s="1">
        <f>VLOOKUP(A138,POP_2021_FX_ETARIA!A:AC,23,0)</f>
        <v>4324.89790981227</v>
      </c>
      <c r="X138" s="3">
        <f t="shared" si="23"/>
        <v>485.56059444444884</v>
      </c>
      <c r="Y138" s="12">
        <f>(X138*POP_PADRAO!$G$2)/100000</f>
        <v>59.209017185610605</v>
      </c>
      <c r="Z138" s="8">
        <f>VLOOKUP(A138,OBITOS!A:AC,24,0)</f>
        <v>26</v>
      </c>
      <c r="AA138" s="1">
        <f>VLOOKUP(A138,POP_2021_FX_ETARIA!A:AC,26,0)</f>
        <v>2982.9089175011923</v>
      </c>
      <c r="AB138" s="3">
        <f t="shared" si="24"/>
        <v>871.63238030681862</v>
      </c>
      <c r="AC138" s="12">
        <f>(AB138*POP_PADRAO!$H$2)/100000</f>
        <v>79.573606257449484</v>
      </c>
      <c r="AD138" s="8">
        <f>VLOOKUP(A138,OBITOS!A:AC,25,0)</f>
        <v>53</v>
      </c>
      <c r="AE138" s="1">
        <f>VLOOKUP(A138,POP_2021_FX_ETARIA!A:AC,29,0)</f>
        <v>1825.8129889030381</v>
      </c>
      <c r="AF138" s="3">
        <f t="shared" si="25"/>
        <v>2902.8164616050185</v>
      </c>
      <c r="AG138" s="12">
        <f>(AF138*POP_PADRAO!$I$2)/100000</f>
        <v>200.71539714115428</v>
      </c>
      <c r="AH138" s="12">
        <f t="shared" si="26"/>
        <v>372.17546608407918</v>
      </c>
    </row>
    <row r="139" spans="1:34" x14ac:dyDescent="0.25">
      <c r="A139" s="8" t="s">
        <v>138</v>
      </c>
      <c r="B139" s="6">
        <f>VLOOKUP($A139,OBITOS!A:AC,18,0)</f>
        <v>0</v>
      </c>
      <c r="C139" s="1">
        <f>VLOOKUP(A139,POP_2021_FX_ETARIA!A:AC,8,0)</f>
        <v>7013.4234311050477</v>
      </c>
      <c r="D139" s="3">
        <f t="shared" si="18"/>
        <v>0</v>
      </c>
      <c r="E139" s="12">
        <f>(D139*POP_PADRAO!$B$2)/100000</f>
        <v>0</v>
      </c>
      <c r="F139" s="6">
        <f>VLOOKUP(A139,OBITOS!A:AC,19,0)</f>
        <v>0</v>
      </c>
      <c r="G139" s="1">
        <f>VLOOKUP(A139,POP_2021_FX_ETARIA!A:AC,11,0)</f>
        <v>6123.0292906390268</v>
      </c>
      <c r="H139" s="3">
        <f t="shared" si="19"/>
        <v>0</v>
      </c>
      <c r="I139" s="12">
        <f>(H139*POP_PADRAO!$C$2)/100000</f>
        <v>0</v>
      </c>
      <c r="J139" s="8">
        <f>VLOOKUP(A139,OBITOS!A:AC,20,0)</f>
        <v>1</v>
      </c>
      <c r="K139" s="1">
        <f>VLOOKUP(A139,POP_2021_FX_ETARIA!A:AC,14,0)</f>
        <v>7840.4552584670228</v>
      </c>
      <c r="L139" s="3">
        <f t="shared" si="20"/>
        <v>12.754361411859154</v>
      </c>
      <c r="M139" s="12">
        <f>(L139*POP_PADRAO!$D$2)/100000</f>
        <v>1.8874046913076747</v>
      </c>
      <c r="N139" s="8">
        <f>VLOOKUP(A139,OBITOS!A:AB,21,0)</f>
        <v>11</v>
      </c>
      <c r="O139" s="1">
        <f>VLOOKUP(A139,POP_2021_FX_ETARIA!A:AC,17,0)</f>
        <v>8375.3389853438548</v>
      </c>
      <c r="P139" s="3">
        <f t="shared" si="21"/>
        <v>131.33796756464523</v>
      </c>
      <c r="Q139" s="12">
        <f>(P139*POP_PADRAO!$E$2)/100000</f>
        <v>21.773219299362424</v>
      </c>
      <c r="R139" s="8">
        <f>VLOOKUP($A139,OBITOS!A:AB,22,0)</f>
        <v>17</v>
      </c>
      <c r="S139" s="1">
        <f>VLOOKUP(A139,POP_2021_FX_ETARIA!A:AC,20,0)</f>
        <v>7156.7782362830512</v>
      </c>
      <c r="T139" s="3">
        <f t="shared" si="22"/>
        <v>237.53705143208589</v>
      </c>
      <c r="U139" s="12">
        <f>(T139*POP_PADRAO!$F$2)/100000</f>
        <v>36.241649606643023</v>
      </c>
      <c r="V139" s="8">
        <f>VLOOKUP(A139,OBITOS!A:AC,23,0)</f>
        <v>34</v>
      </c>
      <c r="W139" s="1">
        <f>VLOOKUP(A139,POP_2021_FX_ETARIA!A:AC,23,0)</f>
        <v>6137.6178597492208</v>
      </c>
      <c r="X139" s="3">
        <f t="shared" si="23"/>
        <v>553.96084893087846</v>
      </c>
      <c r="Y139" s="12">
        <f>(X139*POP_PADRAO!$G$2)/100000</f>
        <v>67.54971016960539</v>
      </c>
      <c r="Z139" s="8">
        <f>VLOOKUP(A139,OBITOS!A:AC,24,0)</f>
        <v>58</v>
      </c>
      <c r="AA139" s="1">
        <f>VLOOKUP(A139,POP_2021_FX_ETARIA!A:AC,26,0)</f>
        <v>4689.6552032157215</v>
      </c>
      <c r="AB139" s="3">
        <f t="shared" si="24"/>
        <v>1236.7646977592103</v>
      </c>
      <c r="AC139" s="12">
        <f>(AB139*POP_PADRAO!$H$2)/100000</f>
        <v>112.90749324613525</v>
      </c>
      <c r="AD139" s="8">
        <f>VLOOKUP(A139,OBITOS!A:AC,25,0)</f>
        <v>100</v>
      </c>
      <c r="AE139" s="1">
        <f>VLOOKUP(A139,POP_2021_FX_ETARIA!A:AC,29,0)</f>
        <v>3070.3024418106525</v>
      </c>
      <c r="AF139" s="3">
        <f t="shared" si="25"/>
        <v>3257.0081252655655</v>
      </c>
      <c r="AG139" s="12">
        <f>(AF139*POP_PADRAO!$I$2)/100000</f>
        <v>225.20599838171808</v>
      </c>
      <c r="AH139" s="12">
        <f t="shared" si="26"/>
        <v>465.56547539477185</v>
      </c>
    </row>
    <row r="140" spans="1:34" x14ac:dyDescent="0.25">
      <c r="A140" s="8" t="s">
        <v>139</v>
      </c>
      <c r="B140" s="6">
        <f>VLOOKUP($A140,OBITOS!A:AC,18,0)</f>
        <v>0</v>
      </c>
      <c r="C140" s="1">
        <f>VLOOKUP(A140,POP_2021_FX_ETARIA!A:AC,8,0)</f>
        <v>4019.2351637107777</v>
      </c>
      <c r="D140" s="3">
        <f t="shared" si="18"/>
        <v>0</v>
      </c>
      <c r="E140" s="12">
        <f>(D140*POP_PADRAO!$B$2)/100000</f>
        <v>0</v>
      </c>
      <c r="F140" s="6">
        <f>VLOOKUP(A140,OBITOS!A:AC,19,0)</f>
        <v>1</v>
      </c>
      <c r="G140" s="1">
        <f>VLOOKUP(A140,POP_2021_FX_ETARIA!A:AC,11,0)</f>
        <v>3629.5291286844663</v>
      </c>
      <c r="H140" s="3">
        <f t="shared" si="19"/>
        <v>27.551783290480245</v>
      </c>
      <c r="I140" s="12">
        <f>(H140*POP_PADRAO!$C$2)/100000</f>
        <v>3.3353845182653843</v>
      </c>
      <c r="J140" s="8">
        <f>VLOOKUP(A140,OBITOS!A:AC,20,0)</f>
        <v>1</v>
      </c>
      <c r="K140" s="1">
        <f>VLOOKUP(A140,POP_2021_FX_ETARIA!A:AC,14,0)</f>
        <v>4473.1493761140819</v>
      </c>
      <c r="L140" s="3">
        <f t="shared" si="20"/>
        <v>22.355613817411143</v>
      </c>
      <c r="M140" s="12">
        <f>(L140*POP_PADRAO!$D$2)/100000</f>
        <v>3.3082087792189983</v>
      </c>
      <c r="N140" s="8">
        <f>VLOOKUP(A140,OBITOS!A:AB,21,0)</f>
        <v>8</v>
      </c>
      <c r="O140" s="1">
        <f>VLOOKUP(A140,POP_2021_FX_ETARIA!A:AC,17,0)</f>
        <v>5070.0768432919949</v>
      </c>
      <c r="P140" s="3">
        <f t="shared" si="21"/>
        <v>157.78853550483092</v>
      </c>
      <c r="Q140" s="12">
        <f>(P140*POP_PADRAO!$E$2)/100000</f>
        <v>26.158196675161086</v>
      </c>
      <c r="R140" s="8">
        <f>VLOOKUP($A140,OBITOS!A:AB,22,0)</f>
        <v>9</v>
      </c>
      <c r="S140" s="1">
        <f>VLOOKUP(A140,POP_2021_FX_ETARIA!A:AC,20,0)</f>
        <v>4462.521779000459</v>
      </c>
      <c r="T140" s="3">
        <f t="shared" si="22"/>
        <v>201.67968798162082</v>
      </c>
      <c r="U140" s="12">
        <f>(T140*POP_PADRAO!$F$2)/100000</f>
        <v>30.770797820973915</v>
      </c>
      <c r="V140" s="8">
        <f>VLOOKUP(A140,OBITOS!A:AC,23,0)</f>
        <v>13</v>
      </c>
      <c r="W140" s="1">
        <f>VLOOKUP(A140,POP_2021_FX_ETARIA!A:AC,23,0)</f>
        <v>3855.2876003449878</v>
      </c>
      <c r="X140" s="3">
        <f t="shared" si="23"/>
        <v>337.19922733745477</v>
      </c>
      <c r="Y140" s="12">
        <f>(X140*POP_PADRAO!$G$2)/100000</f>
        <v>41.1179059314751</v>
      </c>
      <c r="Z140" s="8">
        <f>VLOOKUP(A140,OBITOS!A:AC,24,0)</f>
        <v>32</v>
      </c>
      <c r="AA140" s="1">
        <f>VLOOKUP(A140,POP_2021_FX_ETARIA!A:AC,26,0)</f>
        <v>2582.3966056275121</v>
      </c>
      <c r="AB140" s="3">
        <f t="shared" si="24"/>
        <v>1239.1590017685965</v>
      </c>
      <c r="AC140" s="12">
        <f>(AB140*POP_PADRAO!$H$2)/100000</f>
        <v>113.12607553932227</v>
      </c>
      <c r="AD140" s="8">
        <f>VLOOKUP(A140,OBITOS!A:AC,25,0)</f>
        <v>33</v>
      </c>
      <c r="AE140" s="1">
        <f>VLOOKUP(A140,POP_2021_FX_ETARIA!A:AC,29,0)</f>
        <v>1364.8744823647007</v>
      </c>
      <c r="AF140" s="3">
        <f t="shared" si="25"/>
        <v>2417.8047451532798</v>
      </c>
      <c r="AG140" s="12">
        <f>(AF140*POP_PADRAO!$I$2)/100000</f>
        <v>167.17923645950464</v>
      </c>
      <c r="AH140" s="12">
        <f t="shared" si="26"/>
        <v>384.99580572392142</v>
      </c>
    </row>
    <row r="141" spans="1:34" x14ac:dyDescent="0.25">
      <c r="A141" s="8" t="s">
        <v>140</v>
      </c>
      <c r="B141" s="6">
        <f>VLOOKUP($A141,OBITOS!A:AC,18,0)</f>
        <v>0</v>
      </c>
      <c r="C141" s="1">
        <f>VLOOKUP(A141,POP_2021_FX_ETARIA!A:AC,8,0)</f>
        <v>6096.5559535029852</v>
      </c>
      <c r="D141" s="3">
        <f t="shared" si="18"/>
        <v>0</v>
      </c>
      <c r="E141" s="12">
        <f>(D141*POP_PADRAO!$B$2)/100000</f>
        <v>0</v>
      </c>
      <c r="F141" s="6">
        <f>VLOOKUP(A141,OBITOS!A:AC,19,0)</f>
        <v>1</v>
      </c>
      <c r="G141" s="1">
        <f>VLOOKUP(A141,POP_2021_FX_ETARIA!A:AC,11,0)</f>
        <v>5821.415690104167</v>
      </c>
      <c r="H141" s="3">
        <f t="shared" si="19"/>
        <v>17.177952120820052</v>
      </c>
      <c r="I141" s="12">
        <f>(H141*POP_PADRAO!$C$2)/100000</f>
        <v>2.0795414567261044</v>
      </c>
      <c r="J141" s="8">
        <f>VLOOKUP(A141,OBITOS!A:AC,20,0)</f>
        <v>1</v>
      </c>
      <c r="K141" s="1">
        <f>VLOOKUP(A141,POP_2021_FX_ETARIA!A:AC,14,0)</f>
        <v>6690.2589684517379</v>
      </c>
      <c r="L141" s="3">
        <f t="shared" si="20"/>
        <v>14.947104509938281</v>
      </c>
      <c r="M141" s="12">
        <f>(L141*POP_PADRAO!$D$2)/100000</f>
        <v>2.2118892716410312</v>
      </c>
      <c r="N141" s="8">
        <f>VLOOKUP(A141,OBITOS!A:AB,21,0)</f>
        <v>7</v>
      </c>
      <c r="O141" s="1">
        <f>VLOOKUP(A141,POP_2021_FX_ETARIA!A:AC,17,0)</f>
        <v>6887.7492328854087</v>
      </c>
      <c r="P141" s="3">
        <f t="shared" si="21"/>
        <v>101.6297162297758</v>
      </c>
      <c r="Q141" s="12">
        <f>(P141*POP_PADRAO!$E$2)/100000</f>
        <v>16.848182896645834</v>
      </c>
      <c r="R141" s="8">
        <f>VLOOKUP($A141,OBITOS!A:AB,22,0)</f>
        <v>14</v>
      </c>
      <c r="S141" s="1">
        <f>VLOOKUP(A141,POP_2021_FX_ETARIA!A:AC,20,0)</f>
        <v>6239.8457106274009</v>
      </c>
      <c r="T141" s="3">
        <f t="shared" si="22"/>
        <v>224.36452196495631</v>
      </c>
      <c r="U141" s="12">
        <f>(T141*POP_PADRAO!$F$2)/100000</f>
        <v>34.231882311382222</v>
      </c>
      <c r="V141" s="8">
        <f>VLOOKUP(A141,OBITOS!A:AC,23,0)</f>
        <v>23</v>
      </c>
      <c r="W141" s="1">
        <f>VLOOKUP(A141,POP_2021_FX_ETARIA!A:AC,23,0)</f>
        <v>4306.7712073513148</v>
      </c>
      <c r="X141" s="3">
        <f t="shared" si="23"/>
        <v>534.04276411853118</v>
      </c>
      <c r="Y141" s="12">
        <f>(X141*POP_PADRAO!$G$2)/100000</f>
        <v>65.120908822354295</v>
      </c>
      <c r="Z141" s="8">
        <f>VLOOKUP(A141,OBITOS!A:AC,24,0)</f>
        <v>27</v>
      </c>
      <c r="AA141" s="1">
        <f>VLOOKUP(A141,POP_2021_FX_ETARIA!A:AC,26,0)</f>
        <v>2632.0280461202865</v>
      </c>
      <c r="AB141" s="3">
        <f t="shared" si="24"/>
        <v>1025.8249352547389</v>
      </c>
      <c r="AC141" s="12">
        <f>(AB141*POP_PADRAO!$H$2)/100000</f>
        <v>93.6502490399686</v>
      </c>
      <c r="AD141" s="8">
        <f>VLOOKUP(A141,OBITOS!A:AC,25,0)</f>
        <v>49</v>
      </c>
      <c r="AE141" s="1">
        <f>VLOOKUP(A141,POP_2021_FX_ETARIA!A:AC,29,0)</f>
        <v>1732.480140443274</v>
      </c>
      <c r="AF141" s="3">
        <f t="shared" si="25"/>
        <v>2828.3152491123396</v>
      </c>
      <c r="AG141" s="12">
        <f>(AF141*POP_PADRAO!$I$2)/100000</f>
        <v>195.56400687905779</v>
      </c>
      <c r="AH141" s="12">
        <f t="shared" si="26"/>
        <v>409.70666067777586</v>
      </c>
    </row>
    <row r="142" spans="1:34" x14ac:dyDescent="0.25">
      <c r="A142" s="8" t="s">
        <v>141</v>
      </c>
      <c r="B142" s="6">
        <f>VLOOKUP($A142,OBITOS!A:AC,18,0)</f>
        <v>0</v>
      </c>
      <c r="C142" s="1">
        <f>VLOOKUP(A142,POP_2021_FX_ETARIA!A:AC,8,0)</f>
        <v>4020.2073515551369</v>
      </c>
      <c r="D142" s="3">
        <f t="shared" si="18"/>
        <v>0</v>
      </c>
      <c r="E142" s="12">
        <f>(D142*POP_PADRAO!$B$2)/100000</f>
        <v>0</v>
      </c>
      <c r="F142" s="6">
        <f>VLOOKUP(A142,OBITOS!A:AC,19,0)</f>
        <v>0</v>
      </c>
      <c r="G142" s="1">
        <f>VLOOKUP(A142,POP_2021_FX_ETARIA!A:AC,11,0)</f>
        <v>3780.84228515625</v>
      </c>
      <c r="H142" s="3">
        <f t="shared" si="19"/>
        <v>0</v>
      </c>
      <c r="I142" s="12">
        <f>(H142*POP_PADRAO!$C$2)/100000</f>
        <v>0</v>
      </c>
      <c r="J142" s="8">
        <f>VLOOKUP(A142,OBITOS!A:AC,20,0)</f>
        <v>0</v>
      </c>
      <c r="K142" s="1">
        <f>VLOOKUP(A142,POP_2021_FX_ETARIA!A:AC,14,0)</f>
        <v>4624.8982556772771</v>
      </c>
      <c r="L142" s="3">
        <f t="shared" si="20"/>
        <v>0</v>
      </c>
      <c r="M142" s="12">
        <f>(L142*POP_PADRAO!$D$2)/100000</f>
        <v>0</v>
      </c>
      <c r="N142" s="8">
        <f>VLOOKUP(A142,OBITOS!A:AB,21,0)</f>
        <v>3</v>
      </c>
      <c r="O142" s="1">
        <f>VLOOKUP(A142,POP_2021_FX_ETARIA!A:AC,17,0)</f>
        <v>5333.6503544598454</v>
      </c>
      <c r="P142" s="3">
        <f t="shared" si="21"/>
        <v>56.24665661654192</v>
      </c>
      <c r="Q142" s="12">
        <f>(P142*POP_PADRAO!$E$2)/100000</f>
        <v>9.3245754603680187</v>
      </c>
      <c r="R142" s="8">
        <f>VLOOKUP($A142,OBITOS!A:AB,22,0)</f>
        <v>11</v>
      </c>
      <c r="S142" s="1">
        <f>VLOOKUP(A142,POP_2021_FX_ETARIA!A:AC,20,0)</f>
        <v>4484.5352112676055</v>
      </c>
      <c r="T142" s="3">
        <f t="shared" si="22"/>
        <v>245.28740397359314</v>
      </c>
      <c r="U142" s="12">
        <f>(T142*POP_PADRAO!$F$2)/100000</f>
        <v>37.424141177721445</v>
      </c>
      <c r="V142" s="8">
        <f>VLOOKUP(A142,OBITOS!A:AC,23,0)</f>
        <v>11</v>
      </c>
      <c r="W142" s="1">
        <f>VLOOKUP(A142,POP_2021_FX_ETARIA!A:AC,23,0)</f>
        <v>3791.2748234493324</v>
      </c>
      <c r="X142" s="3">
        <f t="shared" si="23"/>
        <v>290.13987411210962</v>
      </c>
      <c r="Y142" s="12">
        <f>(X142*POP_PADRAO!$G$2)/100000</f>
        <v>35.379511824244979</v>
      </c>
      <c r="Z142" s="8">
        <f>VLOOKUP(A142,OBITOS!A:AC,24,0)</f>
        <v>32</v>
      </c>
      <c r="AA142" s="1">
        <f>VLOOKUP(A142,POP_2021_FX_ETARIA!A:AC,26,0)</f>
        <v>2938.486132751636</v>
      </c>
      <c r="AB142" s="3">
        <f t="shared" si="24"/>
        <v>1088.9961209391447</v>
      </c>
      <c r="AC142" s="12">
        <f>(AB142*POP_PADRAO!$H$2)/100000</f>
        <v>99.417312276763113</v>
      </c>
      <c r="AD142" s="8">
        <f>VLOOKUP(A142,OBITOS!A:AC,25,0)</f>
        <v>46</v>
      </c>
      <c r="AE142" s="1">
        <f>VLOOKUP(A142,POP_2021_FX_ETARIA!A:AC,29,0)</f>
        <v>1649.0752688172042</v>
      </c>
      <c r="AF142" s="3">
        <f t="shared" si="25"/>
        <v>2789.4421115776845</v>
      </c>
      <c r="AG142" s="12">
        <f>(AF142*POP_PADRAO!$I$2)/100000</f>
        <v>192.87612173661344</v>
      </c>
      <c r="AH142" s="12">
        <f t="shared" si="26"/>
        <v>374.421662475711</v>
      </c>
    </row>
    <row r="143" spans="1:34" x14ac:dyDescent="0.25">
      <c r="A143" s="8" t="s">
        <v>142</v>
      </c>
      <c r="B143" s="6">
        <f>VLOOKUP($A143,OBITOS!A:AC,18,0)</f>
        <v>0</v>
      </c>
      <c r="C143" s="1">
        <f>VLOOKUP(A143,POP_2021_FX_ETARIA!A:AC,8,0)</f>
        <v>3367.1923346167309</v>
      </c>
      <c r="D143" s="3">
        <f t="shared" si="18"/>
        <v>0</v>
      </c>
      <c r="E143" s="12">
        <f>(D143*POP_PADRAO!$B$2)/100000</f>
        <v>0</v>
      </c>
      <c r="F143" s="6">
        <f>VLOOKUP(A143,OBITOS!A:AC,19,0)</f>
        <v>0</v>
      </c>
      <c r="G143" s="1">
        <f>VLOOKUP(A143,POP_2021_FX_ETARIA!A:AC,11,0)</f>
        <v>3524.0500868558197</v>
      </c>
      <c r="H143" s="3">
        <f t="shared" si="19"/>
        <v>0</v>
      </c>
      <c r="I143" s="12">
        <f>(H143*POP_PADRAO!$C$2)/100000</f>
        <v>0</v>
      </c>
      <c r="J143" s="8">
        <f>VLOOKUP(A143,OBITOS!A:AC,20,0)</f>
        <v>1</v>
      </c>
      <c r="K143" s="1">
        <f>VLOOKUP(A143,POP_2021_FX_ETARIA!A:AC,14,0)</f>
        <v>4328.7892266024683</v>
      </c>
      <c r="L143" s="3">
        <f t="shared" si="20"/>
        <v>23.101147864962435</v>
      </c>
      <c r="M143" s="12">
        <f>(L143*POP_PADRAO!$D$2)/100000</f>
        <v>3.4185337428482669</v>
      </c>
      <c r="N143" s="8">
        <f>VLOOKUP(A143,OBITOS!A:AB,21,0)</f>
        <v>4</v>
      </c>
      <c r="O143" s="1">
        <f>VLOOKUP(A143,POP_2021_FX_ETARIA!A:AC,17,0)</f>
        <v>4847.2695255852504</v>
      </c>
      <c r="P143" s="3">
        <f t="shared" si="21"/>
        <v>82.520684663538447</v>
      </c>
      <c r="Q143" s="12">
        <f>(P143*POP_PADRAO!$E$2)/100000</f>
        <v>13.680286037838913</v>
      </c>
      <c r="R143" s="8">
        <f>VLOOKUP($A143,OBITOS!A:AB,22,0)</f>
        <v>17</v>
      </c>
      <c r="S143" s="1">
        <f>VLOOKUP(A143,POP_2021_FX_ETARIA!A:AC,20,0)</f>
        <v>4414.9510390192854</v>
      </c>
      <c r="T143" s="3">
        <f t="shared" si="22"/>
        <v>385.05523277051543</v>
      </c>
      <c r="U143" s="12">
        <f>(T143*POP_PADRAO!$F$2)/100000</f>
        <v>58.748884610379477</v>
      </c>
      <c r="V143" s="8">
        <f>VLOOKUP(A143,OBITOS!A:AC,23,0)</f>
        <v>20</v>
      </c>
      <c r="W143" s="1">
        <f>VLOOKUP(A143,POP_2021_FX_ETARIA!A:AC,23,0)</f>
        <v>3826.1136864369432</v>
      </c>
      <c r="X143" s="3">
        <f t="shared" si="23"/>
        <v>522.72362086096132</v>
      </c>
      <c r="Y143" s="12">
        <f>(X143*POP_PADRAO!$G$2)/100000</f>
        <v>63.740658127936555</v>
      </c>
      <c r="Z143" s="8">
        <f>VLOOKUP(A143,OBITOS!A:AC,24,0)</f>
        <v>28</v>
      </c>
      <c r="AA143" s="1">
        <f>VLOOKUP(A143,POP_2021_FX_ETARIA!A:AC,26,0)</f>
        <v>3333.4070963070239</v>
      </c>
      <c r="AB143" s="3">
        <f t="shared" si="24"/>
        <v>839.98141214195869</v>
      </c>
      <c r="AC143" s="12">
        <f>(AB143*POP_PADRAO!$H$2)/100000</f>
        <v>76.684106354369831</v>
      </c>
      <c r="AD143" s="8">
        <f>VLOOKUP(A143,OBITOS!A:AC,25,0)</f>
        <v>89</v>
      </c>
      <c r="AE143" s="1">
        <f>VLOOKUP(A143,POP_2021_FX_ETARIA!A:AC,29,0)</f>
        <v>2585.1039837947333</v>
      </c>
      <c r="AF143" s="3">
        <f t="shared" si="25"/>
        <v>3442.8015491026731</v>
      </c>
      <c r="AG143" s="12">
        <f>(AF143*POP_PADRAO!$I$2)/100000</f>
        <v>238.05269445945103</v>
      </c>
      <c r="AH143" s="12">
        <f t="shared" si="26"/>
        <v>454.3251633328241</v>
      </c>
    </row>
    <row r="144" spans="1:34" x14ac:dyDescent="0.25">
      <c r="A144" s="8" t="s">
        <v>143</v>
      </c>
      <c r="B144" s="6">
        <f>VLOOKUP($A144,OBITOS!A:AC,18,0)</f>
        <v>0</v>
      </c>
      <c r="C144" s="1">
        <f>VLOOKUP(A144,POP_2021_FX_ETARIA!A:AC,8,0)</f>
        <v>3540.4359467973395</v>
      </c>
      <c r="D144" s="3">
        <f t="shared" si="18"/>
        <v>0</v>
      </c>
      <c r="E144" s="12">
        <f>(D144*POP_PADRAO!$B$2)/100000</f>
        <v>0</v>
      </c>
      <c r="F144" s="6">
        <f>VLOOKUP(A144,OBITOS!A:AC,19,0)</f>
        <v>0</v>
      </c>
      <c r="G144" s="1">
        <f>VLOOKUP(A144,POP_2021_FX_ETARIA!A:AC,11,0)</f>
        <v>3499.3383034163289</v>
      </c>
      <c r="H144" s="3">
        <f t="shared" si="19"/>
        <v>0</v>
      </c>
      <c r="I144" s="12">
        <f>(H144*POP_PADRAO!$C$2)/100000</f>
        <v>0</v>
      </c>
      <c r="J144" s="8">
        <f>VLOOKUP(A144,OBITOS!A:AC,20,0)</f>
        <v>1</v>
      </c>
      <c r="K144" s="1">
        <f>VLOOKUP(A144,POP_2021_FX_ETARIA!A:AC,14,0)</f>
        <v>4753.84646403852</v>
      </c>
      <c r="L144" s="3">
        <f t="shared" si="20"/>
        <v>21.035597332911614</v>
      </c>
      <c r="M144" s="12">
        <f>(L144*POP_PADRAO!$D$2)/100000</f>
        <v>3.1128712609382836</v>
      </c>
      <c r="N144" s="8">
        <f>VLOOKUP(A144,OBITOS!A:AB,21,0)</f>
        <v>3</v>
      </c>
      <c r="O144" s="1">
        <f>VLOOKUP(A144,POP_2021_FX_ETARIA!A:AC,17,0)</f>
        <v>5465.0287963538431</v>
      </c>
      <c r="P144" s="3">
        <f t="shared" si="21"/>
        <v>54.894495743582169</v>
      </c>
      <c r="Q144" s="12">
        <f>(P144*POP_PADRAO!$E$2)/100000</f>
        <v>9.1004141172249629</v>
      </c>
      <c r="R144" s="8">
        <f>VLOOKUP($A144,OBITOS!A:AB,22,0)</f>
        <v>10</v>
      </c>
      <c r="S144" s="1">
        <f>VLOOKUP(A144,POP_2021_FX_ETARIA!A:AC,20,0)</f>
        <v>4687.0989684556735</v>
      </c>
      <c r="T144" s="3">
        <f t="shared" si="22"/>
        <v>213.35158628610833</v>
      </c>
      <c r="U144" s="12">
        <f>(T144*POP_PADRAO!$F$2)/100000</f>
        <v>32.551609892376376</v>
      </c>
      <c r="V144" s="8">
        <f>VLOOKUP(A144,OBITOS!A:AC,23,0)</f>
        <v>25</v>
      </c>
      <c r="W144" s="1">
        <f>VLOOKUP(A144,POP_2021_FX_ETARIA!A:AC,23,0)</f>
        <v>4389.3385035692254</v>
      </c>
      <c r="X144" s="3">
        <f t="shared" si="23"/>
        <v>569.5619050494978</v>
      </c>
      <c r="Y144" s="12">
        <f>(X144*POP_PADRAO!$G$2)/100000</f>
        <v>69.452095186861328</v>
      </c>
      <c r="Z144" s="8">
        <f>VLOOKUP(A144,OBITOS!A:AC,24,0)</f>
        <v>43</v>
      </c>
      <c r="AA144" s="1">
        <f>VLOOKUP(A144,POP_2021_FX_ETARIA!A:AC,26,0)</f>
        <v>3492.1407675597393</v>
      </c>
      <c r="AB144" s="3">
        <f t="shared" si="24"/>
        <v>1231.3363882535532</v>
      </c>
      <c r="AC144" s="12">
        <f>(AB144*POP_PADRAO!$H$2)/100000</f>
        <v>112.41192863311034</v>
      </c>
      <c r="AD144" s="8">
        <f>VLOOKUP(A144,OBITOS!A:AC,25,0)</f>
        <v>82</v>
      </c>
      <c r="AE144" s="1">
        <f>VLOOKUP(A144,POP_2021_FX_ETARIA!A:AC,29,0)</f>
        <v>2930.6737002025657</v>
      </c>
      <c r="AF144" s="3">
        <f t="shared" si="25"/>
        <v>2797.991465045468</v>
      </c>
      <c r="AG144" s="12">
        <f>(AF144*POP_PADRAO!$I$2)/100000</f>
        <v>193.46726723247349</v>
      </c>
      <c r="AH144" s="12">
        <f t="shared" si="26"/>
        <v>420.09618632298475</v>
      </c>
    </row>
    <row r="145" spans="1:34" x14ac:dyDescent="0.25">
      <c r="A145" s="8" t="s">
        <v>144</v>
      </c>
      <c r="B145" s="6">
        <f>VLOOKUP($A145,OBITOS!A:AC,18,0)</f>
        <v>0</v>
      </c>
      <c r="C145" s="1">
        <f>VLOOKUP(A145,POP_2021_FX_ETARIA!A:AC,8,0)</f>
        <v>3623.3717185859291</v>
      </c>
      <c r="D145" s="3">
        <f t="shared" si="18"/>
        <v>0</v>
      </c>
      <c r="E145" s="12">
        <f>(D145*POP_PADRAO!$B$2)/100000</f>
        <v>0</v>
      </c>
      <c r="F145" s="6">
        <f>VLOOKUP(A145,OBITOS!A:AC,19,0)</f>
        <v>0</v>
      </c>
      <c r="G145" s="1">
        <f>VLOOKUP(A145,POP_2021_FX_ETARIA!A:AC,11,0)</f>
        <v>3322.6116097278518</v>
      </c>
      <c r="H145" s="3">
        <f t="shared" si="19"/>
        <v>0</v>
      </c>
      <c r="I145" s="12">
        <f>(H145*POP_PADRAO!$C$2)/100000</f>
        <v>0</v>
      </c>
      <c r="J145" s="8">
        <f>VLOOKUP(A145,OBITOS!A:AC,20,0)</f>
        <v>0</v>
      </c>
      <c r="K145" s="1">
        <f>VLOOKUP(A145,POP_2021_FX_ETARIA!A:AC,14,0)</f>
        <v>4044.3643093590131</v>
      </c>
      <c r="L145" s="3">
        <f t="shared" si="20"/>
        <v>0</v>
      </c>
      <c r="M145" s="12">
        <f>(L145*POP_PADRAO!$D$2)/100000</f>
        <v>0</v>
      </c>
      <c r="N145" s="8">
        <f>VLOOKUP(A145,OBITOS!A:AB,21,0)</f>
        <v>4</v>
      </c>
      <c r="O145" s="1">
        <f>VLOOKUP(A145,POP_2021_FX_ETARIA!A:AC,17,0)</f>
        <v>4449.7016780609074</v>
      </c>
      <c r="P145" s="3">
        <f t="shared" si="21"/>
        <v>89.893666798425045</v>
      </c>
      <c r="Q145" s="12">
        <f>(P145*POP_PADRAO!$E$2)/100000</f>
        <v>14.902579635721427</v>
      </c>
      <c r="R145" s="8">
        <f>VLOOKUP($A145,OBITOS!A:AB,22,0)</f>
        <v>9</v>
      </c>
      <c r="S145" s="1">
        <f>VLOOKUP(A145,POP_2021_FX_ETARIA!A:AC,20,0)</f>
        <v>3762.9499925250411</v>
      </c>
      <c r="T145" s="3">
        <f t="shared" si="22"/>
        <v>239.17405274792816</v>
      </c>
      <c r="U145" s="12">
        <f>(T145*POP_PADRAO!$F$2)/100000</f>
        <v>36.491411181676014</v>
      </c>
      <c r="V145" s="8">
        <f>VLOOKUP(A145,OBITOS!A:AC,23,0)</f>
        <v>20</v>
      </c>
      <c r="W145" s="1">
        <f>VLOOKUP(A145,POP_2021_FX_ETARIA!A:AC,23,0)</f>
        <v>3176.5478099938309</v>
      </c>
      <c r="X145" s="3">
        <f t="shared" si="23"/>
        <v>629.61432335686584</v>
      </c>
      <c r="Y145" s="12">
        <f>(X145*POP_PADRAO!$G$2)/100000</f>
        <v>76.774857182543045</v>
      </c>
      <c r="Z145" s="8">
        <f>VLOOKUP(A145,OBITOS!A:AC,24,0)</f>
        <v>37</v>
      </c>
      <c r="AA145" s="1">
        <f>VLOOKUP(A145,POP_2021_FX_ETARIA!A:AC,26,0)</f>
        <v>2542.4521361332368</v>
      </c>
      <c r="AB145" s="3">
        <f t="shared" si="24"/>
        <v>1455.2879668473342</v>
      </c>
      <c r="AC145" s="12">
        <f>(AB145*POP_PADRAO!$H$2)/100000</f>
        <v>132.85705565957858</v>
      </c>
      <c r="AD145" s="8">
        <f>VLOOKUP(A145,OBITOS!A:AC,25,0)</f>
        <v>53</v>
      </c>
      <c r="AE145" s="1">
        <f>VLOOKUP(A145,POP_2021_FX_ETARIA!A:AC,29,0)</f>
        <v>1667.2223160027008</v>
      </c>
      <c r="AF145" s="3">
        <f t="shared" si="25"/>
        <v>3178.9401744016809</v>
      </c>
      <c r="AG145" s="12">
        <f>(AF145*POP_PADRAO!$I$2)/100000</f>
        <v>219.80798580706954</v>
      </c>
      <c r="AH145" s="12">
        <f t="shared" si="26"/>
        <v>480.83388946658857</v>
      </c>
    </row>
    <row r="146" spans="1:34" x14ac:dyDescent="0.25">
      <c r="A146" s="8" t="s">
        <v>145</v>
      </c>
      <c r="B146" s="6">
        <f>VLOOKUP($A146,OBITOS!A:AC,18,0)</f>
        <v>0</v>
      </c>
      <c r="C146" s="1">
        <f>VLOOKUP(A146,POP_2021_FX_ETARIA!A:AC,8,0)</f>
        <v>3057.0133788991493</v>
      </c>
      <c r="D146" s="3">
        <f t="shared" si="18"/>
        <v>0</v>
      </c>
      <c r="E146" s="12">
        <f>(D146*POP_PADRAO!$B$2)/100000</f>
        <v>0</v>
      </c>
      <c r="F146" s="6">
        <f>VLOOKUP(A146,OBITOS!A:AC,19,0)</f>
        <v>1</v>
      </c>
      <c r="G146" s="1">
        <f>VLOOKUP(A146,POP_2021_FX_ETARIA!A:AC,11,0)</f>
        <v>2950.4800097811467</v>
      </c>
      <c r="H146" s="3">
        <f t="shared" si="19"/>
        <v>33.892790213283817</v>
      </c>
      <c r="I146" s="12">
        <f>(H146*POP_PADRAO!$C$2)/100000</f>
        <v>4.1030189068474243</v>
      </c>
      <c r="J146" s="8">
        <f>VLOOKUP(A146,OBITOS!A:AC,20,0)</f>
        <v>1</v>
      </c>
      <c r="K146" s="1">
        <f>VLOOKUP(A146,POP_2021_FX_ETARIA!A:AC,14,0)</f>
        <v>3680.7384601181684</v>
      </c>
      <c r="L146" s="3">
        <f t="shared" si="20"/>
        <v>27.1684611888424</v>
      </c>
      <c r="M146" s="12">
        <f>(L146*POP_PADRAO!$D$2)/100000</f>
        <v>4.0204193254044736</v>
      </c>
      <c r="N146" s="8">
        <f>VLOOKUP(A146,OBITOS!A:AB,21,0)</f>
        <v>2</v>
      </c>
      <c r="O146" s="1">
        <f>VLOOKUP(A146,POP_2021_FX_ETARIA!A:AC,17,0)</f>
        <v>4491.7588879443974</v>
      </c>
      <c r="P146" s="3">
        <f t="shared" si="21"/>
        <v>44.525987478265499</v>
      </c>
      <c r="Q146" s="12">
        <f>(P146*POP_PADRAO!$E$2)/100000</f>
        <v>7.3815219457219001</v>
      </c>
      <c r="R146" s="8">
        <f>VLOOKUP($A146,OBITOS!A:AB,22,0)</f>
        <v>6</v>
      </c>
      <c r="S146" s="1">
        <f>VLOOKUP(A146,POP_2021_FX_ETARIA!A:AC,20,0)</f>
        <v>4235.6923242313487</v>
      </c>
      <c r="T146" s="3">
        <f t="shared" si="22"/>
        <v>141.65334827734023</v>
      </c>
      <c r="U146" s="12">
        <f>(T146*POP_PADRAO!$F$2)/100000</f>
        <v>21.612422074469183</v>
      </c>
      <c r="V146" s="8">
        <f>VLOOKUP(A146,OBITOS!A:AC,23,0)</f>
        <v>22</v>
      </c>
      <c r="W146" s="1">
        <f>VLOOKUP(A146,POP_2021_FX_ETARIA!A:AC,23,0)</f>
        <v>3733.746828216189</v>
      </c>
      <c r="X146" s="3">
        <f t="shared" si="23"/>
        <v>589.22045366719681</v>
      </c>
      <c r="Y146" s="12">
        <f>(X146*POP_PADRAO!$G$2)/100000</f>
        <v>71.849248819728189</v>
      </c>
      <c r="Z146" s="8">
        <f>VLOOKUP(A146,OBITOS!A:AC,24,0)</f>
        <v>18</v>
      </c>
      <c r="AA146" s="1">
        <f>VLOOKUP(A146,POP_2021_FX_ETARIA!A:AC,26,0)</f>
        <v>3120.0847826086956</v>
      </c>
      <c r="AB146" s="3">
        <f t="shared" si="24"/>
        <v>576.90740009155274</v>
      </c>
      <c r="AC146" s="12">
        <f>(AB146*POP_PADRAO!$H$2)/100000</f>
        <v>52.667389760961797</v>
      </c>
      <c r="AD146" s="8">
        <f>VLOOKUP(A146,OBITOS!A:AC,25,0)</f>
        <v>66</v>
      </c>
      <c r="AE146" s="1">
        <f>VLOOKUP(A146,POP_2021_FX_ETARIA!A:AC,29,0)</f>
        <v>2599.5919084519733</v>
      </c>
      <c r="AF146" s="3">
        <f t="shared" si="25"/>
        <v>2538.8600335851265</v>
      </c>
      <c r="AG146" s="12">
        <f>(AF146*POP_PADRAO!$I$2)/100000</f>
        <v>175.54961075461264</v>
      </c>
      <c r="AH146" s="12">
        <f t="shared" si="26"/>
        <v>337.18363158774559</v>
      </c>
    </row>
    <row r="147" spans="1:34" x14ac:dyDescent="0.25">
      <c r="A147" s="8" t="s">
        <v>146</v>
      </c>
      <c r="B147" s="6">
        <f>VLOOKUP($A147,OBITOS!A:AC,18,0)</f>
        <v>0</v>
      </c>
      <c r="C147" s="1">
        <f>VLOOKUP(A147,POP_2021_FX_ETARIA!A:AC,8,0)</f>
        <v>3209.5991420053806</v>
      </c>
      <c r="D147" s="3">
        <f t="shared" si="18"/>
        <v>0</v>
      </c>
      <c r="E147" s="12">
        <f>(D147*POP_PADRAO!$B$2)/100000</f>
        <v>0</v>
      </c>
      <c r="F147" s="6">
        <f>VLOOKUP(A147,OBITOS!A:AC,19,0)</f>
        <v>0</v>
      </c>
      <c r="G147" s="1">
        <f>VLOOKUP(A147,POP_2021_FX_ETARIA!A:AC,11,0)</f>
        <v>2956.2929453478419</v>
      </c>
      <c r="H147" s="3">
        <f t="shared" si="19"/>
        <v>0</v>
      </c>
      <c r="I147" s="12">
        <f>(H147*POP_PADRAO!$C$2)/100000</f>
        <v>0</v>
      </c>
      <c r="J147" s="8">
        <f>VLOOKUP(A147,OBITOS!A:AC,20,0)</f>
        <v>0</v>
      </c>
      <c r="K147" s="1">
        <f>VLOOKUP(A147,POP_2021_FX_ETARIA!A:AC,14,0)</f>
        <v>3598.9267909896603</v>
      </c>
      <c r="L147" s="3">
        <f t="shared" si="20"/>
        <v>0</v>
      </c>
      <c r="M147" s="12">
        <f>(L147*POP_PADRAO!$D$2)/100000</f>
        <v>0</v>
      </c>
      <c r="N147" s="8">
        <f>VLOOKUP(A147,OBITOS!A:AB,21,0)</f>
        <v>3</v>
      </c>
      <c r="O147" s="1">
        <f>VLOOKUP(A147,POP_2021_FX_ETARIA!A:AC,17,0)</f>
        <v>4494.8919445972297</v>
      </c>
      <c r="P147" s="3">
        <f t="shared" si="21"/>
        <v>66.742427559486501</v>
      </c>
      <c r="Q147" s="12">
        <f>(P147*POP_PADRAO!$E$2)/100000</f>
        <v>11.06456524926228</v>
      </c>
      <c r="R147" s="8">
        <f>VLOOKUP($A147,OBITOS!A:AB,22,0)</f>
        <v>7</v>
      </c>
      <c r="S147" s="1">
        <f>VLOOKUP(A147,POP_2021_FX_ETARIA!A:AC,20,0)</f>
        <v>3980.480541818964</v>
      </c>
      <c r="T147" s="3">
        <f t="shared" si="22"/>
        <v>175.85816401959354</v>
      </c>
      <c r="U147" s="12">
        <f>(T147*POP_PADRAO!$F$2)/100000</f>
        <v>26.831140331334289</v>
      </c>
      <c r="V147" s="8">
        <f>VLOOKUP(A147,OBITOS!A:AC,23,0)</f>
        <v>19</v>
      </c>
      <c r="W147" s="1">
        <f>VLOOKUP(A147,POP_2021_FX_ETARIA!A:AC,23,0)</f>
        <v>3648.9136640446586</v>
      </c>
      <c r="X147" s="3">
        <f t="shared" si="23"/>
        <v>520.70292008332535</v>
      </c>
      <c r="Y147" s="12">
        <f>(X147*POP_PADRAO!$G$2)/100000</f>
        <v>63.494254880970203</v>
      </c>
      <c r="Z147" s="8">
        <f>VLOOKUP(A147,OBITOS!A:AC,24,0)</f>
        <v>31</v>
      </c>
      <c r="AA147" s="1">
        <f>VLOOKUP(A147,POP_2021_FX_ETARIA!A:AC,26,0)</f>
        <v>3055</v>
      </c>
      <c r="AB147" s="3">
        <f t="shared" si="24"/>
        <v>1014.7299509001637</v>
      </c>
      <c r="AC147" s="12">
        <f>(AB147*POP_PADRAO!$H$2)/100000</f>
        <v>92.637358816509078</v>
      </c>
      <c r="AD147" s="8">
        <f>VLOOKUP(A147,OBITOS!A:AC,25,0)</f>
        <v>64</v>
      </c>
      <c r="AE147" s="1">
        <f>VLOOKUP(A147,POP_2021_FX_ETARIA!A:AC,29,0)</f>
        <v>2525.5781221841776</v>
      </c>
      <c r="AF147" s="3">
        <f t="shared" si="25"/>
        <v>2534.0732657539547</v>
      </c>
      <c r="AG147" s="12">
        <f>(AF147*POP_PADRAO!$I$2)/100000</f>
        <v>175.2186294407872</v>
      </c>
      <c r="AH147" s="12">
        <f t="shared" si="26"/>
        <v>369.24594871886302</v>
      </c>
    </row>
    <row r="148" spans="1:34" x14ac:dyDescent="0.25">
      <c r="A148" s="8" t="s">
        <v>147</v>
      </c>
      <c r="B148" s="6">
        <f>VLOOKUP($A148,OBITOS!A:AC,18,0)</f>
        <v>0</v>
      </c>
      <c r="C148" s="1">
        <f>VLOOKUP(A148,POP_2021_FX_ETARIA!A:AC,8,0)</f>
        <v>3629.639287128713</v>
      </c>
      <c r="D148" s="3">
        <f t="shared" si="18"/>
        <v>0</v>
      </c>
      <c r="E148" s="12">
        <f>(D148*POP_PADRAO!$B$2)/100000</f>
        <v>0</v>
      </c>
      <c r="F148" s="6">
        <f>VLOOKUP(A148,OBITOS!A:AC,19,0)</f>
        <v>0</v>
      </c>
      <c r="G148" s="1">
        <f>VLOOKUP(A148,POP_2021_FX_ETARIA!A:AC,11,0)</f>
        <v>3834.4458087210464</v>
      </c>
      <c r="H148" s="3">
        <f t="shared" si="19"/>
        <v>0</v>
      </c>
      <c r="I148" s="12">
        <f>(H148*POP_PADRAO!$C$2)/100000</f>
        <v>0</v>
      </c>
      <c r="J148" s="8">
        <f>VLOOKUP(A148,OBITOS!A:AC,20,0)</f>
        <v>0</v>
      </c>
      <c r="K148" s="1">
        <f>VLOOKUP(A148,POP_2021_FX_ETARIA!A:AC,14,0)</f>
        <v>4580.8452482420626</v>
      </c>
      <c r="L148" s="3">
        <f t="shared" si="20"/>
        <v>0</v>
      </c>
      <c r="M148" s="12">
        <f>(L148*POP_PADRAO!$D$2)/100000</f>
        <v>0</v>
      </c>
      <c r="N148" s="8">
        <f>VLOOKUP(A148,OBITOS!A:AB,21,0)</f>
        <v>5</v>
      </c>
      <c r="O148" s="1">
        <f>VLOOKUP(A148,POP_2021_FX_ETARIA!A:AC,17,0)</f>
        <v>4997.5787401574798</v>
      </c>
      <c r="P148" s="3">
        <f t="shared" si="21"/>
        <v>100.04844865820853</v>
      </c>
      <c r="Q148" s="12">
        <f>(P148*POP_PADRAO!$E$2)/100000</f>
        <v>16.586040225755497</v>
      </c>
      <c r="R148" s="8">
        <f>VLOOKUP($A148,OBITOS!A:AB,22,0)</f>
        <v>11</v>
      </c>
      <c r="S148" s="1">
        <f>VLOOKUP(A148,POP_2021_FX_ETARIA!A:AC,20,0)</f>
        <v>5626.4302800056284</v>
      </c>
      <c r="T148" s="3">
        <f t="shared" si="22"/>
        <v>195.50584389342146</v>
      </c>
      <c r="U148" s="12">
        <f>(T148*POP_PADRAO!$F$2)/100000</f>
        <v>29.828838270572835</v>
      </c>
      <c r="V148" s="8">
        <f>VLOOKUP(A148,OBITOS!A:AC,23,0)</f>
        <v>40</v>
      </c>
      <c r="W148" s="1">
        <f>VLOOKUP(A148,POP_2021_FX_ETARIA!A:AC,23,0)</f>
        <v>4063.1684575962963</v>
      </c>
      <c r="X148" s="3">
        <f t="shared" si="23"/>
        <v>984.45339929773274</v>
      </c>
      <c r="Y148" s="12">
        <f>(X148*POP_PADRAO!$G$2)/100000</f>
        <v>120.04375747200551</v>
      </c>
      <c r="Z148" s="8">
        <f>VLOOKUP(A148,OBITOS!A:AC,24,0)</f>
        <v>35</v>
      </c>
      <c r="AA148" s="1">
        <f>VLOOKUP(A148,POP_2021_FX_ETARIA!A:AC,26,0)</f>
        <v>2898.2681177042805</v>
      </c>
      <c r="AB148" s="3">
        <f t="shared" si="24"/>
        <v>1207.6177419956409</v>
      </c>
      <c r="AC148" s="12">
        <f>(AB148*POP_PADRAO!$H$2)/100000</f>
        <v>110.24659120310059</v>
      </c>
      <c r="AD148" s="8">
        <f>VLOOKUP(A148,OBITOS!A:AC,25,0)</f>
        <v>82</v>
      </c>
      <c r="AE148" s="1">
        <f>VLOOKUP(A148,POP_2021_FX_ETARIA!A:AC,29,0)</f>
        <v>3128.0278933579907</v>
      </c>
      <c r="AF148" s="3">
        <f t="shared" si="25"/>
        <v>2621.4599995772933</v>
      </c>
      <c r="AG148" s="12">
        <f>(AF148*POP_PADRAO!$I$2)/100000</f>
        <v>181.26098975402647</v>
      </c>
      <c r="AH148" s="12">
        <f t="shared" si="26"/>
        <v>457.96621692546091</v>
      </c>
    </row>
    <row r="149" spans="1:34" x14ac:dyDescent="0.25">
      <c r="A149" s="8" t="s">
        <v>148</v>
      </c>
      <c r="B149" s="6">
        <f>VLOOKUP($A149,OBITOS!A:AC,18,0)</f>
        <v>0</v>
      </c>
      <c r="C149" s="1">
        <f>VLOOKUP(A149,POP_2021_FX_ETARIA!A:AC,8,0)</f>
        <v>2998.603291904602</v>
      </c>
      <c r="D149" s="3">
        <f t="shared" si="18"/>
        <v>0</v>
      </c>
      <c r="E149" s="12">
        <f>(D149*POP_PADRAO!$B$2)/100000</f>
        <v>0</v>
      </c>
      <c r="F149" s="6">
        <f>VLOOKUP(A149,OBITOS!A:AC,19,0)</f>
        <v>0</v>
      </c>
      <c r="G149" s="1">
        <f>VLOOKUP(A149,POP_2021_FX_ETARIA!A:AC,11,0)</f>
        <v>2940.0884024415909</v>
      </c>
      <c r="H149" s="3">
        <f t="shared" si="19"/>
        <v>0</v>
      </c>
      <c r="I149" s="12">
        <f>(H149*POP_PADRAO!$C$2)/100000</f>
        <v>0</v>
      </c>
      <c r="J149" s="8">
        <f>VLOOKUP(A149,OBITOS!A:AC,20,0)</f>
        <v>0</v>
      </c>
      <c r="K149" s="1">
        <f>VLOOKUP(A149,POP_2021_FX_ETARIA!A:AC,14,0)</f>
        <v>3856.5841661987647</v>
      </c>
      <c r="L149" s="3">
        <f t="shared" si="20"/>
        <v>0</v>
      </c>
      <c r="M149" s="12">
        <f>(L149*POP_PADRAO!$D$2)/100000</f>
        <v>0</v>
      </c>
      <c r="N149" s="8">
        <f>VLOOKUP(A149,OBITOS!A:AB,21,0)</f>
        <v>3</v>
      </c>
      <c r="O149" s="1">
        <f>VLOOKUP(A149,POP_2021_FX_ETARIA!A:AC,17,0)</f>
        <v>4585.8151457009235</v>
      </c>
      <c r="P149" s="3">
        <f t="shared" si="21"/>
        <v>65.419121894008697</v>
      </c>
      <c r="Q149" s="12">
        <f>(P149*POP_PADRAO!$E$2)/100000</f>
        <v>10.84518752484032</v>
      </c>
      <c r="R149" s="8">
        <f>VLOOKUP($A149,OBITOS!A:AB,22,0)</f>
        <v>4</v>
      </c>
      <c r="S149" s="1">
        <f>VLOOKUP(A149,POP_2021_FX_ETARIA!A:AC,20,0)</f>
        <v>3968.0758739406783</v>
      </c>
      <c r="T149" s="3">
        <f t="shared" si="22"/>
        <v>100.80452408354827</v>
      </c>
      <c r="U149" s="12">
        <f>(T149*POP_PADRAO!$F$2)/100000</f>
        <v>15.380010059798543</v>
      </c>
      <c r="V149" s="8">
        <f>VLOOKUP(A149,OBITOS!A:AC,23,0)</f>
        <v>21</v>
      </c>
      <c r="W149" s="1">
        <f>VLOOKUP(A149,POP_2021_FX_ETARIA!A:AC,23,0)</f>
        <v>3439.610861481252</v>
      </c>
      <c r="X149" s="3">
        <f t="shared" si="23"/>
        <v>610.53418092058394</v>
      </c>
      <c r="Y149" s="12">
        <f>(X149*POP_PADRAO!$G$2)/100000</f>
        <v>74.448234111520833</v>
      </c>
      <c r="Z149" s="8">
        <f>VLOOKUP(A149,OBITOS!A:AC,24,0)</f>
        <v>24</v>
      </c>
      <c r="AA149" s="1">
        <f>VLOOKUP(A149,POP_2021_FX_ETARIA!A:AC,26,0)</f>
        <v>2650.2268938021025</v>
      </c>
      <c r="AB149" s="3">
        <f t="shared" si="24"/>
        <v>905.58284108153521</v>
      </c>
      <c r="AC149" s="12">
        <f>(AB149*POP_PADRAO!$H$2)/100000</f>
        <v>82.673032872366335</v>
      </c>
      <c r="AD149" s="8">
        <f>VLOOKUP(A149,OBITOS!A:AC,25,0)</f>
        <v>48</v>
      </c>
      <c r="AE149" s="1">
        <f>VLOOKUP(A149,POP_2021_FX_ETARIA!A:AC,29,0)</f>
        <v>2161.1934074166566</v>
      </c>
      <c r="AF149" s="3">
        <f t="shared" si="25"/>
        <v>2220.9951147952061</v>
      </c>
      <c r="AG149" s="12">
        <f>(AF149*POP_PADRAO!$I$2)/100000</f>
        <v>153.57082420160984</v>
      </c>
      <c r="AH149" s="12">
        <f t="shared" si="26"/>
        <v>336.91728877013588</v>
      </c>
    </row>
    <row r="150" spans="1:34" x14ac:dyDescent="0.25">
      <c r="A150" s="8" t="s">
        <v>149</v>
      </c>
      <c r="B150" s="6">
        <f>VLOOKUP($A150,OBITOS!A:AC,18,0)</f>
        <v>0</v>
      </c>
      <c r="C150" s="1">
        <f>VLOOKUP(A150,POP_2021_FX_ETARIA!A:AC,8,0)</f>
        <v>3908.1352871287131</v>
      </c>
      <c r="D150" s="3">
        <f t="shared" si="18"/>
        <v>0</v>
      </c>
      <c r="E150" s="12">
        <f>(D150*POP_PADRAO!$B$2)/100000</f>
        <v>0</v>
      </c>
      <c r="F150" s="6">
        <f>VLOOKUP(A150,OBITOS!A:AC,19,0)</f>
        <v>0</v>
      </c>
      <c r="G150" s="1">
        <f>VLOOKUP(A150,POP_2021_FX_ETARIA!A:AC,11,0)</f>
        <v>3590.194265613593</v>
      </c>
      <c r="H150" s="3">
        <f t="shared" si="19"/>
        <v>0</v>
      </c>
      <c r="I150" s="12">
        <f>(H150*POP_PADRAO!$C$2)/100000</f>
        <v>0</v>
      </c>
      <c r="J150" s="8">
        <f>VLOOKUP(A150,OBITOS!A:AC,20,0)</f>
        <v>1</v>
      </c>
      <c r="K150" s="1">
        <f>VLOOKUP(A150,POP_2021_FX_ETARIA!A:AC,14,0)</f>
        <v>4978.9814084807167</v>
      </c>
      <c r="L150" s="3">
        <f t="shared" si="20"/>
        <v>20.084429282999459</v>
      </c>
      <c r="M150" s="12">
        <f>(L150*POP_PADRAO!$D$2)/100000</f>
        <v>2.9721163472538605</v>
      </c>
      <c r="N150" s="8">
        <f>VLOOKUP(A150,OBITOS!A:AB,21,0)</f>
        <v>7</v>
      </c>
      <c r="O150" s="1">
        <f>VLOOKUP(A150,POP_2021_FX_ETARIA!A:AC,17,0)</f>
        <v>6732.629358830146</v>
      </c>
      <c r="P150" s="3">
        <f t="shared" si="21"/>
        <v>103.97126630503112</v>
      </c>
      <c r="Q150" s="12">
        <f>(P150*POP_PADRAO!$E$2)/100000</f>
        <v>17.236365264885073</v>
      </c>
      <c r="R150" s="8">
        <f>VLOOKUP($A150,OBITOS!A:AB,22,0)</f>
        <v>12</v>
      </c>
      <c r="S150" s="1">
        <f>VLOOKUP(A150,POP_2021_FX_ETARIA!A:AC,20,0)</f>
        <v>5222.9632756437313</v>
      </c>
      <c r="T150" s="3">
        <f t="shared" si="22"/>
        <v>229.75463097662691</v>
      </c>
      <c r="U150" s="12">
        <f>(T150*POP_PADRAO!$F$2)/100000</f>
        <v>35.054265350006524</v>
      </c>
      <c r="V150" s="8">
        <f>VLOOKUP(A150,OBITOS!A:AC,23,0)</f>
        <v>27</v>
      </c>
      <c r="W150" s="1">
        <f>VLOOKUP(A150,POP_2021_FX_ETARIA!A:AC,23,0)</f>
        <v>4533.3957678955194</v>
      </c>
      <c r="X150" s="3">
        <f t="shared" si="23"/>
        <v>595.58003276942804</v>
      </c>
      <c r="Y150" s="12">
        <f>(X150*POP_PADRAO!$G$2)/100000</f>
        <v>72.624732729801408</v>
      </c>
      <c r="Z150" s="8">
        <f>VLOOKUP(A150,OBITOS!A:AC,24,0)</f>
        <v>46</v>
      </c>
      <c r="AA150" s="1">
        <f>VLOOKUP(A150,POP_2021_FX_ETARIA!A:AC,26,0)</f>
        <v>4513.2414883268484</v>
      </c>
      <c r="AB150" s="3">
        <f t="shared" si="24"/>
        <v>1019.2231042583353</v>
      </c>
      <c r="AC150" s="12">
        <f>(AB150*POP_PADRAO!$H$2)/100000</f>
        <v>93.047550571950339</v>
      </c>
      <c r="AD150" s="8">
        <f>VLOOKUP(A150,OBITOS!A:AC,25,0)</f>
        <v>79</v>
      </c>
      <c r="AE150" s="1">
        <f>VLOOKUP(A150,POP_2021_FX_ETARIA!A:AC,29,0)</f>
        <v>2932.9272615194946</v>
      </c>
      <c r="AF150" s="3">
        <f t="shared" si="25"/>
        <v>2693.5546965822664</v>
      </c>
      <c r="AG150" s="12">
        <f>(AF150*POP_PADRAO!$I$2)/100000</f>
        <v>186.24598137596433</v>
      </c>
      <c r="AH150" s="12">
        <f t="shared" si="26"/>
        <v>407.18101163986154</v>
      </c>
    </row>
    <row r="151" spans="1:34" x14ac:dyDescent="0.25">
      <c r="A151" s="8" t="s">
        <v>150</v>
      </c>
      <c r="B151" s="6">
        <f>VLOOKUP($A151,OBITOS!A:AC,18,0)</f>
        <v>0</v>
      </c>
      <c r="C151" s="1">
        <f>VLOOKUP(A151,POP_2021_FX_ETARIA!A:AC,8,0)</f>
        <v>4066.2254257425743</v>
      </c>
      <c r="D151" s="3">
        <f t="shared" si="18"/>
        <v>0</v>
      </c>
      <c r="E151" s="12">
        <f>(D151*POP_PADRAO!$B$2)/100000</f>
        <v>0</v>
      </c>
      <c r="F151" s="6">
        <f>VLOOKUP(A151,OBITOS!A:AC,19,0)</f>
        <v>0</v>
      </c>
      <c r="G151" s="1">
        <f>VLOOKUP(A151,POP_2021_FX_ETARIA!A:AC,11,0)</f>
        <v>4004.3599256653615</v>
      </c>
      <c r="H151" s="3">
        <f t="shared" si="19"/>
        <v>0</v>
      </c>
      <c r="I151" s="12">
        <f>(H151*POP_PADRAO!$C$2)/100000</f>
        <v>0</v>
      </c>
      <c r="J151" s="8">
        <f>VLOOKUP(A151,OBITOS!A:AC,20,0)</f>
        <v>1</v>
      </c>
      <c r="K151" s="1">
        <f>VLOOKUP(A151,POP_2021_FX_ETARIA!A:AC,14,0)</f>
        <v>4703.1733432772216</v>
      </c>
      <c r="L151" s="3">
        <f t="shared" si="20"/>
        <v>21.262239917850643</v>
      </c>
      <c r="M151" s="12">
        <f>(L151*POP_PADRAO!$D$2)/100000</f>
        <v>3.1464100845807028</v>
      </c>
      <c r="N151" s="8">
        <f>VLOOKUP(A151,OBITOS!A:AB,21,0)</f>
        <v>2</v>
      </c>
      <c r="O151" s="1">
        <f>VLOOKUP(A151,POP_2021_FX_ETARIA!A:AC,17,0)</f>
        <v>4819.7919010123733</v>
      </c>
      <c r="P151" s="3">
        <f t="shared" si="21"/>
        <v>41.495567465888101</v>
      </c>
      <c r="Q151" s="12">
        <f>(P151*POP_PADRAO!$E$2)/100000</f>
        <v>6.8791386614199492</v>
      </c>
      <c r="R151" s="8">
        <f>VLOOKUP($A151,OBITOS!A:AB,22,0)</f>
        <v>8</v>
      </c>
      <c r="S151" s="1">
        <f>VLOOKUP(A151,POP_2021_FX_ETARIA!A:AC,20,0)</f>
        <v>4862.6064443506402</v>
      </c>
      <c r="T151" s="3">
        <f t="shared" si="22"/>
        <v>164.52082009010564</v>
      </c>
      <c r="U151" s="12">
        <f>(T151*POP_PADRAO!$F$2)/100000</f>
        <v>25.101372096503869</v>
      </c>
      <c r="V151" s="8">
        <f>VLOOKUP(A151,OBITOS!A:AC,23,0)</f>
        <v>25</v>
      </c>
      <c r="W151" s="1">
        <f>VLOOKUP(A151,POP_2021_FX_ETARIA!A:AC,23,0)</f>
        <v>3637.4357745081829</v>
      </c>
      <c r="X151" s="3">
        <f t="shared" si="23"/>
        <v>687.29735862842131</v>
      </c>
      <c r="Y151" s="12">
        <f>(X151*POP_PADRAO!$G$2)/100000</f>
        <v>83.8086977902624</v>
      </c>
      <c r="Z151" s="8">
        <f>VLOOKUP(A151,OBITOS!A:AC,24,0)</f>
        <v>30</v>
      </c>
      <c r="AA151" s="1">
        <f>VLOOKUP(A151,POP_2021_FX_ETARIA!A:AC,26,0)</f>
        <v>2507.4903939688716</v>
      </c>
      <c r="AB151" s="3">
        <f t="shared" si="24"/>
        <v>1196.4153510680378</v>
      </c>
      <c r="AC151" s="12">
        <f>(AB151*POP_PADRAO!$H$2)/100000</f>
        <v>109.22389555186592</v>
      </c>
      <c r="AD151" s="8">
        <f>VLOOKUP(A151,OBITOS!A:AC,25,0)</f>
        <v>86</v>
      </c>
      <c r="AE151" s="1">
        <f>VLOOKUP(A151,POP_2021_FX_ETARIA!A:AC,29,0)</f>
        <v>2268.0448451225152</v>
      </c>
      <c r="AF151" s="3">
        <f t="shared" si="25"/>
        <v>3791.8121497881784</v>
      </c>
      <c r="AG151" s="12">
        <f>(AF151*POP_PADRAO!$I$2)/100000</f>
        <v>262.18505082769735</v>
      </c>
      <c r="AH151" s="12">
        <f t="shared" si="26"/>
        <v>490.34456501233018</v>
      </c>
    </row>
    <row r="152" spans="1:34" x14ac:dyDescent="0.25">
      <c r="A152" s="8" t="s">
        <v>151</v>
      </c>
      <c r="B152" s="6">
        <f>VLOOKUP($A152,OBITOS!A:AC,18,0)</f>
        <v>0</v>
      </c>
      <c r="C152" s="1">
        <f>VLOOKUP(A152,POP_2021_FX_ETARIA!A:AC,8,0)</f>
        <v>7043.8505039849979</v>
      </c>
      <c r="D152" s="3">
        <f t="shared" si="18"/>
        <v>0</v>
      </c>
      <c r="E152" s="12">
        <f>(D152*POP_PADRAO!$B$2)/100000</f>
        <v>0</v>
      </c>
      <c r="F152" s="6">
        <f>VLOOKUP(A152,OBITOS!A:AC,19,0)</f>
        <v>0</v>
      </c>
      <c r="G152" s="1">
        <f>VLOOKUP(A152,POP_2021_FX_ETARIA!A:AC,11,0)</f>
        <v>6848.5340637450199</v>
      </c>
      <c r="H152" s="3">
        <f t="shared" si="19"/>
        <v>0</v>
      </c>
      <c r="I152" s="12">
        <f>(H152*POP_PADRAO!$C$2)/100000</f>
        <v>0</v>
      </c>
      <c r="J152" s="8">
        <f>VLOOKUP(A152,OBITOS!A:AC,20,0)</f>
        <v>5</v>
      </c>
      <c r="K152" s="1">
        <f>VLOOKUP(A152,POP_2021_FX_ETARIA!A:AC,14,0)</f>
        <v>8673.1002284778206</v>
      </c>
      <c r="L152" s="3">
        <f t="shared" si="20"/>
        <v>57.649512495920149</v>
      </c>
      <c r="M152" s="12">
        <f>(L152*POP_PADRAO!$D$2)/100000</f>
        <v>8.5310394478259965</v>
      </c>
      <c r="N152" s="8">
        <f>VLOOKUP(A152,OBITOS!A:AB,21,0)</f>
        <v>8</v>
      </c>
      <c r="O152" s="1">
        <f>VLOOKUP(A152,POP_2021_FX_ETARIA!A:AC,17,0)</f>
        <v>9395.4317915003521</v>
      </c>
      <c r="P152" s="3">
        <f t="shared" si="21"/>
        <v>85.147763056906655</v>
      </c>
      <c r="Q152" s="12">
        <f>(P152*POP_PADRAO!$E$2)/100000</f>
        <v>14.115803314648215</v>
      </c>
      <c r="R152" s="8">
        <f>VLOOKUP($A152,OBITOS!A:AB,22,0)</f>
        <v>23</v>
      </c>
      <c r="S152" s="1">
        <f>VLOOKUP(A152,POP_2021_FX_ETARIA!A:AC,20,0)</f>
        <v>8475.1916539678823</v>
      </c>
      <c r="T152" s="3">
        <f t="shared" si="22"/>
        <v>271.38029367432591</v>
      </c>
      <c r="U152" s="12">
        <f>(T152*POP_PADRAO!$F$2)/100000</f>
        <v>41.405201648319697</v>
      </c>
      <c r="V152" s="8">
        <f>VLOOKUP(A152,OBITOS!A:AC,23,0)</f>
        <v>37</v>
      </c>
      <c r="W152" s="1">
        <f>VLOOKUP(A152,POP_2021_FX_ETARIA!A:AC,23,0)</f>
        <v>6746.7056603773581</v>
      </c>
      <c r="X152" s="3">
        <f t="shared" si="23"/>
        <v>548.41580265309085</v>
      </c>
      <c r="Y152" s="12">
        <f>(X152*POP_PADRAO!$G$2)/100000</f>
        <v>66.873549986689028</v>
      </c>
      <c r="Z152" s="8">
        <f>VLOOKUP(A152,OBITOS!A:AC,24,0)</f>
        <v>49</v>
      </c>
      <c r="AA152" s="1">
        <f>VLOOKUP(A152,POP_2021_FX_ETARIA!A:AC,26,0)</f>
        <v>5578.7246414265401</v>
      </c>
      <c r="AB152" s="3">
        <f t="shared" si="24"/>
        <v>878.33695243058582</v>
      </c>
      <c r="AC152" s="12">
        <f>(AB152*POP_PADRAO!$H$2)/100000</f>
        <v>80.185684232470919</v>
      </c>
      <c r="AD152" s="8">
        <f>VLOOKUP(A152,OBITOS!A:AC,25,0)</f>
        <v>106</v>
      </c>
      <c r="AE152" s="1">
        <f>VLOOKUP(A152,POP_2021_FX_ETARIA!A:AC,29,0)</f>
        <v>3747.0338142470691</v>
      </c>
      <c r="AF152" s="3">
        <f t="shared" si="25"/>
        <v>2828.904281486974</v>
      </c>
      <c r="AG152" s="12">
        <f>(AF152*POP_PADRAO!$I$2)/100000</f>
        <v>195.60473555362864</v>
      </c>
      <c r="AH152" s="12">
        <f t="shared" si="26"/>
        <v>406.7160141835825</v>
      </c>
    </row>
    <row r="153" spans="1:34" x14ac:dyDescent="0.25">
      <c r="A153" s="8" t="s">
        <v>152</v>
      </c>
      <c r="B153" s="6">
        <f>VLOOKUP($A153,OBITOS!A:AC,18,0)</f>
        <v>0</v>
      </c>
      <c r="C153" s="1">
        <f>VLOOKUP(A153,POP_2021_FX_ETARIA!A:AC,8,0)</f>
        <v>4982.3016022620168</v>
      </c>
      <c r="D153" s="3">
        <f t="shared" si="18"/>
        <v>0</v>
      </c>
      <c r="E153" s="12">
        <f>(D153*POP_PADRAO!$B$2)/100000</f>
        <v>0</v>
      </c>
      <c r="F153" s="6">
        <f>VLOOKUP(A153,OBITOS!A:AC,19,0)</f>
        <v>0</v>
      </c>
      <c r="G153" s="1">
        <f>VLOOKUP(A153,POP_2021_FX_ETARIA!A:AC,11,0)</f>
        <v>4935.3535464613933</v>
      </c>
      <c r="H153" s="3">
        <f t="shared" si="19"/>
        <v>0</v>
      </c>
      <c r="I153" s="12">
        <f>(H153*POP_PADRAO!$C$2)/100000</f>
        <v>0</v>
      </c>
      <c r="J153" s="8">
        <f>VLOOKUP(A153,OBITOS!A:AC,20,0)</f>
        <v>0</v>
      </c>
      <c r="K153" s="1">
        <f>VLOOKUP(A153,POP_2021_FX_ETARIA!A:AC,14,0)</f>
        <v>6326.5055810899539</v>
      </c>
      <c r="L153" s="3">
        <f t="shared" si="20"/>
        <v>0</v>
      </c>
      <c r="M153" s="12">
        <f>(L153*POP_PADRAO!$D$2)/100000</f>
        <v>0</v>
      </c>
      <c r="N153" s="8">
        <f>VLOOKUP(A153,OBITOS!A:AB,21,0)</f>
        <v>11</v>
      </c>
      <c r="O153" s="1">
        <f>VLOOKUP(A153,POP_2021_FX_ETARIA!A:AC,17,0)</f>
        <v>6897.2695085681917</v>
      </c>
      <c r="P153" s="3">
        <f t="shared" si="21"/>
        <v>159.48340116817471</v>
      </c>
      <c r="Q153" s="12">
        <f>(P153*POP_PADRAO!$E$2)/100000</f>
        <v>26.439171647251928</v>
      </c>
      <c r="R153" s="8">
        <f>VLOOKUP($A153,OBITOS!A:AB,22,0)</f>
        <v>17</v>
      </c>
      <c r="S153" s="1">
        <f>VLOOKUP(A153,POP_2021_FX_ETARIA!A:AC,20,0)</f>
        <v>6427.9949186991862</v>
      </c>
      <c r="T153" s="3">
        <f t="shared" si="22"/>
        <v>264.46816176762377</v>
      </c>
      <c r="U153" s="12">
        <f>(T153*POP_PADRAO!$F$2)/100000</f>
        <v>40.350599593241064</v>
      </c>
      <c r="V153" s="8">
        <f>VLOOKUP(A153,OBITOS!A:AC,23,0)</f>
        <v>28</v>
      </c>
      <c r="W153" s="1">
        <f>VLOOKUP(A153,POP_2021_FX_ETARIA!A:AC,23,0)</f>
        <v>5687.6410014171006</v>
      </c>
      <c r="X153" s="3">
        <f t="shared" si="23"/>
        <v>492.29548758481201</v>
      </c>
      <c r="Y153" s="12">
        <f>(X153*POP_PADRAO!$G$2)/100000</f>
        <v>60.0302667026709</v>
      </c>
      <c r="Z153" s="8">
        <f>VLOOKUP(A153,OBITOS!A:AC,24,0)</f>
        <v>45</v>
      </c>
      <c r="AA153" s="1">
        <f>VLOOKUP(A153,POP_2021_FX_ETARIA!A:AC,26,0)</f>
        <v>4660.1202986725666</v>
      </c>
      <c r="AB153" s="3">
        <f t="shared" si="24"/>
        <v>965.64030788686364</v>
      </c>
      <c r="AC153" s="12">
        <f>(AB153*POP_PADRAO!$H$2)/100000</f>
        <v>88.155836545521325</v>
      </c>
      <c r="AD153" s="8">
        <f>VLOOKUP(A153,OBITOS!A:AC,25,0)</f>
        <v>121</v>
      </c>
      <c r="AE153" s="1">
        <f>VLOOKUP(A153,POP_2021_FX_ETARIA!A:AC,29,0)</f>
        <v>4053.9465189873417</v>
      </c>
      <c r="AF153" s="3">
        <f t="shared" si="25"/>
        <v>2984.7458379945592</v>
      </c>
      <c r="AG153" s="12">
        <f>(AF153*POP_PADRAO!$I$2)/100000</f>
        <v>206.38040818717178</v>
      </c>
      <c r="AH153" s="12">
        <f t="shared" si="26"/>
        <v>421.35628267585702</v>
      </c>
    </row>
    <row r="154" spans="1:34" x14ac:dyDescent="0.25">
      <c r="A154" s="8" t="s">
        <v>153</v>
      </c>
      <c r="B154" s="6">
        <f>VLOOKUP($A154,OBITOS!A:AC,18,0)</f>
        <v>0</v>
      </c>
      <c r="C154" s="1">
        <f>VLOOKUP(A154,POP_2021_FX_ETARIA!A:AC,8,0)</f>
        <v>6389.0966361931551</v>
      </c>
      <c r="D154" s="3">
        <f t="shared" si="18"/>
        <v>0</v>
      </c>
      <c r="E154" s="12">
        <f>(D154*POP_PADRAO!$B$2)/100000</f>
        <v>0</v>
      </c>
      <c r="F154" s="6">
        <f>VLOOKUP(A154,OBITOS!A:AC,19,0)</f>
        <v>0</v>
      </c>
      <c r="G154" s="1">
        <f>VLOOKUP(A154,POP_2021_FX_ETARIA!A:AC,11,0)</f>
        <v>5997.9063745019921</v>
      </c>
      <c r="H154" s="3">
        <f t="shared" si="19"/>
        <v>0</v>
      </c>
      <c r="I154" s="12">
        <f>(H154*POP_PADRAO!$C$2)/100000</f>
        <v>0</v>
      </c>
      <c r="J154" s="8">
        <f>VLOOKUP(A154,OBITOS!A:AC,20,0)</f>
        <v>0</v>
      </c>
      <c r="K154" s="1">
        <f>VLOOKUP(A154,POP_2021_FX_ETARIA!A:AC,14,0)</f>
        <v>7618.7015562357201</v>
      </c>
      <c r="L154" s="3">
        <f t="shared" si="20"/>
        <v>0</v>
      </c>
      <c r="M154" s="12">
        <f>(L154*POP_PADRAO!$D$2)/100000</f>
        <v>0</v>
      </c>
      <c r="N154" s="8">
        <f>VLOOKUP(A154,OBITOS!A:AB,21,0)</f>
        <v>12</v>
      </c>
      <c r="O154" s="1">
        <f>VLOOKUP(A154,POP_2021_FX_ETARIA!A:AC,17,0)</f>
        <v>7942.6746184550366</v>
      </c>
      <c r="P154" s="3">
        <f t="shared" si="21"/>
        <v>151.08260852229358</v>
      </c>
      <c r="Q154" s="12">
        <f>(P154*POP_PADRAO!$E$2)/100000</f>
        <v>25.04648753648852</v>
      </c>
      <c r="R154" s="8">
        <f>VLOOKUP($A154,OBITOS!A:AB,22,0)</f>
        <v>25</v>
      </c>
      <c r="S154" s="1">
        <f>VLOOKUP(A154,POP_2021_FX_ETARIA!A:AC,20,0)</f>
        <v>7193.7193763919822</v>
      </c>
      <c r="T154" s="3">
        <f t="shared" si="22"/>
        <v>347.525371674128</v>
      </c>
      <c r="U154" s="12">
        <f>(T154*POP_PADRAO!$F$2)/100000</f>
        <v>53.02285548169791</v>
      </c>
      <c r="V154" s="8">
        <f>VLOOKUP(A154,OBITOS!A:AC,23,0)</f>
        <v>27</v>
      </c>
      <c r="W154" s="1">
        <f>VLOOKUP(A154,POP_2021_FX_ETARIA!A:AC,23,0)</f>
        <v>5364.232852386237</v>
      </c>
      <c r="X154" s="3">
        <f t="shared" si="23"/>
        <v>503.33385486778894</v>
      </c>
      <c r="Y154" s="12">
        <f>(X154*POP_PADRAO!$G$2)/100000</f>
        <v>61.376279714510638</v>
      </c>
      <c r="Z154" s="8">
        <f>VLOOKUP(A154,OBITOS!A:AC,24,0)</f>
        <v>33</v>
      </c>
      <c r="AA154" s="1">
        <f>VLOOKUP(A154,POP_2021_FX_ETARIA!A:AC,26,0)</f>
        <v>3479.5852177283882</v>
      </c>
      <c r="AB154" s="3">
        <f t="shared" si="24"/>
        <v>948.38890083409763</v>
      </c>
      <c r="AC154" s="12">
        <f>(AB154*POP_PADRAO!$H$2)/100000</f>
        <v>86.580910345876717</v>
      </c>
      <c r="AD154" s="8">
        <f>VLOOKUP(A154,OBITOS!A:AC,25,0)</f>
        <v>73</v>
      </c>
      <c r="AE154" s="1">
        <f>VLOOKUP(A154,POP_2021_FX_ETARIA!A:AC,29,0)</f>
        <v>2070.68349864743</v>
      </c>
      <c r="AF154" s="3">
        <f t="shared" si="25"/>
        <v>3525.40598539968</v>
      </c>
      <c r="AG154" s="12">
        <f>(AF154*POP_PADRAO!$I$2)/100000</f>
        <v>243.76438255832846</v>
      </c>
      <c r="AH154" s="12">
        <f t="shared" si="26"/>
        <v>469.79091563690224</v>
      </c>
    </row>
    <row r="155" spans="1:34" x14ac:dyDescent="0.25">
      <c r="A155" s="8" t="s">
        <v>154</v>
      </c>
      <c r="B155" s="6">
        <f>VLOOKUP($A155,OBITOS!A:AC,18,0)</f>
        <v>0</v>
      </c>
      <c r="C155" s="1">
        <f>VLOOKUP(A155,POP_2021_FX_ETARIA!A:AC,8,0)</f>
        <v>4872.6983977379832</v>
      </c>
      <c r="D155" s="3">
        <f t="shared" si="18"/>
        <v>0</v>
      </c>
      <c r="E155" s="12">
        <f>(D155*POP_PADRAO!$B$2)/100000</f>
        <v>0</v>
      </c>
      <c r="F155" s="6">
        <f>VLOOKUP(A155,OBITOS!A:AC,19,0)</f>
        <v>0</v>
      </c>
      <c r="G155" s="1">
        <f>VLOOKUP(A155,POP_2021_FX_ETARIA!A:AC,11,0)</f>
        <v>4726.6464535386067</v>
      </c>
      <c r="H155" s="3">
        <f t="shared" si="19"/>
        <v>0</v>
      </c>
      <c r="I155" s="12">
        <f>(H155*POP_PADRAO!$C$2)/100000</f>
        <v>0</v>
      </c>
      <c r="J155" s="8">
        <f>VLOOKUP(A155,OBITOS!A:AC,20,0)</f>
        <v>0</v>
      </c>
      <c r="K155" s="1">
        <f>VLOOKUP(A155,POP_2021_FX_ETARIA!A:AC,14,0)</f>
        <v>5885.4944189100461</v>
      </c>
      <c r="L155" s="3">
        <f t="shared" si="20"/>
        <v>0</v>
      </c>
      <c r="M155" s="12">
        <f>(L155*POP_PADRAO!$D$2)/100000</f>
        <v>0</v>
      </c>
      <c r="N155" s="8">
        <f>VLOOKUP(A155,OBITOS!A:AB,21,0)</f>
        <v>4</v>
      </c>
      <c r="O155" s="1">
        <f>VLOOKUP(A155,POP_2021_FX_ETARIA!A:AC,17,0)</f>
        <v>6742.7304914318083</v>
      </c>
      <c r="P155" s="3">
        <f t="shared" si="21"/>
        <v>59.323148167985082</v>
      </c>
      <c r="Q155" s="12">
        <f>(P155*POP_PADRAO!$E$2)/100000</f>
        <v>9.8345964882877421</v>
      </c>
      <c r="R155" s="8">
        <f>VLOOKUP($A155,OBITOS!A:AB,22,0)</f>
        <v>8</v>
      </c>
      <c r="S155" s="1">
        <f>VLOOKUP(A155,POP_2021_FX_ETARIA!A:AC,20,0)</f>
        <v>6143.0050813008129</v>
      </c>
      <c r="T155" s="3">
        <f t="shared" si="22"/>
        <v>130.22942182404898</v>
      </c>
      <c r="U155" s="12">
        <f>(T155*POP_PADRAO!$F$2)/100000</f>
        <v>19.869443717382801</v>
      </c>
      <c r="V155" s="8">
        <f>VLOOKUP(A155,OBITOS!A:AC,23,0)</f>
        <v>40</v>
      </c>
      <c r="W155" s="1">
        <f>VLOOKUP(A155,POP_2021_FX_ETARIA!A:AC,23,0)</f>
        <v>5432.3589985829012</v>
      </c>
      <c r="X155" s="3">
        <f t="shared" si="23"/>
        <v>736.32836140679399</v>
      </c>
      <c r="Y155" s="12">
        <f>(X155*POP_PADRAO!$G$2)/100000</f>
        <v>89.787513862546703</v>
      </c>
      <c r="Z155" s="8">
        <f>VLOOKUP(A155,OBITOS!A:AC,24,0)</f>
        <v>52</v>
      </c>
      <c r="AA155" s="1">
        <f>VLOOKUP(A155,POP_2021_FX_ETARIA!A:AC,26,0)</f>
        <v>4229.8797013274334</v>
      </c>
      <c r="AB155" s="3">
        <f t="shared" si="24"/>
        <v>1229.3493827656896</v>
      </c>
      <c r="AC155" s="12">
        <f>(AB155*POP_PADRAO!$H$2)/100000</f>
        <v>112.23052969028195</v>
      </c>
      <c r="AD155" s="8">
        <f>VLOOKUP(A155,OBITOS!A:AC,25,0)</f>
        <v>98</v>
      </c>
      <c r="AE155" s="1">
        <f>VLOOKUP(A155,POP_2021_FX_ETARIA!A:AC,29,0)</f>
        <v>3743.0534810126583</v>
      </c>
      <c r="AF155" s="3">
        <f t="shared" si="25"/>
        <v>2618.1832692779681</v>
      </c>
      <c r="AG155" s="12">
        <f>(AF155*POP_PADRAO!$I$2)/100000</f>
        <v>181.03442006488055</v>
      </c>
      <c r="AH155" s="12">
        <f t="shared" si="26"/>
        <v>412.75650382337972</v>
      </c>
    </row>
    <row r="156" spans="1:34" x14ac:dyDescent="0.25">
      <c r="A156" s="8" t="s">
        <v>155</v>
      </c>
      <c r="B156" s="6">
        <f>VLOOKUP($A156,OBITOS!A:AC,18,0)</f>
        <v>0</v>
      </c>
      <c r="C156" s="1">
        <f>VLOOKUP(A156,POP_2021_FX_ETARIA!A:AC,8,0)</f>
        <v>5626.9438106103826</v>
      </c>
      <c r="D156" s="3">
        <f t="shared" si="18"/>
        <v>0</v>
      </c>
      <c r="E156" s="12">
        <f>(D156*POP_PADRAO!$B$2)/100000</f>
        <v>0</v>
      </c>
      <c r="F156" s="6">
        <f>VLOOKUP(A156,OBITOS!A:AC,19,0)</f>
        <v>0</v>
      </c>
      <c r="G156" s="1">
        <f>VLOOKUP(A156,POP_2021_FX_ETARIA!A:AC,11,0)</f>
        <v>5244.505450395498</v>
      </c>
      <c r="H156" s="3">
        <f t="shared" si="19"/>
        <v>0</v>
      </c>
      <c r="I156" s="12">
        <f>(H156*POP_PADRAO!$C$2)/100000</f>
        <v>0</v>
      </c>
      <c r="J156" s="8">
        <f>VLOOKUP(A156,OBITOS!A:AC,20,0)</f>
        <v>3</v>
      </c>
      <c r="K156" s="1">
        <f>VLOOKUP(A156,POP_2021_FX_ETARIA!A:AC,14,0)</f>
        <v>6819.7479237909129</v>
      </c>
      <c r="L156" s="3">
        <f t="shared" si="20"/>
        <v>43.989895719376989</v>
      </c>
      <c r="M156" s="12">
        <f>(L156*POP_PADRAO!$D$2)/100000</f>
        <v>6.5096740534330717</v>
      </c>
      <c r="N156" s="8">
        <f>VLOOKUP(A156,OBITOS!A:AB,21,0)</f>
        <v>4</v>
      </c>
      <c r="O156" s="1">
        <f>VLOOKUP(A156,POP_2021_FX_ETARIA!A:AC,17,0)</f>
        <v>7241.7392011423581</v>
      </c>
      <c r="P156" s="3">
        <f t="shared" si="21"/>
        <v>55.235350085087497</v>
      </c>
      <c r="Q156" s="12">
        <f>(P156*POP_PADRAO!$E$2)/100000</f>
        <v>9.1569209786021375</v>
      </c>
      <c r="R156" s="8">
        <f>VLOOKUP($A156,OBITOS!A:AB,22,0)</f>
        <v>12</v>
      </c>
      <c r="S156" s="1">
        <f>VLOOKUP(A156,POP_2021_FX_ETARIA!A:AC,20,0)</f>
        <v>6378.2187601128016</v>
      </c>
      <c r="T156" s="3">
        <f t="shared" si="22"/>
        <v>188.14030141211046</v>
      </c>
      <c r="U156" s="12">
        <f>(T156*POP_PADRAO!$F$2)/100000</f>
        <v>28.70505817748349</v>
      </c>
      <c r="V156" s="8">
        <f>VLOOKUP(A156,OBITOS!A:AC,23,0)</f>
        <v>26</v>
      </c>
      <c r="W156" s="1">
        <f>VLOOKUP(A156,POP_2021_FX_ETARIA!A:AC,23,0)</f>
        <v>5364.3915263509816</v>
      </c>
      <c r="X156" s="3">
        <f t="shared" si="23"/>
        <v>484.67752348579916</v>
      </c>
      <c r="Y156" s="12">
        <f>(X156*POP_PADRAO!$G$2)/100000</f>
        <v>59.101335952485371</v>
      </c>
      <c r="Z156" s="8">
        <f>VLOOKUP(A156,OBITOS!A:AC,24,0)</f>
        <v>25</v>
      </c>
      <c r="AA156" s="1">
        <f>VLOOKUP(A156,POP_2021_FX_ETARIA!A:AC,26,0)</f>
        <v>4529.2046064862634</v>
      </c>
      <c r="AB156" s="3">
        <f t="shared" si="24"/>
        <v>551.97329712589169</v>
      </c>
      <c r="AC156" s="12">
        <f>(AB156*POP_PADRAO!$H$2)/100000</f>
        <v>50.391090100004028</v>
      </c>
      <c r="AD156" s="8">
        <f>VLOOKUP(A156,OBITOS!A:AC,25,0)</f>
        <v>99</v>
      </c>
      <c r="AE156" s="1">
        <f>VLOOKUP(A156,POP_2021_FX_ETARIA!A:AC,29,0)</f>
        <v>3134.5839943342776</v>
      </c>
      <c r="AF156" s="3">
        <f t="shared" si="25"/>
        <v>3158.3138361881925</v>
      </c>
      <c r="AG156" s="12">
        <f>(AF156*POP_PADRAO!$I$2)/100000</f>
        <v>218.38177656482242</v>
      </c>
      <c r="AH156" s="12">
        <f t="shared" si="26"/>
        <v>372.24585582683051</v>
      </c>
    </row>
    <row r="157" spans="1:34" x14ac:dyDescent="0.25">
      <c r="A157" s="8" t="s">
        <v>156</v>
      </c>
      <c r="B157" s="6">
        <f>VLOOKUP($A157,OBITOS!A:AC,18,0)</f>
        <v>0</v>
      </c>
      <c r="C157" s="1">
        <f>VLOOKUP(A157,POP_2021_FX_ETARIA!A:AC,8,0)</f>
        <v>4580.1650458738532</v>
      </c>
      <c r="D157" s="3">
        <f t="shared" si="18"/>
        <v>0</v>
      </c>
      <c r="E157" s="12">
        <f>(D157*POP_PADRAO!$B$2)/100000</f>
        <v>0</v>
      </c>
      <c r="F157" s="6">
        <f>VLOOKUP(A157,OBITOS!A:AC,19,0)</f>
        <v>0</v>
      </c>
      <c r="G157" s="1">
        <f>VLOOKUP(A157,POP_2021_FX_ETARIA!A:AC,11,0)</f>
        <v>4543.4729929161749</v>
      </c>
      <c r="H157" s="3">
        <f t="shared" si="19"/>
        <v>0</v>
      </c>
      <c r="I157" s="12">
        <f>(H157*POP_PADRAO!$C$2)/100000</f>
        <v>0</v>
      </c>
      <c r="J157" s="8">
        <f>VLOOKUP(A157,OBITOS!A:AC,20,0)</f>
        <v>1</v>
      </c>
      <c r="K157" s="1">
        <f>VLOOKUP(A157,POP_2021_FX_ETARIA!A:AC,14,0)</f>
        <v>6021.1988974104142</v>
      </c>
      <c r="L157" s="3">
        <f t="shared" si="20"/>
        <v>16.607988160465485</v>
      </c>
      <c r="M157" s="12">
        <f>(L157*POP_PADRAO!$D$2)/100000</f>
        <v>2.4576686950472491</v>
      </c>
      <c r="N157" s="8">
        <f>VLOOKUP(A157,OBITOS!A:AB,21,0)</f>
        <v>9</v>
      </c>
      <c r="O157" s="1">
        <f>VLOOKUP(A157,POP_2021_FX_ETARIA!A:AC,17,0)</f>
        <v>6302.2142250484558</v>
      </c>
      <c r="P157" s="3">
        <f t="shared" si="21"/>
        <v>142.80695131290625</v>
      </c>
      <c r="Q157" s="12">
        <f>(P157*POP_PADRAO!$E$2)/100000</f>
        <v>23.674548388902345</v>
      </c>
      <c r="R157" s="8">
        <f>VLOOKUP($A157,OBITOS!A:AB,22,0)</f>
        <v>17</v>
      </c>
      <c r="S157" s="1">
        <f>VLOOKUP(A157,POP_2021_FX_ETARIA!A:AC,20,0)</f>
        <v>6152.5290782315533</v>
      </c>
      <c r="T157" s="3">
        <f t="shared" si="22"/>
        <v>276.30913700429647</v>
      </c>
      <c r="U157" s="12">
        <f>(T157*POP_PADRAO!$F$2)/100000</f>
        <v>42.157208174686403</v>
      </c>
      <c r="V157" s="8">
        <f>VLOOKUP(A157,OBITOS!A:AC,23,0)</f>
        <v>28</v>
      </c>
      <c r="W157" s="1">
        <f>VLOOKUP(A157,POP_2021_FX_ETARIA!A:AC,23,0)</f>
        <v>5511.8758335556149</v>
      </c>
      <c r="X157" s="3">
        <f t="shared" si="23"/>
        <v>507.99402681641487</v>
      </c>
      <c r="Y157" s="12">
        <f>(X157*POP_PADRAO!$G$2)/100000</f>
        <v>61.944538762199201</v>
      </c>
      <c r="Z157" s="8">
        <f>VLOOKUP(A157,OBITOS!A:AC,24,0)</f>
        <v>41</v>
      </c>
      <c r="AA157" s="1">
        <f>VLOOKUP(A157,POP_2021_FX_ETARIA!A:AC,26,0)</f>
        <v>4362.0724764233319</v>
      </c>
      <c r="AB157" s="3">
        <f t="shared" si="24"/>
        <v>939.92019210138915</v>
      </c>
      <c r="AC157" s="12">
        <f>(AB157*POP_PADRAO!$H$2)/100000</f>
        <v>85.80777971256046</v>
      </c>
      <c r="AD157" s="8">
        <f>VLOOKUP(A157,OBITOS!A:AC,25,0)</f>
        <v>93</v>
      </c>
      <c r="AE157" s="1">
        <f>VLOOKUP(A157,POP_2021_FX_ETARIA!A:AC,29,0)</f>
        <v>3929.2964636371539</v>
      </c>
      <c r="AF157" s="3">
        <f t="shared" si="25"/>
        <v>2366.8359173365743</v>
      </c>
      <c r="AG157" s="12">
        <f>(AF157*POP_PADRAO!$I$2)/100000</f>
        <v>163.65499417537734</v>
      </c>
      <c r="AH157" s="12">
        <f t="shared" si="26"/>
        <v>379.696737908773</v>
      </c>
    </row>
    <row r="158" spans="1:34" x14ac:dyDescent="0.25">
      <c r="A158" s="8" t="s">
        <v>157</v>
      </c>
      <c r="B158" s="6">
        <f>VLOOKUP($A158,OBITOS!A:AC,18,0)</f>
        <v>0</v>
      </c>
      <c r="C158" s="1">
        <f>VLOOKUP(A158,POP_2021_FX_ETARIA!A:AC,8,0)</f>
        <v>6650.356741081473</v>
      </c>
      <c r="D158" s="3">
        <f t="shared" si="18"/>
        <v>0</v>
      </c>
      <c r="E158" s="12">
        <f>(D158*POP_PADRAO!$B$2)/100000</f>
        <v>0</v>
      </c>
      <c r="F158" s="6">
        <f>VLOOKUP(A158,OBITOS!A:AC,19,0)</f>
        <v>1</v>
      </c>
      <c r="G158" s="1">
        <f>VLOOKUP(A158,POP_2021_FX_ETARIA!A:AC,11,0)</f>
        <v>6199.417397537527</v>
      </c>
      <c r="H158" s="3">
        <f t="shared" si="19"/>
        <v>16.130548015644347</v>
      </c>
      <c r="I158" s="12">
        <f>(H158*POP_PADRAO!$C$2)/100000</f>
        <v>1.9527440222392507</v>
      </c>
      <c r="J158" s="8">
        <f>VLOOKUP(A158,OBITOS!A:AC,20,0)</f>
        <v>2</v>
      </c>
      <c r="K158" s="1">
        <f>VLOOKUP(A158,POP_2021_FX_ETARIA!A:AC,14,0)</f>
        <v>7993.8401620131635</v>
      </c>
      <c r="L158" s="3">
        <f t="shared" si="20"/>
        <v>25.019264326850404</v>
      </c>
      <c r="M158" s="12">
        <f>(L158*POP_PADRAO!$D$2)/100000</f>
        <v>3.7023787658751091</v>
      </c>
      <c r="N158" s="8">
        <f>VLOOKUP(A158,OBITOS!A:AB,21,0)</f>
        <v>12</v>
      </c>
      <c r="O158" s="1">
        <f>VLOOKUP(A158,POP_2021_FX_ETARIA!A:AC,17,0)</f>
        <v>8236.0297480345835</v>
      </c>
      <c r="P158" s="3">
        <f t="shared" si="21"/>
        <v>145.70127072287028</v>
      </c>
      <c r="Q158" s="12">
        <f>(P158*POP_PADRAO!$E$2)/100000</f>
        <v>24.154368903899506</v>
      </c>
      <c r="R158" s="8">
        <f>VLOOKUP($A158,OBITOS!A:AB,22,0)</f>
        <v>11</v>
      </c>
      <c r="S158" s="1">
        <f>VLOOKUP(A158,POP_2021_FX_ETARIA!A:AC,20,0)</f>
        <v>7076.5274691594523</v>
      </c>
      <c r="T158" s="3">
        <f t="shared" si="22"/>
        <v>155.44347206931107</v>
      </c>
      <c r="U158" s="12">
        <f>(T158*POP_PADRAO!$F$2)/100000</f>
        <v>23.716417352206857</v>
      </c>
      <c r="V158" s="8">
        <f>VLOOKUP(A158,OBITOS!A:AC,23,0)</f>
        <v>25</v>
      </c>
      <c r="W158" s="1">
        <f>VLOOKUP(A158,POP_2021_FX_ETARIA!A:AC,23,0)</f>
        <v>5983.0058682315284</v>
      </c>
      <c r="X158" s="3">
        <f t="shared" si="23"/>
        <v>417.85016679901003</v>
      </c>
      <c r="Y158" s="12">
        <f>(X158*POP_PADRAO!$G$2)/100000</f>
        <v>50.952441343226241</v>
      </c>
      <c r="Z158" s="8">
        <f>VLOOKUP(A158,OBITOS!A:AC,24,0)</f>
        <v>65</v>
      </c>
      <c r="AA158" s="1">
        <f>VLOOKUP(A158,POP_2021_FX_ETARIA!A:AC,26,0)</f>
        <v>4535.8424729304925</v>
      </c>
      <c r="AB158" s="3">
        <f t="shared" si="24"/>
        <v>1433.0303661979945</v>
      </c>
      <c r="AC158" s="12">
        <f>(AB158*POP_PADRAO!$H$2)/100000</f>
        <v>130.82510091544358</v>
      </c>
      <c r="AD158" s="8">
        <f>VLOOKUP(A158,OBITOS!A:AC,25,0)</f>
        <v>111</v>
      </c>
      <c r="AE158" s="1">
        <f>VLOOKUP(A158,POP_2021_FX_ETARIA!A:AC,29,0)</f>
        <v>3335.1760361456254</v>
      </c>
      <c r="AF158" s="3">
        <f t="shared" si="25"/>
        <v>3328.1601569756945</v>
      </c>
      <c r="AG158" s="12">
        <f>(AF158*POP_PADRAO!$I$2)/100000</f>
        <v>230.12580936218984</v>
      </c>
      <c r="AH158" s="12">
        <f t="shared" si="26"/>
        <v>465.42926066508039</v>
      </c>
    </row>
    <row r="159" spans="1:34" x14ac:dyDescent="0.25">
      <c r="A159" s="8" t="s">
        <v>158</v>
      </c>
      <c r="B159" s="6">
        <f>VLOOKUP($A159,OBITOS!A:AC,18,0)</f>
        <v>0</v>
      </c>
      <c r="C159" s="1">
        <f>VLOOKUP(A159,POP_2021_FX_ETARIA!A:AC,8,0)</f>
        <v>7136.9444263893402</v>
      </c>
      <c r="D159" s="3">
        <f t="shared" si="18"/>
        <v>0</v>
      </c>
      <c r="E159" s="12">
        <f>(D159*POP_PADRAO!$B$2)/100000</f>
        <v>0</v>
      </c>
      <c r="F159" s="6">
        <f>VLOOKUP(A159,OBITOS!A:AC,19,0)</f>
        <v>0</v>
      </c>
      <c r="G159" s="1">
        <f>VLOOKUP(A159,POP_2021_FX_ETARIA!A:AC,11,0)</f>
        <v>6638.6537147917015</v>
      </c>
      <c r="H159" s="3">
        <f t="shared" si="19"/>
        <v>0</v>
      </c>
      <c r="I159" s="12">
        <f>(H159*POP_PADRAO!$C$2)/100000</f>
        <v>0</v>
      </c>
      <c r="J159" s="8">
        <f>VLOOKUP(A159,OBITOS!A:AC,20,0)</f>
        <v>2</v>
      </c>
      <c r="K159" s="1">
        <f>VLOOKUP(A159,POP_2021_FX_ETARIA!A:AC,14,0)</f>
        <v>8386.1119840987085</v>
      </c>
      <c r="L159" s="3">
        <f t="shared" si="20"/>
        <v>23.848954125490952</v>
      </c>
      <c r="M159" s="12">
        <f>(L159*POP_PADRAO!$D$2)/100000</f>
        <v>3.5291949510996199</v>
      </c>
      <c r="N159" s="8">
        <f>VLOOKUP(A159,OBITOS!A:AB,21,0)</f>
        <v>5</v>
      </c>
      <c r="O159" s="1">
        <f>VLOOKUP(A159,POP_2021_FX_ETARIA!A:AC,17,0)</f>
        <v>9194.9465362921674</v>
      </c>
      <c r="P159" s="3">
        <f t="shared" si="21"/>
        <v>54.37769518577575</v>
      </c>
      <c r="Q159" s="12">
        <f>(P159*POP_PADRAO!$E$2)/100000</f>
        <v>9.0147388773244099</v>
      </c>
      <c r="R159" s="8">
        <f>VLOOKUP($A159,OBITOS!A:AB,22,0)</f>
        <v>21</v>
      </c>
      <c r="S159" s="1">
        <f>VLOOKUP(A159,POP_2021_FX_ETARIA!A:AC,20,0)</f>
        <v>6976.3477128189415</v>
      </c>
      <c r="T159" s="3">
        <f t="shared" si="22"/>
        <v>301.01710614872013</v>
      </c>
      <c r="U159" s="12">
        <f>(T159*POP_PADRAO!$F$2)/100000</f>
        <v>45.926967691466331</v>
      </c>
      <c r="V159" s="8">
        <f>VLOOKUP(A159,OBITOS!A:AC,23,0)</f>
        <v>36</v>
      </c>
      <c r="W159" s="1">
        <f>VLOOKUP(A159,POP_2021_FX_ETARIA!A:AC,23,0)</f>
        <v>6283.6536409709261</v>
      </c>
      <c r="X159" s="3">
        <f t="shared" si="23"/>
        <v>572.9150913931885</v>
      </c>
      <c r="Y159" s="12">
        <f>(X159*POP_PADRAO!$G$2)/100000</f>
        <v>69.860981060471602</v>
      </c>
      <c r="Z159" s="8">
        <f>VLOOKUP(A159,OBITOS!A:AC,24,0)</f>
        <v>62</v>
      </c>
      <c r="AA159" s="1">
        <f>VLOOKUP(A159,POP_2021_FX_ETARIA!A:AC,26,0)</f>
        <v>4451.1852951449528</v>
      </c>
      <c r="AB159" s="3">
        <f t="shared" si="24"/>
        <v>1392.8874196188899</v>
      </c>
      <c r="AC159" s="12">
        <f>(AB159*POP_PADRAO!$H$2)/100000</f>
        <v>127.16034602878474</v>
      </c>
      <c r="AD159" s="8">
        <f>VLOOKUP(A159,OBITOS!A:AC,25,0)</f>
        <v>104</v>
      </c>
      <c r="AE159" s="1">
        <f>VLOOKUP(A159,POP_2021_FX_ETARIA!A:AC,29,0)</f>
        <v>2425.9917455904078</v>
      </c>
      <c r="AF159" s="3">
        <f t="shared" si="25"/>
        <v>4286.9065893993702</v>
      </c>
      <c r="AG159" s="12">
        <f>(AF159*POP_PADRAO!$I$2)/100000</f>
        <v>296.41838193330659</v>
      </c>
      <c r="AH159" s="12">
        <f t="shared" si="26"/>
        <v>551.91061054245324</v>
      </c>
    </row>
    <row r="160" spans="1:34" x14ac:dyDescent="0.25">
      <c r="A160" s="8" t="s">
        <v>159</v>
      </c>
      <c r="B160" s="6">
        <f>VLOOKUP($A160,OBITOS!A:AC,18,0)</f>
        <v>0</v>
      </c>
      <c r="C160" s="1">
        <f>VLOOKUP(A160,POP_2021_FX_ETARIA!A:AC,8,0)</f>
        <v>2543.797359496124</v>
      </c>
      <c r="D160" s="3">
        <f t="shared" si="18"/>
        <v>0</v>
      </c>
      <c r="E160" s="12">
        <f>(D160*POP_PADRAO!$B$2)/100000</f>
        <v>0</v>
      </c>
      <c r="F160" s="6">
        <f>VLOOKUP(A160,OBITOS!A:AC,19,0)</f>
        <v>0</v>
      </c>
      <c r="G160" s="1">
        <f>VLOOKUP(A160,POP_2021_FX_ETARIA!A:AC,11,0)</f>
        <v>2822.5177304964536</v>
      </c>
      <c r="H160" s="3">
        <f t="shared" si="19"/>
        <v>0</v>
      </c>
      <c r="I160" s="12">
        <f>(H160*POP_PADRAO!$C$2)/100000</f>
        <v>0</v>
      </c>
      <c r="J160" s="8">
        <f>VLOOKUP(A160,OBITOS!A:AC,20,0)</f>
        <v>3</v>
      </c>
      <c r="K160" s="1">
        <f>VLOOKUP(A160,POP_2021_FX_ETARIA!A:AC,14,0)</f>
        <v>3827.3694764503739</v>
      </c>
      <c r="L160" s="3">
        <f t="shared" si="20"/>
        <v>78.382816669748252</v>
      </c>
      <c r="M160" s="12">
        <f>(L160*POP_PADRAO!$D$2)/100000</f>
        <v>11.599177028403464</v>
      </c>
      <c r="N160" s="8">
        <f>VLOOKUP(A160,OBITOS!A:AB,21,0)</f>
        <v>7</v>
      </c>
      <c r="O160" s="1">
        <f>VLOOKUP(A160,POP_2021_FX_ETARIA!A:AC,17,0)</f>
        <v>4095.78796460177</v>
      </c>
      <c r="P160" s="3">
        <f t="shared" si="21"/>
        <v>170.90728476420543</v>
      </c>
      <c r="Q160" s="12">
        <f>(P160*POP_PADRAO!$E$2)/100000</f>
        <v>28.333024029765287</v>
      </c>
      <c r="R160" s="8">
        <f>VLOOKUP($A160,OBITOS!A:AB,22,0)</f>
        <v>11</v>
      </c>
      <c r="S160" s="1">
        <f>VLOOKUP(A160,POP_2021_FX_ETARIA!A:AC,20,0)</f>
        <v>3844.3233309404163</v>
      </c>
      <c r="T160" s="3">
        <f t="shared" si="22"/>
        <v>286.1361819248728</v>
      </c>
      <c r="U160" s="12">
        <f>(T160*POP_PADRAO!$F$2)/100000</f>
        <v>43.65654613705096</v>
      </c>
      <c r="V160" s="8">
        <f>VLOOKUP(A160,OBITOS!A:AC,23,0)</f>
        <v>18</v>
      </c>
      <c r="W160" s="1">
        <f>VLOOKUP(A160,POP_2021_FX_ETARIA!A:AC,23,0)</f>
        <v>3794.4047940779037</v>
      </c>
      <c r="X160" s="3">
        <f t="shared" si="23"/>
        <v>474.3827023435507</v>
      </c>
      <c r="Y160" s="12">
        <f>(X160*POP_PADRAO!$G$2)/100000</f>
        <v>57.845990586925829</v>
      </c>
      <c r="Z160" s="8">
        <f>VLOOKUP(A160,OBITOS!A:AC,24,0)</f>
        <v>33</v>
      </c>
      <c r="AA160" s="1">
        <f>VLOOKUP(A160,POP_2021_FX_ETARIA!A:AC,26,0)</f>
        <v>3310.2686715433938</v>
      </c>
      <c r="AB160" s="3">
        <f t="shared" si="24"/>
        <v>996.89793410677862</v>
      </c>
      <c r="AC160" s="12">
        <f>(AB160*POP_PADRAO!$H$2)/100000</f>
        <v>91.009427230725677</v>
      </c>
      <c r="AD160" s="8">
        <f>VLOOKUP(A160,OBITOS!A:AC,25,0)</f>
        <v>85</v>
      </c>
      <c r="AE160" s="1">
        <f>VLOOKUP(A160,POP_2021_FX_ETARIA!A:AC,29,0)</f>
        <v>2841.5560892907597</v>
      </c>
      <c r="AF160" s="3">
        <f t="shared" si="25"/>
        <v>2991.3187468073397</v>
      </c>
      <c r="AG160" s="12">
        <f>(AF160*POP_PADRAO!$I$2)/100000</f>
        <v>206.83489231325407</v>
      </c>
      <c r="AH160" s="12">
        <f t="shared" si="26"/>
        <v>439.27905732612533</v>
      </c>
    </row>
    <row r="161" spans="1:34" x14ac:dyDescent="0.25">
      <c r="A161" s="8" t="s">
        <v>160</v>
      </c>
      <c r="B161" s="6">
        <f>VLOOKUP($A161,OBITOS!A:AC,18,0)</f>
        <v>0</v>
      </c>
      <c r="C161" s="1">
        <f>VLOOKUP(A161,POP_2021_FX_ETARIA!A:AC,8,0)</f>
        <v>5419.3537427325582</v>
      </c>
      <c r="D161" s="3">
        <f t="shared" si="18"/>
        <v>0</v>
      </c>
      <c r="E161" s="12">
        <f>(D161*POP_PADRAO!$B$2)/100000</f>
        <v>0</v>
      </c>
      <c r="F161" s="6">
        <f>VLOOKUP(A161,OBITOS!A:AC,19,0)</f>
        <v>0</v>
      </c>
      <c r="G161" s="1">
        <f>VLOOKUP(A161,POP_2021_FX_ETARIA!A:AC,11,0)</f>
        <v>5547.3005186831797</v>
      </c>
      <c r="H161" s="3">
        <f t="shared" si="19"/>
        <v>0</v>
      </c>
      <c r="I161" s="12">
        <f>(H161*POP_PADRAO!$C$2)/100000</f>
        <v>0</v>
      </c>
      <c r="J161" s="8">
        <f>VLOOKUP(A161,OBITOS!A:AC,20,0)</f>
        <v>1</v>
      </c>
      <c r="K161" s="1">
        <f>VLOOKUP(A161,POP_2021_FX_ETARIA!A:AC,14,0)</f>
        <v>5992.1959975742875</v>
      </c>
      <c r="L161" s="3">
        <f t="shared" si="20"/>
        <v>16.688372683483852</v>
      </c>
      <c r="M161" s="12">
        <f>(L161*POP_PADRAO!$D$2)/100000</f>
        <v>2.4695640868237692</v>
      </c>
      <c r="N161" s="8">
        <f>VLOOKUP(A161,OBITOS!A:AB,21,0)</f>
        <v>4</v>
      </c>
      <c r="O161" s="1">
        <f>VLOOKUP(A161,POP_2021_FX_ETARIA!A:AC,17,0)</f>
        <v>7223.6503539823007</v>
      </c>
      <c r="P161" s="3">
        <f t="shared" si="21"/>
        <v>55.37366572282744</v>
      </c>
      <c r="Q161" s="12">
        <f>(P161*POP_PADRAO!$E$2)/100000</f>
        <v>9.1798509566495028</v>
      </c>
      <c r="R161" s="8">
        <f>VLOOKUP($A161,OBITOS!A:AB,22,0)</f>
        <v>19</v>
      </c>
      <c r="S161" s="1">
        <f>VLOOKUP(A161,POP_2021_FX_ETARIA!A:AC,20,0)</f>
        <v>6594.2248384781051</v>
      </c>
      <c r="T161" s="3">
        <f t="shared" si="22"/>
        <v>288.13090947601125</v>
      </c>
      <c r="U161" s="12">
        <f>(T161*POP_PADRAO!$F$2)/100000</f>
        <v>43.960886940025631</v>
      </c>
      <c r="V161" s="8">
        <f>VLOOKUP(A161,OBITOS!A:AC,23,0)</f>
        <v>26</v>
      </c>
      <c r="W161" s="1">
        <f>VLOOKUP(A161,POP_2021_FX_ETARIA!A:AC,23,0)</f>
        <v>5262.4113741848305</v>
      </c>
      <c r="X161" s="3">
        <f t="shared" si="23"/>
        <v>494.07007835884946</v>
      </c>
      <c r="Y161" s="12">
        <f>(X161*POP_PADRAO!$G$2)/100000</f>
        <v>60.246659418306379</v>
      </c>
      <c r="Z161" s="8">
        <f>VLOOKUP(A161,OBITOS!A:AC,24,0)</f>
        <v>53</v>
      </c>
      <c r="AA161" s="1">
        <f>VLOOKUP(A161,POP_2021_FX_ETARIA!A:AC,26,0)</f>
        <v>3809.9058972274902</v>
      </c>
      <c r="AB161" s="3">
        <f t="shared" si="24"/>
        <v>1391.1104743707363</v>
      </c>
      <c r="AC161" s="12">
        <f>(AB161*POP_PADRAO!$H$2)/100000</f>
        <v>126.99812403621966</v>
      </c>
      <c r="AD161" s="8">
        <f>VLOOKUP(A161,OBITOS!A:AC,25,0)</f>
        <v>84</v>
      </c>
      <c r="AE161" s="1">
        <f>VLOOKUP(A161,POP_2021_FX_ETARIA!A:AC,29,0)</f>
        <v>2784.0644249788074</v>
      </c>
      <c r="AF161" s="3">
        <f t="shared" si="25"/>
        <v>3017.171558472086</v>
      </c>
      <c r="AG161" s="12">
        <f>(AF161*POP_PADRAO!$I$2)/100000</f>
        <v>208.62248633758858</v>
      </c>
      <c r="AH161" s="12">
        <f t="shared" si="26"/>
        <v>451.47757177561357</v>
      </c>
    </row>
    <row r="162" spans="1:34" x14ac:dyDescent="0.25">
      <c r="A162" s="8" t="s">
        <v>161</v>
      </c>
      <c r="B162" s="6">
        <f>VLOOKUP($A162,OBITOS!A:AC,18,0)</f>
        <v>0</v>
      </c>
      <c r="C162" s="1">
        <f>VLOOKUP(A162,POP_2021_FX_ETARIA!A:AC,8,0)</f>
        <v>6479.7097572560688</v>
      </c>
      <c r="D162" s="3">
        <f t="shared" si="18"/>
        <v>0</v>
      </c>
      <c r="E162" s="12">
        <f>(D162*POP_PADRAO!$B$2)/100000</f>
        <v>0</v>
      </c>
      <c r="F162" s="6">
        <f>VLOOKUP(A162,OBITOS!A:AC,19,0)</f>
        <v>1</v>
      </c>
      <c r="G162" s="1">
        <f>VLOOKUP(A162,POP_2021_FX_ETARIA!A:AC,11,0)</f>
        <v>6125.8198684432446</v>
      </c>
      <c r="H162" s="3">
        <f t="shared" si="19"/>
        <v>16.324345499472386</v>
      </c>
      <c r="I162" s="12">
        <f>(H162*POP_PADRAO!$C$2)/100000</f>
        <v>1.9762049038970333</v>
      </c>
      <c r="J162" s="8">
        <f>VLOOKUP(A162,OBITOS!A:AC,20,0)</f>
        <v>3</v>
      </c>
      <c r="K162" s="1">
        <f>VLOOKUP(A162,POP_2021_FX_ETARIA!A:AC,14,0)</f>
        <v>7590.2861857525922</v>
      </c>
      <c r="L162" s="3">
        <f t="shared" si="20"/>
        <v>39.52420141458137</v>
      </c>
      <c r="M162" s="12">
        <f>(L162*POP_PADRAO!$D$2)/100000</f>
        <v>5.8488356069875893</v>
      </c>
      <c r="N162" s="8">
        <f>VLOOKUP(A162,OBITOS!A:AB,21,0)</f>
        <v>5</v>
      </c>
      <c r="O162" s="1">
        <f>VLOOKUP(A162,POP_2021_FX_ETARIA!A:AC,17,0)</f>
        <v>8321.266795879701</v>
      </c>
      <c r="P162" s="3">
        <f t="shared" si="21"/>
        <v>60.087005051631856</v>
      </c>
      <c r="Q162" s="12">
        <f>(P162*POP_PADRAO!$E$2)/100000</f>
        <v>9.9612287466465652</v>
      </c>
      <c r="R162" s="8">
        <f>VLOOKUP($A162,OBITOS!A:AB,22,0)</f>
        <v>20</v>
      </c>
      <c r="S162" s="1">
        <f>VLOOKUP(A162,POP_2021_FX_ETARIA!A:AC,20,0)</f>
        <v>6923.0606083825005</v>
      </c>
      <c r="T162" s="3">
        <f t="shared" si="22"/>
        <v>288.88956967650739</v>
      </c>
      <c r="U162" s="12">
        <f>(T162*POP_PADRAO!$F$2)/100000</f>
        <v>44.076637712341451</v>
      </c>
      <c r="V162" s="8">
        <f>VLOOKUP(A162,OBITOS!A:AC,23,0)</f>
        <v>34</v>
      </c>
      <c r="W162" s="1">
        <f>VLOOKUP(A162,POP_2021_FX_ETARIA!A:AC,23,0)</f>
        <v>5478.4705254734599</v>
      </c>
      <c r="X162" s="3">
        <f t="shared" si="23"/>
        <v>620.61116952092493</v>
      </c>
      <c r="Y162" s="12">
        <f>(X162*POP_PADRAO!$G$2)/100000</f>
        <v>75.677017085352247</v>
      </c>
      <c r="Z162" s="8">
        <f>VLOOKUP(A162,OBITOS!A:AC,24,0)</f>
        <v>59</v>
      </c>
      <c r="AA162" s="1">
        <f>VLOOKUP(A162,POP_2021_FX_ETARIA!A:AC,26,0)</f>
        <v>4414.0549540109441</v>
      </c>
      <c r="AB162" s="3">
        <f t="shared" si="24"/>
        <v>1336.6394531719216</v>
      </c>
      <c r="AC162" s="12">
        <f>(AB162*POP_PADRAO!$H$2)/100000</f>
        <v>122.02532163552188</v>
      </c>
      <c r="AD162" s="8">
        <f>VLOOKUP(A162,OBITOS!A:AC,25,0)</f>
        <v>74</v>
      </c>
      <c r="AE162" s="1">
        <f>VLOOKUP(A162,POP_2021_FX_ETARIA!A:AC,29,0)</f>
        <v>2931.5942306021375</v>
      </c>
      <c r="AF162" s="3">
        <f t="shared" si="25"/>
        <v>2524.2238242773692</v>
      </c>
      <c r="AG162" s="12">
        <f>(AF162*POP_PADRAO!$I$2)/100000</f>
        <v>174.53758929107744</v>
      </c>
      <c r="AH162" s="12">
        <f t="shared" si="26"/>
        <v>434.10283498182423</v>
      </c>
    </row>
    <row r="163" spans="1:34" x14ac:dyDescent="0.25">
      <c r="A163" s="8" t="s">
        <v>162</v>
      </c>
      <c r="B163" s="6">
        <f>VLOOKUP($A163,OBITOS!A:AC,18,0)</f>
        <v>0</v>
      </c>
      <c r="C163" s="1">
        <f>VLOOKUP(A163,POP_2021_FX_ETARIA!A:AC,8,0)</f>
        <v>5113.558761030974</v>
      </c>
      <c r="D163" s="3">
        <f t="shared" si="18"/>
        <v>0</v>
      </c>
      <c r="E163" s="12">
        <f>(D163*POP_PADRAO!$B$2)/100000</f>
        <v>0</v>
      </c>
      <c r="F163" s="6">
        <f>VLOOKUP(A163,OBITOS!A:AC,19,0)</f>
        <v>1</v>
      </c>
      <c r="G163" s="1">
        <f>VLOOKUP(A163,POP_2021_FX_ETARIA!A:AC,11,0)</f>
        <v>4669.5283353010627</v>
      </c>
      <c r="H163" s="3">
        <f t="shared" si="19"/>
        <v>21.415439166309849</v>
      </c>
      <c r="I163" s="12">
        <f>(H163*POP_PADRAO!$C$2)/100000</f>
        <v>2.5925263527985227</v>
      </c>
      <c r="J163" s="8">
        <f>VLOOKUP(A163,OBITOS!A:AC,20,0)</f>
        <v>1</v>
      </c>
      <c r="K163" s="1">
        <f>VLOOKUP(A163,POP_2021_FX_ETARIA!A:AC,14,0)</f>
        <v>6051.5739278816409</v>
      </c>
      <c r="L163" s="3">
        <f t="shared" si="20"/>
        <v>16.524626682533992</v>
      </c>
      <c r="M163" s="12">
        <f>(L163*POP_PADRAO!$D$2)/100000</f>
        <v>2.4453327701473988</v>
      </c>
      <c r="N163" s="8">
        <f>VLOOKUP(A163,OBITOS!A:AB,21,0)</f>
        <v>4</v>
      </c>
      <c r="O163" s="1">
        <f>VLOOKUP(A163,POP_2021_FX_ETARIA!A:AC,17,0)</f>
        <v>6265.9884797142804</v>
      </c>
      <c r="P163" s="3">
        <f t="shared" si="21"/>
        <v>63.836695725658174</v>
      </c>
      <c r="Q163" s="12">
        <f>(P163*POP_PADRAO!$E$2)/100000</f>
        <v>10.582852781677898</v>
      </c>
      <c r="R163" s="8">
        <f>VLOOKUP($A163,OBITOS!A:AB,22,0)</f>
        <v>10</v>
      </c>
      <c r="S163" s="1">
        <f>VLOOKUP(A163,POP_2021_FX_ETARIA!A:AC,20,0)</f>
        <v>4962.0951651214473</v>
      </c>
      <c r="T163" s="3">
        <f t="shared" si="22"/>
        <v>201.52777541007217</v>
      </c>
      <c r="U163" s="12">
        <f>(T163*POP_PADRAO!$F$2)/100000</f>
        <v>30.747620122355031</v>
      </c>
      <c r="V163" s="8">
        <f>VLOOKUP(A163,OBITOS!A:AC,23,0)</f>
        <v>19</v>
      </c>
      <c r="W163" s="1">
        <f>VLOOKUP(A163,POP_2021_FX_ETARIA!A:AC,23,0)</f>
        <v>4267.8160842891439</v>
      </c>
      <c r="X163" s="3">
        <f t="shared" si="23"/>
        <v>445.19256745724272</v>
      </c>
      <c r="Y163" s="12">
        <f>(X163*POP_PADRAO!$G$2)/100000</f>
        <v>54.286560069070177</v>
      </c>
      <c r="Z163" s="8">
        <f>VLOOKUP(A163,OBITOS!A:AC,24,0)</f>
        <v>34</v>
      </c>
      <c r="AA163" s="1">
        <f>VLOOKUP(A163,POP_2021_FX_ETARIA!A:AC,26,0)</f>
        <v>3163.5050646175341</v>
      </c>
      <c r="AB163" s="3">
        <f t="shared" si="24"/>
        <v>1074.7572488590463</v>
      </c>
      <c r="AC163" s="12">
        <f>(AB163*POP_PADRAO!$H$2)/100000</f>
        <v>98.117408296540262</v>
      </c>
      <c r="AD163" s="8">
        <f>VLOOKUP(A163,OBITOS!A:AC,25,0)</f>
        <v>62</v>
      </c>
      <c r="AE163" s="1">
        <f>VLOOKUP(A163,POP_2021_FX_ETARIA!A:AC,29,0)</f>
        <v>1912.8877400295423</v>
      </c>
      <c r="AF163" s="3">
        <f t="shared" si="25"/>
        <v>3241.1729503291435</v>
      </c>
      <c r="AG163" s="12">
        <f>(AF163*POP_PADRAO!$I$2)/100000</f>
        <v>224.11107437663432</v>
      </c>
      <c r="AH163" s="12">
        <f t="shared" si="26"/>
        <v>422.88337476922356</v>
      </c>
    </row>
    <row r="164" spans="1:34" x14ac:dyDescent="0.25">
      <c r="A164" s="8" t="s">
        <v>163</v>
      </c>
      <c r="B164" s="6">
        <f>VLOOKUP($A164,OBITOS!A:AC,18,0)</f>
        <v>0</v>
      </c>
      <c r="C164" s="1">
        <f>VLOOKUP(A164,POP_2021_FX_ETARIA!A:AC,8,0)</f>
        <v>3691.5524114807849</v>
      </c>
      <c r="D164" s="3">
        <f t="shared" si="18"/>
        <v>0</v>
      </c>
      <c r="E164" s="12">
        <f>(D164*POP_PADRAO!$B$2)/100000</f>
        <v>0</v>
      </c>
      <c r="F164" s="6">
        <f>VLOOKUP(A164,OBITOS!A:AC,19,0)</f>
        <v>0</v>
      </c>
      <c r="G164" s="1">
        <f>VLOOKUP(A164,POP_2021_FX_ETARIA!A:AC,11,0)</f>
        <v>3565.4269522620307</v>
      </c>
      <c r="H164" s="3">
        <f t="shared" si="19"/>
        <v>0</v>
      </c>
      <c r="I164" s="12">
        <f>(H164*POP_PADRAO!$C$2)/100000</f>
        <v>0</v>
      </c>
      <c r="J164" s="8">
        <f>VLOOKUP(A164,OBITOS!A:AC,20,0)</f>
        <v>1</v>
      </c>
      <c r="K164" s="1">
        <f>VLOOKUP(A164,POP_2021_FX_ETARIA!A:AC,14,0)</f>
        <v>4007.207694575472</v>
      </c>
      <c r="L164" s="3">
        <f t="shared" si="20"/>
        <v>24.955032936118901</v>
      </c>
      <c r="M164" s="12">
        <f>(L164*POP_PADRAO!$D$2)/100000</f>
        <v>3.6928737327118544</v>
      </c>
      <c r="N164" s="8">
        <f>VLOOKUP(A164,OBITOS!A:AB,21,0)</f>
        <v>1</v>
      </c>
      <c r="O164" s="1">
        <f>VLOOKUP(A164,POP_2021_FX_ETARIA!A:AC,17,0)</f>
        <v>4677.1630577851183</v>
      </c>
      <c r="P164" s="3">
        <f t="shared" si="21"/>
        <v>21.380481878550377</v>
      </c>
      <c r="Q164" s="12">
        <f>(P164*POP_PADRAO!$E$2)/100000</f>
        <v>3.5444580824550171</v>
      </c>
      <c r="R164" s="8">
        <f>VLOOKUP($A164,OBITOS!A:AB,22,0)</f>
        <v>4</v>
      </c>
      <c r="S164" s="1">
        <f>VLOOKUP(A164,POP_2021_FX_ETARIA!A:AC,20,0)</f>
        <v>4625.3159255912506</v>
      </c>
      <c r="T164" s="3">
        <f t="shared" si="22"/>
        <v>86.480579150681109</v>
      </c>
      <c r="U164" s="12">
        <f>(T164*POP_PADRAO!$F$2)/100000</f>
        <v>13.19456829350532</v>
      </c>
      <c r="V164" s="8">
        <f>VLOOKUP(A164,OBITOS!A:AC,23,0)</f>
        <v>13</v>
      </c>
      <c r="W164" s="1">
        <f>VLOOKUP(A164,POP_2021_FX_ETARIA!A:AC,23,0)</f>
        <v>3510.1059232336147</v>
      </c>
      <c r="X164" s="3">
        <f t="shared" si="23"/>
        <v>370.35919383378638</v>
      </c>
      <c r="Y164" s="12">
        <f>(X164*POP_PADRAO!$G$2)/100000</f>
        <v>45.161415739765751</v>
      </c>
      <c r="Z164" s="8">
        <f>VLOOKUP(A164,OBITOS!A:AC,24,0)</f>
        <v>26</v>
      </c>
      <c r="AA164" s="1">
        <f>VLOOKUP(A164,POP_2021_FX_ETARIA!A:AC,26,0)</f>
        <v>3035.390754905221</v>
      </c>
      <c r="AB164" s="3">
        <f t="shared" si="24"/>
        <v>856.56187619283435</v>
      </c>
      <c r="AC164" s="12">
        <f>(AB164*POP_PADRAO!$H$2)/100000</f>
        <v>78.197780407513378</v>
      </c>
      <c r="AD164" s="8">
        <f>VLOOKUP(A164,OBITOS!A:AC,25,0)</f>
        <v>41</v>
      </c>
      <c r="AE164" s="1">
        <f>VLOOKUP(A164,POP_2021_FX_ETARIA!A:AC,29,0)</f>
        <v>1977.6941878227976</v>
      </c>
      <c r="AF164" s="3">
        <f t="shared" si="25"/>
        <v>2073.1213274756115</v>
      </c>
      <c r="AG164" s="12">
        <f>(AF164*POP_PADRAO!$I$2)/100000</f>
        <v>143.34608338826604</v>
      </c>
      <c r="AH164" s="12">
        <f t="shared" si="26"/>
        <v>287.13717964421733</v>
      </c>
    </row>
    <row r="165" spans="1:34" x14ac:dyDescent="0.25">
      <c r="A165" s="8" t="s">
        <v>164</v>
      </c>
      <c r="B165" s="6">
        <f>VLOOKUP($A165,OBITOS!A:AC,18,0)</f>
        <v>0</v>
      </c>
      <c r="C165" s="1">
        <f>VLOOKUP(A165,POP_2021_FX_ETARIA!A:AC,8,0)</f>
        <v>6069.6038097343499</v>
      </c>
      <c r="D165" s="3">
        <f t="shared" si="18"/>
        <v>0</v>
      </c>
      <c r="E165" s="12">
        <f>(D165*POP_PADRAO!$B$2)/100000</f>
        <v>0</v>
      </c>
      <c r="F165" s="6">
        <f>VLOOKUP(A165,OBITOS!A:AC,19,0)</f>
        <v>0</v>
      </c>
      <c r="G165" s="1">
        <f>VLOOKUP(A165,POP_2021_FX_ETARIA!A:AC,11,0)</f>
        <v>5638.9376620881758</v>
      </c>
      <c r="H165" s="3">
        <f t="shared" si="19"/>
        <v>0</v>
      </c>
      <c r="I165" s="12">
        <f>(H165*POP_PADRAO!$C$2)/100000</f>
        <v>0</v>
      </c>
      <c r="J165" s="8">
        <f>VLOOKUP(A165,OBITOS!A:AC,20,0)</f>
        <v>0</v>
      </c>
      <c r="K165" s="1">
        <f>VLOOKUP(A165,POP_2021_FX_ETARIA!A:AC,14,0)</f>
        <v>5812.86701552673</v>
      </c>
      <c r="L165" s="3">
        <f t="shared" si="20"/>
        <v>0</v>
      </c>
      <c r="M165" s="12">
        <f>(L165*POP_PADRAO!$D$2)/100000</f>
        <v>0</v>
      </c>
      <c r="N165" s="8">
        <f>VLOOKUP(A165,OBITOS!A:AB,21,0)</f>
        <v>5</v>
      </c>
      <c r="O165" s="1">
        <f>VLOOKUP(A165,POP_2021_FX_ETARIA!A:AC,17,0)</f>
        <v>6477.2779828115717</v>
      </c>
      <c r="P165" s="3">
        <f t="shared" si="21"/>
        <v>77.192919823238242</v>
      </c>
      <c r="Q165" s="12">
        <f>(P165*POP_PADRAO!$E$2)/100000</f>
        <v>12.797048734915126</v>
      </c>
      <c r="R165" s="8">
        <f>VLOOKUP($A165,OBITOS!A:AB,22,0)</f>
        <v>10</v>
      </c>
      <c r="S165" s="1">
        <f>VLOOKUP(A165,POP_2021_FX_ETARIA!A:AC,20,0)</f>
        <v>5731.1229240021185</v>
      </c>
      <c r="T165" s="3">
        <f t="shared" si="22"/>
        <v>174.48587532680014</v>
      </c>
      <c r="U165" s="12">
        <f>(T165*POP_PADRAO!$F$2)/100000</f>
        <v>26.621766653992015</v>
      </c>
      <c r="V165" s="8">
        <f>VLOOKUP(A165,OBITOS!A:AC,23,0)</f>
        <v>22</v>
      </c>
      <c r="W165" s="1">
        <f>VLOOKUP(A165,POP_2021_FX_ETARIA!A:AC,23,0)</f>
        <v>3932.6840675799817</v>
      </c>
      <c r="X165" s="3">
        <f t="shared" si="23"/>
        <v>559.41437506669411</v>
      </c>
      <c r="Y165" s="12">
        <f>(X165*POP_PADRAO!$G$2)/100000</f>
        <v>68.21471043196631</v>
      </c>
      <c r="Z165" s="8">
        <f>VLOOKUP(A165,OBITOS!A:AC,24,0)</f>
        <v>31</v>
      </c>
      <c r="AA165" s="1">
        <f>VLOOKUP(A165,POP_2021_FX_ETARIA!A:AC,26,0)</f>
        <v>2742.2164283338875</v>
      </c>
      <c r="AB165" s="3">
        <f t="shared" si="24"/>
        <v>1130.4724047195261</v>
      </c>
      <c r="AC165" s="12">
        <f>(AB165*POP_PADRAO!$H$2)/100000</f>
        <v>103.20379101382031</v>
      </c>
      <c r="AD165" s="8">
        <f>VLOOKUP(A165,OBITOS!A:AC,25,0)</f>
        <v>45</v>
      </c>
      <c r="AE165" s="1">
        <f>VLOOKUP(A165,POP_2021_FX_ETARIA!A:AC,29,0)</f>
        <v>1744.5819451516695</v>
      </c>
      <c r="AF165" s="3">
        <f t="shared" si="25"/>
        <v>2579.4145196250911</v>
      </c>
      <c r="AG165" s="12">
        <f>(AF165*POP_PADRAO!$I$2)/100000</f>
        <v>178.35375282802028</v>
      </c>
      <c r="AH165" s="12">
        <f t="shared" si="26"/>
        <v>389.19106966271403</v>
      </c>
    </row>
    <row r="166" spans="1:34" x14ac:dyDescent="0.25">
      <c r="A166" s="8" t="s">
        <v>165</v>
      </c>
      <c r="B166" s="6">
        <f>VLOOKUP($A166,OBITOS!A:AC,18,0)</f>
        <v>0</v>
      </c>
      <c r="C166" s="1">
        <f>VLOOKUP(A166,POP_2021_FX_ETARIA!A:AC,8,0)</f>
        <v>7478.9126740618367</v>
      </c>
      <c r="D166" s="3">
        <f t="shared" si="18"/>
        <v>0</v>
      </c>
      <c r="E166" s="12">
        <f>(D166*POP_PADRAO!$B$2)/100000</f>
        <v>0</v>
      </c>
      <c r="F166" s="6">
        <f>VLOOKUP(A166,OBITOS!A:AC,19,0)</f>
        <v>0</v>
      </c>
      <c r="G166" s="1">
        <f>VLOOKUP(A166,POP_2021_FX_ETARIA!A:AC,11,0)</f>
        <v>6503.3916585132774</v>
      </c>
      <c r="H166" s="3">
        <f t="shared" si="19"/>
        <v>0</v>
      </c>
      <c r="I166" s="12">
        <f>(H166*POP_PADRAO!$C$2)/100000</f>
        <v>0</v>
      </c>
      <c r="J166" s="8">
        <f>VLOOKUP(A166,OBITOS!A:AC,20,0)</f>
        <v>1</v>
      </c>
      <c r="K166" s="1">
        <f>VLOOKUP(A166,POP_2021_FX_ETARIA!A:AC,14,0)</f>
        <v>7846.5770352486725</v>
      </c>
      <c r="L166" s="3">
        <f t="shared" si="20"/>
        <v>12.744410658402566</v>
      </c>
      <c r="M166" s="12">
        <f>(L166*POP_PADRAO!$D$2)/100000</f>
        <v>1.8859321676626615</v>
      </c>
      <c r="N166" s="8">
        <f>VLOOKUP(A166,OBITOS!A:AB,21,0)</f>
        <v>7</v>
      </c>
      <c r="O166" s="1">
        <f>VLOOKUP(A166,POP_2021_FX_ETARIA!A:AC,17,0)</f>
        <v>9377.1929854797709</v>
      </c>
      <c r="P166" s="3">
        <f t="shared" si="21"/>
        <v>74.649204840288945</v>
      </c>
      <c r="Q166" s="12">
        <f>(P166*POP_PADRAO!$E$2)/100000</f>
        <v>12.375351451290204</v>
      </c>
      <c r="R166" s="8">
        <f>VLOOKUP($A166,OBITOS!A:AB,22,0)</f>
        <v>15</v>
      </c>
      <c r="S166" s="1">
        <f>VLOOKUP(A166,POP_2021_FX_ETARIA!A:AC,20,0)</f>
        <v>7543.7105825381004</v>
      </c>
      <c r="T166" s="3">
        <f t="shared" si="22"/>
        <v>198.84113840106008</v>
      </c>
      <c r="U166" s="12">
        <f>(T166*POP_PADRAO!$F$2)/100000</f>
        <v>30.337712882563039</v>
      </c>
      <c r="V166" s="8">
        <f>VLOOKUP(A166,OBITOS!A:AC,23,0)</f>
        <v>27</v>
      </c>
      <c r="W166" s="1">
        <f>VLOOKUP(A166,POP_2021_FX_ETARIA!A:AC,23,0)</f>
        <v>5706.8229447569156</v>
      </c>
      <c r="X166" s="3">
        <f t="shared" si="23"/>
        <v>473.11788470336143</v>
      </c>
      <c r="Y166" s="12">
        <f>(X166*POP_PADRAO!$G$2)/100000</f>
        <v>57.691759353478403</v>
      </c>
      <c r="Z166" s="8">
        <f>VLOOKUP(A166,OBITOS!A:AC,24,0)</f>
        <v>33</v>
      </c>
      <c r="AA166" s="1">
        <f>VLOOKUP(A166,POP_2021_FX_ETARIA!A:AC,26,0)</f>
        <v>3993.1388081395348</v>
      </c>
      <c r="AB166" s="3">
        <f t="shared" si="24"/>
        <v>826.41755234587527</v>
      </c>
      <c r="AC166" s="12">
        <f>(AB166*POP_PADRAO!$H$2)/100000</f>
        <v>75.445826016086784</v>
      </c>
      <c r="AD166" s="8">
        <f>VLOOKUP(A166,OBITOS!A:AC,25,0)</f>
        <v>80</v>
      </c>
      <c r="AE166" s="1">
        <f>VLOOKUP(A166,POP_2021_FX_ETARIA!A:AC,29,0)</f>
        <v>2754.0564318604879</v>
      </c>
      <c r="AF166" s="3">
        <f t="shared" si="25"/>
        <v>2904.8061279541912</v>
      </c>
      <c r="AG166" s="12">
        <f>(AF166*POP_PADRAO!$I$2)/100000</f>
        <v>200.85297272567189</v>
      </c>
      <c r="AH166" s="12">
        <f t="shared" si="26"/>
        <v>378.58955459675298</v>
      </c>
    </row>
    <row r="167" spans="1:34" x14ac:dyDescent="0.25">
      <c r="A167" s="8" t="s">
        <v>166</v>
      </c>
      <c r="B167" s="6">
        <f>VLOOKUP($A167,OBITOS!A:AC,18,0)</f>
        <v>0</v>
      </c>
      <c r="C167" s="1">
        <f>VLOOKUP(A167,POP_2021_FX_ETARIA!A:AC,8,0)</f>
        <v>8264.1603860173618</v>
      </c>
      <c r="D167" s="3">
        <f t="shared" si="18"/>
        <v>0</v>
      </c>
      <c r="E167" s="12">
        <f>(D167*POP_PADRAO!$B$2)/100000</f>
        <v>0</v>
      </c>
      <c r="F167" s="6">
        <f>VLOOKUP(A167,OBITOS!A:AC,19,0)</f>
        <v>0</v>
      </c>
      <c r="G167" s="1">
        <f>VLOOKUP(A167,POP_2021_FX_ETARIA!A:AC,11,0)</f>
        <v>7360.963252861271</v>
      </c>
      <c r="H167" s="3">
        <f t="shared" si="19"/>
        <v>0</v>
      </c>
      <c r="I167" s="12">
        <f>(H167*POP_PADRAO!$C$2)/100000</f>
        <v>0</v>
      </c>
      <c r="J167" s="8">
        <f>VLOOKUP(A167,OBITOS!A:AC,20,0)</f>
        <v>2</v>
      </c>
      <c r="K167" s="1">
        <f>VLOOKUP(A167,POP_2021_FX_ETARIA!A:AC,14,0)</f>
        <v>8683.510632544665</v>
      </c>
      <c r="L167" s="3">
        <f t="shared" si="20"/>
        <v>23.032159280190907</v>
      </c>
      <c r="M167" s="12">
        <f>(L167*POP_PADRAO!$D$2)/100000</f>
        <v>3.4083247347811603</v>
      </c>
      <c r="N167" s="8">
        <f>VLOOKUP(A167,OBITOS!A:AB,21,0)</f>
        <v>5</v>
      </c>
      <c r="O167" s="1">
        <f>VLOOKUP(A167,POP_2021_FX_ETARIA!A:AC,17,0)</f>
        <v>8851.7650911284418</v>
      </c>
      <c r="P167" s="3">
        <f t="shared" si="21"/>
        <v>56.485909290692547</v>
      </c>
      <c r="Q167" s="12">
        <f>(P167*POP_PADRAO!$E$2)/100000</f>
        <v>9.3642387887934149</v>
      </c>
      <c r="R167" s="8">
        <f>VLOOKUP($A167,OBITOS!A:AB,22,0)</f>
        <v>17</v>
      </c>
      <c r="S167" s="1">
        <f>VLOOKUP(A167,POP_2021_FX_ETARIA!A:AC,20,0)</f>
        <v>7858.1354223045155</v>
      </c>
      <c r="T167" s="3">
        <f t="shared" si="22"/>
        <v>216.33630736048701</v>
      </c>
      <c r="U167" s="12">
        <f>(T167*POP_PADRAO!$F$2)/100000</f>
        <v>33.00699659815151</v>
      </c>
      <c r="V167" s="8">
        <f>VLOOKUP(A167,OBITOS!A:AC,23,0)</f>
        <v>26</v>
      </c>
      <c r="W167" s="1">
        <f>VLOOKUP(A167,POP_2021_FX_ETARIA!A:AC,23,0)</f>
        <v>5491.3293011788273</v>
      </c>
      <c r="X167" s="3">
        <f t="shared" si="23"/>
        <v>473.47369960891916</v>
      </c>
      <c r="Y167" s="12">
        <f>(X167*POP_PADRAO!$G$2)/100000</f>
        <v>57.735147245945605</v>
      </c>
      <c r="Z167" s="8">
        <f>VLOOKUP(A167,OBITOS!A:AC,24,0)</f>
        <v>24</v>
      </c>
      <c r="AA167" s="1">
        <f>VLOOKUP(A167,POP_2021_FX_ETARIA!A:AC,26,0)</f>
        <v>3362.0089852008455</v>
      </c>
      <c r="AB167" s="3">
        <f t="shared" si="24"/>
        <v>713.85888930235103</v>
      </c>
      <c r="AC167" s="12">
        <f>(AB167*POP_PADRAO!$H$2)/100000</f>
        <v>65.170050429666361</v>
      </c>
      <c r="AD167" s="8">
        <f>VLOOKUP(A167,OBITOS!A:AC,25,0)</f>
        <v>52</v>
      </c>
      <c r="AE167" s="1">
        <f>VLOOKUP(A167,POP_2021_FX_ETARIA!A:AC,29,0)</f>
        <v>2053.6382874497895</v>
      </c>
      <c r="AF167" s="3">
        <f t="shared" si="25"/>
        <v>2532.0914748124251</v>
      </c>
      <c r="AG167" s="12">
        <f>(AF167*POP_PADRAO!$I$2)/100000</f>
        <v>175.08159840174594</v>
      </c>
      <c r="AH167" s="12">
        <f t="shared" si="26"/>
        <v>343.76635619908399</v>
      </c>
    </row>
    <row r="168" spans="1:34" x14ac:dyDescent="0.25">
      <c r="A168" s="8" t="s">
        <v>167</v>
      </c>
      <c r="B168" s="6">
        <f>VLOOKUP($A168,OBITOS!A:AC,18,0)</f>
        <v>0</v>
      </c>
      <c r="C168" s="1">
        <f>VLOOKUP(A168,POP_2021_FX_ETARIA!A:AC,8,0)</f>
        <v>7751.1899666955142</v>
      </c>
      <c r="D168" s="3">
        <f t="shared" si="18"/>
        <v>0</v>
      </c>
      <c r="E168" s="12">
        <f>(D168*POP_PADRAO!$B$2)/100000</f>
        <v>0</v>
      </c>
      <c r="F168" s="6">
        <f>VLOOKUP(A168,OBITOS!A:AC,19,0)</f>
        <v>0</v>
      </c>
      <c r="G168" s="1">
        <f>VLOOKUP(A168,POP_2021_FX_ETARIA!A:AC,11,0)</f>
        <v>7008.8366060661228</v>
      </c>
      <c r="H168" s="3">
        <f t="shared" si="19"/>
        <v>0</v>
      </c>
      <c r="I168" s="12">
        <f>(H168*POP_PADRAO!$C$2)/100000</f>
        <v>0</v>
      </c>
      <c r="J168" s="8">
        <f>VLOOKUP(A168,OBITOS!A:AC,20,0)</f>
        <v>1</v>
      </c>
      <c r="K168" s="1">
        <f>VLOOKUP(A168,POP_2021_FX_ETARIA!A:AC,14,0)</f>
        <v>8712.0719652341868</v>
      </c>
      <c r="L168" s="3">
        <f t="shared" si="20"/>
        <v>11.478325752938375</v>
      </c>
      <c r="M168" s="12">
        <f>(L168*POP_PADRAO!$D$2)/100000</f>
        <v>1.6985755048708215</v>
      </c>
      <c r="N168" s="8">
        <f>VLOOKUP(A168,OBITOS!A:AB,21,0)</f>
        <v>4</v>
      </c>
      <c r="O168" s="1">
        <f>VLOOKUP(A168,POP_2021_FX_ETARIA!A:AC,17,0)</f>
        <v>8970.4100995303543</v>
      </c>
      <c r="P168" s="3">
        <f t="shared" si="21"/>
        <v>44.591049412661974</v>
      </c>
      <c r="Q168" s="12">
        <f>(P168*POP_PADRAO!$E$2)/100000</f>
        <v>7.3923079186733851</v>
      </c>
      <c r="R168" s="8">
        <f>VLOOKUP($A168,OBITOS!A:AB,22,0)</f>
        <v>17</v>
      </c>
      <c r="S168" s="1">
        <f>VLOOKUP(A168,POP_2021_FX_ETARIA!A:AC,20,0)</f>
        <v>8564.0378293690355</v>
      </c>
      <c r="T168" s="3">
        <f t="shared" si="22"/>
        <v>198.50449447690605</v>
      </c>
      <c r="U168" s="12">
        <f>(T168*POP_PADRAO!$F$2)/100000</f>
        <v>30.286350238007838</v>
      </c>
      <c r="V168" s="8">
        <f>VLOOKUP(A168,OBITOS!A:AC,23,0)</f>
        <v>35</v>
      </c>
      <c r="W168" s="1">
        <f>VLOOKUP(A168,POP_2021_FX_ETARIA!A:AC,23,0)</f>
        <v>6403.4186763232919</v>
      </c>
      <c r="X168" s="3">
        <f t="shared" si="23"/>
        <v>546.58303273863487</v>
      </c>
      <c r="Y168" s="12">
        <f>(X168*POP_PADRAO!$G$2)/100000</f>
        <v>66.650062935631169</v>
      </c>
      <c r="Z168" s="8">
        <f>VLOOKUP(A168,OBITOS!A:AC,24,0)</f>
        <v>41</v>
      </c>
      <c r="AA168" s="1">
        <f>VLOOKUP(A168,POP_2021_FX_ETARIA!A:AC,26,0)</f>
        <v>4615.2309725158557</v>
      </c>
      <c r="AB168" s="3">
        <f t="shared" si="24"/>
        <v>888.36290630217513</v>
      </c>
      <c r="AC168" s="12">
        <f>(AB168*POP_PADRAO!$H$2)/100000</f>
        <v>81.100979859111561</v>
      </c>
      <c r="AD168" s="8">
        <f>VLOOKUP(A168,OBITOS!A:AC,25,0)</f>
        <v>83</v>
      </c>
      <c r="AE168" s="1">
        <f>VLOOKUP(A168,POP_2021_FX_ETARIA!A:AC,29,0)</f>
        <v>3288.5860683844421</v>
      </c>
      <c r="AF168" s="3">
        <f t="shared" si="25"/>
        <v>2523.8810319711279</v>
      </c>
      <c r="AG168" s="12">
        <f>(AF168*POP_PADRAO!$I$2)/100000</f>
        <v>174.51388689900611</v>
      </c>
      <c r="AH168" s="12">
        <f t="shared" si="26"/>
        <v>361.64216335530091</v>
      </c>
    </row>
    <row r="169" spans="1:34" x14ac:dyDescent="0.25">
      <c r="A169" s="8" t="s">
        <v>168</v>
      </c>
      <c r="B169" s="6">
        <f>VLOOKUP($A169,OBITOS!A:AC,18,0)</f>
        <v>0</v>
      </c>
      <c r="C169" s="1">
        <f>VLOOKUP(A169,POP_2021_FX_ETARIA!A:AC,8,0)</f>
        <v>6690.3976345947085</v>
      </c>
      <c r="D169" s="3">
        <f t="shared" si="18"/>
        <v>0</v>
      </c>
      <c r="E169" s="12">
        <f>(D169*POP_PADRAO!$B$2)/100000</f>
        <v>0</v>
      </c>
      <c r="F169" s="6">
        <f>VLOOKUP(A169,OBITOS!A:AC,19,0)</f>
        <v>1</v>
      </c>
      <c r="G169" s="1">
        <f>VLOOKUP(A169,POP_2021_FX_ETARIA!A:AC,11,0)</f>
        <v>5596.9603859018407</v>
      </c>
      <c r="H169" s="3">
        <f t="shared" si="19"/>
        <v>17.866840768051453</v>
      </c>
      <c r="I169" s="12">
        <f>(H169*POP_PADRAO!$C$2)/100000</f>
        <v>2.1629374570706017</v>
      </c>
      <c r="J169" s="8">
        <f>VLOOKUP(A169,OBITOS!A:AC,20,0)</f>
        <v>1</v>
      </c>
      <c r="K169" s="1">
        <f>VLOOKUP(A169,POP_2021_FX_ETARIA!A:AC,14,0)</f>
        <v>6727.4920907774022</v>
      </c>
      <c r="L169" s="3">
        <f t="shared" si="20"/>
        <v>14.864380165840432</v>
      </c>
      <c r="M169" s="12">
        <f>(L169*POP_PADRAO!$D$2)/100000</f>
        <v>2.1996476305197081</v>
      </c>
      <c r="N169" s="8">
        <f>VLOOKUP(A169,OBITOS!A:AB,21,0)</f>
        <v>7</v>
      </c>
      <c r="O169" s="1">
        <f>VLOOKUP(A169,POP_2021_FX_ETARIA!A:AC,17,0)</f>
        <v>7446.0336076522035</v>
      </c>
      <c r="P169" s="3">
        <f t="shared" si="21"/>
        <v>94.009782507645141</v>
      </c>
      <c r="Q169" s="12">
        <f>(P169*POP_PADRAO!$E$2)/100000</f>
        <v>15.584949643878343</v>
      </c>
      <c r="R169" s="8">
        <f>VLOOKUP($A169,OBITOS!A:AB,22,0)</f>
        <v>10</v>
      </c>
      <c r="S169" s="1">
        <f>VLOOKUP(A169,POP_2021_FX_ETARIA!A:AC,20,0)</f>
        <v>6660.0897877795187</v>
      </c>
      <c r="T169" s="3">
        <f t="shared" si="22"/>
        <v>150.1481259058823</v>
      </c>
      <c r="U169" s="12">
        <f>(T169*POP_PADRAO!$F$2)/100000</f>
        <v>22.908492529347221</v>
      </c>
      <c r="V169" s="8">
        <f>VLOOKUP(A169,OBITOS!A:AC,23,0)</f>
        <v>26</v>
      </c>
      <c r="W169" s="1">
        <f>VLOOKUP(A169,POP_2021_FX_ETARIA!A:AC,23,0)</f>
        <v>4710.7912782186613</v>
      </c>
      <c r="X169" s="3">
        <f t="shared" si="23"/>
        <v>551.92426207071605</v>
      </c>
      <c r="Y169" s="12">
        <f>(X169*POP_PADRAO!$G$2)/100000</f>
        <v>67.301369781643501</v>
      </c>
      <c r="Z169" s="8">
        <f>VLOOKUP(A169,OBITOS!A:AC,24,0)</f>
        <v>33</v>
      </c>
      <c r="AA169" s="1">
        <f>VLOOKUP(A169,POP_2021_FX_ETARIA!A:AC,26,0)</f>
        <v>3277.6575052854123</v>
      </c>
      <c r="AB169" s="3">
        <f t="shared" si="24"/>
        <v>1006.8166044434354</v>
      </c>
      <c r="AC169" s="12">
        <f>(AB169*POP_PADRAO!$H$2)/100000</f>
        <v>91.914928662061612</v>
      </c>
      <c r="AD169" s="8">
        <f>VLOOKUP(A169,OBITOS!A:AC,25,0)</f>
        <v>66</v>
      </c>
      <c r="AE169" s="1">
        <f>VLOOKUP(A169,POP_2021_FX_ETARIA!A:AC,29,0)</f>
        <v>2032.1342216126188</v>
      </c>
      <c r="AF169" s="3">
        <f t="shared" si="25"/>
        <v>3247.8169649456072</v>
      </c>
      <c r="AG169" s="12">
        <f>(AF169*POP_PADRAO!$I$2)/100000</f>
        <v>224.57047511725773</v>
      </c>
      <c r="AH169" s="12">
        <f t="shared" si="26"/>
        <v>426.64280082177868</v>
      </c>
    </row>
    <row r="170" spans="1:34" x14ac:dyDescent="0.25">
      <c r="A170" s="8" t="s">
        <v>169</v>
      </c>
      <c r="B170" s="6">
        <f>VLOOKUP($A170,OBITOS!A:AC,18,0)</f>
        <v>0</v>
      </c>
      <c r="C170" s="1">
        <f>VLOOKUP(A170,POP_2021_FX_ETARIA!A:AC,8,0)</f>
        <v>6806.932315841922</v>
      </c>
      <c r="D170" s="3">
        <f t="shared" si="18"/>
        <v>0</v>
      </c>
      <c r="E170" s="12">
        <f>(D170*POP_PADRAO!$B$2)/100000</f>
        <v>0</v>
      </c>
      <c r="F170" s="6">
        <f>VLOOKUP(A170,OBITOS!A:AC,19,0)</f>
        <v>0</v>
      </c>
      <c r="G170" s="1">
        <f>VLOOKUP(A170,POP_2021_FX_ETARIA!A:AC,11,0)</f>
        <v>6280.153473344104</v>
      </c>
      <c r="H170" s="3">
        <f t="shared" si="19"/>
        <v>0</v>
      </c>
      <c r="I170" s="12">
        <f>(H170*POP_PADRAO!$C$2)/100000</f>
        <v>0</v>
      </c>
      <c r="J170" s="8">
        <f>VLOOKUP(A170,OBITOS!A:AC,20,0)</f>
        <v>2</v>
      </c>
      <c r="K170" s="1">
        <f>VLOOKUP(A170,POP_2021_FX_ETARIA!A:AC,14,0)</f>
        <v>6704.9892225977792</v>
      </c>
      <c r="L170" s="3">
        <f t="shared" si="20"/>
        <v>29.828534149755431</v>
      </c>
      <c r="M170" s="12">
        <f>(L170*POP_PADRAO!$D$2)/100000</f>
        <v>4.4140599024215019</v>
      </c>
      <c r="N170" s="8">
        <f>VLOOKUP(A170,OBITOS!A:AB,21,0)</f>
        <v>8</v>
      </c>
      <c r="O170" s="1">
        <f>VLOOKUP(A170,POP_2021_FX_ETARIA!A:AC,17,0)</f>
        <v>7207.6842604162175</v>
      </c>
      <c r="P170" s="3">
        <f t="shared" si="21"/>
        <v>110.99265327055308</v>
      </c>
      <c r="Q170" s="12">
        <f>(P170*POP_PADRAO!$E$2)/100000</f>
        <v>18.400371386045332</v>
      </c>
      <c r="R170" s="8">
        <f>VLOOKUP($A170,OBITOS!A:AB,22,0)</f>
        <v>11</v>
      </c>
      <c r="S170" s="1">
        <f>VLOOKUP(A170,POP_2021_FX_ETARIA!A:AC,20,0)</f>
        <v>5944.2450932915544</v>
      </c>
      <c r="T170" s="3">
        <f t="shared" si="22"/>
        <v>185.05293485314351</v>
      </c>
      <c r="U170" s="12">
        <f>(T170*POP_PADRAO!$F$2)/100000</f>
        <v>28.234010581486292</v>
      </c>
      <c r="V170" s="8">
        <f>VLOOKUP(A170,OBITOS!A:AC,23,0)</f>
        <v>23</v>
      </c>
      <c r="W170" s="1">
        <f>VLOOKUP(A170,POP_2021_FX_ETARIA!A:AC,23,0)</f>
        <v>3990.3910162570305</v>
      </c>
      <c r="X170" s="3">
        <f t="shared" si="23"/>
        <v>576.38461760506618</v>
      </c>
      <c r="Y170" s="12">
        <f>(X170*POP_PADRAO!$G$2)/100000</f>
        <v>70.284053359697253</v>
      </c>
      <c r="Z170" s="8">
        <f>VLOOKUP(A170,OBITOS!A:AC,24,0)</f>
        <v>33</v>
      </c>
      <c r="AA170" s="1">
        <f>VLOOKUP(A170,POP_2021_FX_ETARIA!A:AC,26,0)</f>
        <v>2651.046511627907</v>
      </c>
      <c r="AB170" s="3">
        <f t="shared" si="24"/>
        <v>1244.7914382209747</v>
      </c>
      <c r="AC170" s="12">
        <f>(AB170*POP_PADRAO!$H$2)/100000</f>
        <v>113.64027543673072</v>
      </c>
      <c r="AD170" s="8">
        <f>VLOOKUP(A170,OBITOS!A:AC,25,0)</f>
        <v>53</v>
      </c>
      <c r="AE170" s="1">
        <f>VLOOKUP(A170,POP_2021_FX_ETARIA!A:AC,29,0)</f>
        <v>1234.9477809346527</v>
      </c>
      <c r="AF170" s="3">
        <f t="shared" si="25"/>
        <v>4291.6794392624197</v>
      </c>
      <c r="AG170" s="12">
        <f>(AF170*POP_PADRAO!$I$2)/100000</f>
        <v>296.74840088849305</v>
      </c>
      <c r="AH170" s="12">
        <f t="shared" si="26"/>
        <v>531.72117155487422</v>
      </c>
    </row>
    <row r="171" spans="1:34" x14ac:dyDescent="0.25">
      <c r="A171" s="8" t="s">
        <v>170</v>
      </c>
      <c r="B171" s="6">
        <f>VLOOKUP($A171,OBITOS!A:AC,18,0)</f>
        <v>0</v>
      </c>
      <c r="C171" s="1">
        <f>VLOOKUP(A171,POP_2021_FX_ETARIA!A:AC,8,0)</f>
        <v>4539.4070227886614</v>
      </c>
      <c r="D171" s="3">
        <f t="shared" si="18"/>
        <v>0</v>
      </c>
      <c r="E171" s="12">
        <f>(D171*POP_PADRAO!$B$2)/100000</f>
        <v>0</v>
      </c>
      <c r="F171" s="6">
        <f>VLOOKUP(A171,OBITOS!A:AC,19,0)</f>
        <v>0</v>
      </c>
      <c r="G171" s="1">
        <f>VLOOKUP(A171,POP_2021_FX_ETARIA!A:AC,11,0)</f>
        <v>4272.6946233133858</v>
      </c>
      <c r="H171" s="3">
        <f t="shared" si="19"/>
        <v>0</v>
      </c>
      <c r="I171" s="12">
        <f>(H171*POP_PADRAO!$C$2)/100000</f>
        <v>0</v>
      </c>
      <c r="J171" s="8">
        <f>VLOOKUP(A171,OBITOS!A:AC,20,0)</f>
        <v>2</v>
      </c>
      <c r="K171" s="1">
        <f>VLOOKUP(A171,POP_2021_FX_ETARIA!A:AC,14,0)</f>
        <v>6136.3590535972962</v>
      </c>
      <c r="L171" s="3">
        <f t="shared" si="20"/>
        <v>32.592616933449278</v>
      </c>
      <c r="M171" s="12">
        <f>(L171*POP_PADRAO!$D$2)/100000</f>
        <v>4.8230919695429311</v>
      </c>
      <c r="N171" s="8">
        <f>VLOOKUP(A171,OBITOS!A:AB,21,0)</f>
        <v>4</v>
      </c>
      <c r="O171" s="1">
        <f>VLOOKUP(A171,POP_2021_FX_ETARIA!A:AC,17,0)</f>
        <v>7318.9139557930112</v>
      </c>
      <c r="P171" s="3">
        <f t="shared" si="21"/>
        <v>54.652917415895431</v>
      </c>
      <c r="Q171" s="12">
        <f>(P171*POP_PADRAO!$E$2)/100000</f>
        <v>9.0603652417609215</v>
      </c>
      <c r="R171" s="8">
        <f>VLOOKUP($A171,OBITOS!A:AB,22,0)</f>
        <v>8</v>
      </c>
      <c r="S171" s="1">
        <f>VLOOKUP(A171,POP_2021_FX_ETARIA!A:AC,20,0)</f>
        <v>7057.7812847172772</v>
      </c>
      <c r="T171" s="3">
        <f t="shared" si="22"/>
        <v>113.35006962206347</v>
      </c>
      <c r="U171" s="12">
        <f>(T171*POP_PADRAO!$F$2)/100000</f>
        <v>17.294116776160838</v>
      </c>
      <c r="V171" s="8">
        <f>VLOOKUP(A171,OBITOS!A:AC,23,0)</f>
        <v>19</v>
      </c>
      <c r="W171" s="1">
        <f>VLOOKUP(A171,POP_2021_FX_ETARIA!A:AC,23,0)</f>
        <v>6219.2467832652746</v>
      </c>
      <c r="X171" s="3">
        <f t="shared" si="23"/>
        <v>305.50323314271958</v>
      </c>
      <c r="Y171" s="12">
        <f>(X171*POP_PADRAO!$G$2)/100000</f>
        <v>37.25291217690922</v>
      </c>
      <c r="Z171" s="8">
        <f>VLOOKUP(A171,OBITOS!A:AC,24,0)</f>
        <v>35</v>
      </c>
      <c r="AA171" s="1">
        <f>VLOOKUP(A171,POP_2021_FX_ETARIA!A:AC,26,0)</f>
        <v>4899.9172172304434</v>
      </c>
      <c r="AB171" s="3">
        <f t="shared" si="24"/>
        <v>714.29778194870983</v>
      </c>
      <c r="AC171" s="12">
        <f>(AB171*POP_PADRAO!$H$2)/100000</f>
        <v>65.210118090551504</v>
      </c>
      <c r="AD171" s="8">
        <f>VLOOKUP(A171,OBITOS!A:AC,25,0)</f>
        <v>72</v>
      </c>
      <c r="AE171" s="1">
        <f>VLOOKUP(A171,POP_2021_FX_ETARIA!A:AC,29,0)</f>
        <v>4314.6372097580097</v>
      </c>
      <c r="AF171" s="3">
        <f t="shared" si="25"/>
        <v>1668.7382159771014</v>
      </c>
      <c r="AG171" s="12">
        <f>(AF171*POP_PADRAO!$I$2)/100000</f>
        <v>115.38499184315296</v>
      </c>
      <c r="AH171" s="12">
        <f t="shared" si="26"/>
        <v>249.02559609807838</v>
      </c>
    </row>
    <row r="172" spans="1:34" x14ac:dyDescent="0.25">
      <c r="A172" s="8" t="s">
        <v>171</v>
      </c>
      <c r="B172" s="6">
        <f>VLOOKUP($A172,OBITOS!A:AC,18,0)</f>
        <v>0</v>
      </c>
      <c r="C172" s="1">
        <f>VLOOKUP(A172,POP_2021_FX_ETARIA!A:AC,8,0)</f>
        <v>4079.636761487965</v>
      </c>
      <c r="D172" s="3">
        <f t="shared" si="18"/>
        <v>0</v>
      </c>
      <c r="E172" s="12">
        <f>(D172*POP_PADRAO!$B$2)/100000</f>
        <v>0</v>
      </c>
      <c r="F172" s="6">
        <f>VLOOKUP(A172,OBITOS!A:AC,19,0)</f>
        <v>0</v>
      </c>
      <c r="G172" s="1">
        <f>VLOOKUP(A172,POP_2021_FX_ETARIA!A:AC,11,0)</f>
        <v>4086.2734076676338</v>
      </c>
      <c r="H172" s="3">
        <f t="shared" si="19"/>
        <v>0</v>
      </c>
      <c r="I172" s="12">
        <f>(H172*POP_PADRAO!$C$2)/100000</f>
        <v>0</v>
      </c>
      <c r="J172" s="8">
        <f>VLOOKUP(A172,OBITOS!A:AC,20,0)</f>
        <v>2</v>
      </c>
      <c r="K172" s="1">
        <f>VLOOKUP(A172,POP_2021_FX_ETARIA!A:AC,14,0)</f>
        <v>4890.2969373350525</v>
      </c>
      <c r="L172" s="3">
        <f t="shared" si="20"/>
        <v>40.8973120779429</v>
      </c>
      <c r="M172" s="12">
        <f>(L172*POP_PADRAO!$D$2)/100000</f>
        <v>6.0520300613413305</v>
      </c>
      <c r="N172" s="8">
        <f>VLOOKUP(A172,OBITOS!A:AB,21,0)</f>
        <v>0</v>
      </c>
      <c r="O172" s="1">
        <f>VLOOKUP(A172,POP_2021_FX_ETARIA!A:AC,17,0)</f>
        <v>5264.3702770780856</v>
      </c>
      <c r="P172" s="3">
        <f t="shared" si="21"/>
        <v>0</v>
      </c>
      <c r="Q172" s="12">
        <f>(P172*POP_PADRAO!$E$2)/100000</f>
        <v>0</v>
      </c>
      <c r="R172" s="8">
        <f>VLOOKUP($A172,OBITOS!A:AB,22,0)</f>
        <v>7</v>
      </c>
      <c r="S172" s="1">
        <f>VLOOKUP(A172,POP_2021_FX_ETARIA!A:AC,20,0)</f>
        <v>5415.8378682679677</v>
      </c>
      <c r="T172" s="3">
        <f t="shared" si="22"/>
        <v>129.25054571913654</v>
      </c>
      <c r="U172" s="12">
        <f>(T172*POP_PADRAO!$F$2)/100000</f>
        <v>19.720094028192541</v>
      </c>
      <c r="V172" s="8">
        <f>VLOOKUP(A172,OBITOS!A:AC,23,0)</f>
        <v>17</v>
      </c>
      <c r="W172" s="1">
        <f>VLOOKUP(A172,POP_2021_FX_ETARIA!A:AC,23,0)</f>
        <v>4777.0776182023556</v>
      </c>
      <c r="X172" s="3">
        <f t="shared" si="23"/>
        <v>355.86610389632324</v>
      </c>
      <c r="Y172" s="12">
        <f>(X172*POP_PADRAO!$G$2)/100000</f>
        <v>43.394135567119811</v>
      </c>
      <c r="Z172" s="8">
        <f>VLOOKUP(A172,OBITOS!A:AC,24,0)</f>
        <v>22</v>
      </c>
      <c r="AA172" s="1">
        <f>VLOOKUP(A172,POP_2021_FX_ETARIA!A:AC,26,0)</f>
        <v>3374.9087003222344</v>
      </c>
      <c r="AB172" s="3">
        <f t="shared" si="24"/>
        <v>651.86948606637725</v>
      </c>
      <c r="AC172" s="12">
        <f>(AB172*POP_PADRAO!$H$2)/100000</f>
        <v>59.510875212360517</v>
      </c>
      <c r="AD172" s="8">
        <f>VLOOKUP(A172,OBITOS!A:AC,25,0)</f>
        <v>65</v>
      </c>
      <c r="AE172" s="1">
        <f>VLOOKUP(A172,POP_2021_FX_ETARIA!A:AC,29,0)</f>
        <v>2499.0626112279565</v>
      </c>
      <c r="AF172" s="3">
        <f t="shared" si="25"/>
        <v>2600.9752499982847</v>
      </c>
      <c r="AG172" s="12">
        <f>(AF172*POP_PADRAO!$I$2)/100000</f>
        <v>179.84457066536851</v>
      </c>
      <c r="AH172" s="12">
        <f t="shared" si="26"/>
        <v>308.5217055343827</v>
      </c>
    </row>
    <row r="173" spans="1:34" x14ac:dyDescent="0.25">
      <c r="A173" s="8" t="s">
        <v>172</v>
      </c>
      <c r="B173" s="6">
        <f>VLOOKUP($A173,OBITOS!A:AC,18,0)</f>
        <v>0</v>
      </c>
      <c r="C173" s="1">
        <f>VLOOKUP(A173,POP_2021_FX_ETARIA!A:AC,8,0)</f>
        <v>3189.8065645514225</v>
      </c>
      <c r="D173" s="3">
        <f t="shared" si="18"/>
        <v>0</v>
      </c>
      <c r="E173" s="12">
        <f>(D173*POP_PADRAO!$B$2)/100000</f>
        <v>0</v>
      </c>
      <c r="F173" s="6">
        <f>VLOOKUP(A173,OBITOS!A:AC,19,0)</f>
        <v>0</v>
      </c>
      <c r="G173" s="1">
        <f>VLOOKUP(A173,POP_2021_FX_ETARIA!A:AC,11,0)</f>
        <v>3227.0438368718496</v>
      </c>
      <c r="H173" s="3">
        <f t="shared" si="19"/>
        <v>0</v>
      </c>
      <c r="I173" s="12">
        <f>(H173*POP_PADRAO!$C$2)/100000</f>
        <v>0</v>
      </c>
      <c r="J173" s="8">
        <f>VLOOKUP(A173,OBITOS!A:AC,20,0)</f>
        <v>0</v>
      </c>
      <c r="K173" s="1">
        <f>VLOOKUP(A173,POP_2021_FX_ETARIA!A:AC,14,0)</f>
        <v>3798.6826244399435</v>
      </c>
      <c r="L173" s="3">
        <f t="shared" si="20"/>
        <v>0</v>
      </c>
      <c r="M173" s="12">
        <f>(L173*POP_PADRAO!$D$2)/100000</f>
        <v>0</v>
      </c>
      <c r="N173" s="8">
        <f>VLOOKUP(A173,OBITOS!A:AB,21,0)</f>
        <v>3</v>
      </c>
      <c r="O173" s="1">
        <f>VLOOKUP(A173,POP_2021_FX_ETARIA!A:AC,17,0)</f>
        <v>4739.084802686818</v>
      </c>
      <c r="P173" s="3">
        <f t="shared" si="21"/>
        <v>63.303361828409443</v>
      </c>
      <c r="Q173" s="12">
        <f>(P173*POP_PADRAO!$E$2)/100000</f>
        <v>10.494436643375282</v>
      </c>
      <c r="R173" s="8">
        <f>VLOOKUP($A173,OBITOS!A:AB,22,0)</f>
        <v>8</v>
      </c>
      <c r="S173" s="1">
        <f>VLOOKUP(A173,POP_2021_FX_ETARIA!A:AC,20,0)</f>
        <v>5258.8890973916305</v>
      </c>
      <c r="T173" s="3">
        <f t="shared" si="22"/>
        <v>152.12338293971516</v>
      </c>
      <c r="U173" s="12">
        <f>(T173*POP_PADRAO!$F$2)/100000</f>
        <v>23.209862664539354</v>
      </c>
      <c r="V173" s="8">
        <f>VLOOKUP(A173,OBITOS!A:AC,23,0)</f>
        <v>13</v>
      </c>
      <c r="W173" s="1">
        <f>VLOOKUP(A173,POP_2021_FX_ETARIA!A:AC,23,0)</f>
        <v>4534.1110214619976</v>
      </c>
      <c r="X173" s="3">
        <f t="shared" si="23"/>
        <v>286.71552016404365</v>
      </c>
      <c r="Y173" s="12">
        <f>(X173*POP_PADRAO!$G$2)/100000</f>
        <v>34.961947808382796</v>
      </c>
      <c r="Z173" s="8">
        <f>VLOOKUP(A173,OBITOS!A:AC,24,0)</f>
        <v>33</v>
      </c>
      <c r="AA173" s="1">
        <f>VLOOKUP(A173,POP_2021_FX_ETARIA!A:AC,26,0)</f>
        <v>3839.0977443609027</v>
      </c>
      <c r="AB173" s="3">
        <f t="shared" si="24"/>
        <v>859.57696827262032</v>
      </c>
      <c r="AC173" s="12">
        <f>(AB173*POP_PADRAO!$H$2)/100000</f>
        <v>78.473036071951171</v>
      </c>
      <c r="AD173" s="8">
        <f>VLOOKUP(A173,OBITOS!A:AC,25,0)</f>
        <v>71</v>
      </c>
      <c r="AE173" s="1">
        <f>VLOOKUP(A173,POP_2021_FX_ETARIA!A:AC,29,0)</f>
        <v>3196.6807959877042</v>
      </c>
      <c r="AF173" s="3">
        <f t="shared" si="25"/>
        <v>2221.0537908293895</v>
      </c>
      <c r="AG173" s="12">
        <f>(AF173*POP_PADRAO!$I$2)/100000</f>
        <v>153.57488135908415</v>
      </c>
      <c r="AH173" s="12">
        <f t="shared" si="26"/>
        <v>300.71416454733276</v>
      </c>
    </row>
    <row r="174" spans="1:34" x14ac:dyDescent="0.25">
      <c r="A174" s="8" t="s">
        <v>173</v>
      </c>
      <c r="B174" s="6">
        <f>VLOOKUP($A174,OBITOS!A:AC,18,0)</f>
        <v>0</v>
      </c>
      <c r="C174" s="1">
        <f>VLOOKUP(A174,POP_2021_FX_ETARIA!A:AC,8,0)</f>
        <v>4140.5566739606129</v>
      </c>
      <c r="D174" s="3">
        <f t="shared" si="18"/>
        <v>0</v>
      </c>
      <c r="E174" s="12">
        <f>(D174*POP_PADRAO!$B$2)/100000</f>
        <v>0</v>
      </c>
      <c r="F174" s="6">
        <f>VLOOKUP(A174,OBITOS!A:AC,19,0)</f>
        <v>0</v>
      </c>
      <c r="G174" s="1">
        <f>VLOOKUP(A174,POP_2021_FX_ETARIA!A:AC,11,0)</f>
        <v>4430.6827554605161</v>
      </c>
      <c r="H174" s="3">
        <f t="shared" si="19"/>
        <v>0</v>
      </c>
      <c r="I174" s="12">
        <f>(H174*POP_PADRAO!$C$2)/100000</f>
        <v>0</v>
      </c>
      <c r="J174" s="8">
        <f>VLOOKUP(A174,OBITOS!A:AC,20,0)</f>
        <v>3</v>
      </c>
      <c r="K174" s="1">
        <f>VLOOKUP(A174,POP_2021_FX_ETARIA!A:AC,14,0)</f>
        <v>5077.0204382250049</v>
      </c>
      <c r="L174" s="3">
        <f t="shared" si="20"/>
        <v>59.089775912914</v>
      </c>
      <c r="M174" s="12">
        <f>(L174*POP_PADRAO!$D$2)/100000</f>
        <v>8.7441712418980586</v>
      </c>
      <c r="N174" s="8">
        <f>VLOOKUP(A174,OBITOS!A:AB,21,0)</f>
        <v>1</v>
      </c>
      <c r="O174" s="1">
        <f>VLOOKUP(A174,POP_2021_FX_ETARIA!A:AC,17,0)</f>
        <v>5821.5449202350965</v>
      </c>
      <c r="P174" s="3">
        <f t="shared" si="21"/>
        <v>17.177570794379719</v>
      </c>
      <c r="Q174" s="12">
        <f>(P174*POP_PADRAO!$E$2)/100000</f>
        <v>2.8476991297452705</v>
      </c>
      <c r="R174" s="8">
        <f>VLOOKUP($A174,OBITOS!A:AB,22,0)</f>
        <v>6</v>
      </c>
      <c r="S174" s="1">
        <f>VLOOKUP(A174,POP_2021_FX_ETARIA!A:AC,20,0)</f>
        <v>6995.2730343404019</v>
      </c>
      <c r="T174" s="3">
        <f t="shared" si="22"/>
        <v>85.772206038927706</v>
      </c>
      <c r="U174" s="12">
        <f>(T174*POP_PADRAO!$F$2)/100000</f>
        <v>13.086489953927741</v>
      </c>
      <c r="V174" s="8">
        <f>VLOOKUP(A174,OBITOS!A:AC,23,0)</f>
        <v>17</v>
      </c>
      <c r="W174" s="1">
        <f>VLOOKUP(A174,POP_2021_FX_ETARIA!A:AC,23,0)</f>
        <v>6372.811360335646</v>
      </c>
      <c r="X174" s="3">
        <f t="shared" si="23"/>
        <v>266.75824904857433</v>
      </c>
      <c r="Y174" s="12">
        <f>(X174*POP_PADRAO!$G$2)/100000</f>
        <v>32.528368102835046</v>
      </c>
      <c r="Z174" s="8">
        <f>VLOOKUP(A174,OBITOS!A:AC,24,0)</f>
        <v>41</v>
      </c>
      <c r="AA174" s="1">
        <f>VLOOKUP(A174,POP_2021_FX_ETARIA!A:AC,26,0)</f>
        <v>4625.9935553168634</v>
      </c>
      <c r="AB174" s="3">
        <f t="shared" si="24"/>
        <v>886.29608990433735</v>
      </c>
      <c r="AC174" s="12">
        <f>(AB174*POP_PADRAO!$H$2)/100000</f>
        <v>80.912294768970597</v>
      </c>
      <c r="AD174" s="8">
        <f>VLOOKUP(A174,OBITOS!A:AC,25,0)</f>
        <v>73</v>
      </c>
      <c r="AE174" s="1">
        <f>VLOOKUP(A174,POP_2021_FX_ETARIA!A:AC,29,0)</f>
        <v>3401.2565927843389</v>
      </c>
      <c r="AF174" s="3">
        <f t="shared" si="25"/>
        <v>2146.2655935711305</v>
      </c>
      <c r="AG174" s="12">
        <f>(AF174*POP_PADRAO!$I$2)/100000</f>
        <v>148.40364752025491</v>
      </c>
      <c r="AH174" s="12">
        <f t="shared" si="26"/>
        <v>286.52267071763163</v>
      </c>
    </row>
    <row r="175" spans="1:34" x14ac:dyDescent="0.25">
      <c r="A175" s="8" t="s">
        <v>174</v>
      </c>
      <c r="B175" s="6">
        <f>VLOOKUP($A175,OBITOS!A:AC,18,0)</f>
        <v>0</v>
      </c>
      <c r="C175" s="1">
        <f>VLOOKUP(A175,POP_2021_FX_ETARIA!A:AC,8,0)</f>
        <v>3055.800330777327</v>
      </c>
      <c r="D175" s="3">
        <f t="shared" si="18"/>
        <v>0</v>
      </c>
      <c r="E175" s="12">
        <f>(D175*POP_PADRAO!$B$2)/100000</f>
        <v>0</v>
      </c>
      <c r="F175" s="6">
        <f>VLOOKUP(A175,OBITOS!A:AC,19,0)</f>
        <v>0</v>
      </c>
      <c r="G175" s="1">
        <f>VLOOKUP(A175,POP_2021_FX_ETARIA!A:AC,11,0)</f>
        <v>2957.8033100807002</v>
      </c>
      <c r="H175" s="3">
        <f t="shared" si="19"/>
        <v>0</v>
      </c>
      <c r="I175" s="12">
        <f>(H175*POP_PADRAO!$C$2)/100000</f>
        <v>0</v>
      </c>
      <c r="J175" s="8">
        <f>VLOOKUP(A175,OBITOS!A:AC,20,0)</f>
        <v>0</v>
      </c>
      <c r="K175" s="1">
        <f>VLOOKUP(A175,POP_2021_FX_ETARIA!A:AC,14,0)</f>
        <v>3006.7791210900018</v>
      </c>
      <c r="L175" s="3">
        <f t="shared" si="20"/>
        <v>0</v>
      </c>
      <c r="M175" s="12">
        <f>(L175*POP_PADRAO!$D$2)/100000</f>
        <v>0</v>
      </c>
      <c r="N175" s="8">
        <f>VLOOKUP(A175,OBITOS!A:AB,21,0)</f>
        <v>0</v>
      </c>
      <c r="O175" s="1">
        <f>VLOOKUP(A175,POP_2021_FX_ETARIA!A:AC,17,0)</f>
        <v>3980.8046405284103</v>
      </c>
      <c r="P175" s="3">
        <f t="shared" si="21"/>
        <v>0</v>
      </c>
      <c r="Q175" s="12">
        <f>(P175*POP_PADRAO!$E$2)/100000</f>
        <v>0</v>
      </c>
      <c r="R175" s="8">
        <f>VLOOKUP($A175,OBITOS!A:AB,22,0)</f>
        <v>4</v>
      </c>
      <c r="S175" s="1">
        <f>VLOOKUP(A175,POP_2021_FX_ETARIA!A:AC,20,0)</f>
        <v>5024.6172828010058</v>
      </c>
      <c r="T175" s="3">
        <f t="shared" si="22"/>
        <v>79.6080532081873</v>
      </c>
      <c r="U175" s="12">
        <f>(T175*POP_PADRAO!$F$2)/100000</f>
        <v>12.146009024040628</v>
      </c>
      <c r="V175" s="8">
        <f>VLOOKUP(A175,OBITOS!A:AC,23,0)</f>
        <v>7</v>
      </c>
      <c r="W175" s="1">
        <f>VLOOKUP(A175,POP_2021_FX_ETARIA!A:AC,23,0)</f>
        <v>4178.5628742514973</v>
      </c>
      <c r="X175" s="3">
        <f t="shared" si="23"/>
        <v>167.52171046974863</v>
      </c>
      <c r="Y175" s="12">
        <f>(X175*POP_PADRAO!$G$2)/100000</f>
        <v>20.427513986209611</v>
      </c>
      <c r="Z175" s="8">
        <f>VLOOKUP(A175,OBITOS!A:AC,24,0)</f>
        <v>14</v>
      </c>
      <c r="AA175" s="1">
        <f>VLOOKUP(A175,POP_2021_FX_ETARIA!A:AC,26,0)</f>
        <v>3450.3132298392638</v>
      </c>
      <c r="AB175" s="3">
        <f t="shared" si="24"/>
        <v>405.76026196474356</v>
      </c>
      <c r="AC175" s="12">
        <f>(AB175*POP_PADRAO!$H$2)/100000</f>
        <v>37.04291860880226</v>
      </c>
      <c r="AD175" s="8">
        <f>VLOOKUP(A175,OBITOS!A:AC,25,0)</f>
        <v>73</v>
      </c>
      <c r="AE175" s="1">
        <f>VLOOKUP(A175,POP_2021_FX_ETARIA!A:AC,29,0)</f>
        <v>3563.542272906016</v>
      </c>
      <c r="AF175" s="3">
        <f t="shared" si="25"/>
        <v>2048.523474943082</v>
      </c>
      <c r="AG175" s="12">
        <f>(AF175*POP_PADRAO!$I$2)/100000</f>
        <v>141.64526357923259</v>
      </c>
      <c r="AH175" s="12">
        <f t="shared" si="26"/>
        <v>211.26170519828509</v>
      </c>
    </row>
    <row r="176" spans="1:34" x14ac:dyDescent="0.25">
      <c r="A176" s="8" t="s">
        <v>175</v>
      </c>
      <c r="B176" s="6">
        <f>VLOOKUP($A176,OBITOS!A:AC,18,0)</f>
        <v>0</v>
      </c>
      <c r="C176" s="1">
        <f>VLOOKUP(A176,POP_2021_FX_ETARIA!A:AC,8,0)</f>
        <v>3962.1996692226735</v>
      </c>
      <c r="D176" s="3">
        <f t="shared" si="18"/>
        <v>0</v>
      </c>
      <c r="E176" s="12">
        <f>(D176*POP_PADRAO!$B$2)/100000</f>
        <v>0</v>
      </c>
      <c r="F176" s="6">
        <f>VLOOKUP(A176,OBITOS!A:AC,19,0)</f>
        <v>0</v>
      </c>
      <c r="G176" s="1">
        <f>VLOOKUP(A176,POP_2021_FX_ETARIA!A:AC,11,0)</f>
        <v>4132.1966899192994</v>
      </c>
      <c r="H176" s="3">
        <f t="shared" si="19"/>
        <v>0</v>
      </c>
      <c r="I176" s="12">
        <f>(H176*POP_PADRAO!$C$2)/100000</f>
        <v>0</v>
      </c>
      <c r="J176" s="8">
        <f>VLOOKUP(A176,OBITOS!A:AC,20,0)</f>
        <v>0</v>
      </c>
      <c r="K176" s="1">
        <f>VLOOKUP(A176,POP_2021_FX_ETARIA!A:AC,14,0)</f>
        <v>5325.2208789099986</v>
      </c>
      <c r="L176" s="3">
        <f t="shared" si="20"/>
        <v>0</v>
      </c>
      <c r="M176" s="12">
        <f>(L176*POP_PADRAO!$D$2)/100000</f>
        <v>0</v>
      </c>
      <c r="N176" s="8">
        <f>VLOOKUP(A176,OBITOS!A:AB,21,0)</f>
        <v>1</v>
      </c>
      <c r="O176" s="1">
        <f>VLOOKUP(A176,POP_2021_FX_ETARIA!A:AC,17,0)</f>
        <v>6657.1953594715887</v>
      </c>
      <c r="P176" s="3">
        <f t="shared" si="21"/>
        <v>15.021340759922877</v>
      </c>
      <c r="Q176" s="12">
        <f>(P176*POP_PADRAO!$E$2)/100000</f>
        <v>2.4902391334422784</v>
      </c>
      <c r="R176" s="8">
        <f>VLOOKUP($A176,OBITOS!A:AB,22,0)</f>
        <v>5</v>
      </c>
      <c r="S176" s="1">
        <f>VLOOKUP(A176,POP_2021_FX_ETARIA!A:AC,20,0)</f>
        <v>6990.3827171989942</v>
      </c>
      <c r="T176" s="3">
        <f t="shared" si="22"/>
        <v>71.526841981027772</v>
      </c>
      <c r="U176" s="12">
        <f>(T176*POP_PADRAO!$F$2)/100000</f>
        <v>10.913037477386059</v>
      </c>
      <c r="V176" s="8">
        <f>VLOOKUP(A176,OBITOS!A:AC,23,0)</f>
        <v>13</v>
      </c>
      <c r="W176" s="1">
        <f>VLOOKUP(A176,POP_2021_FX_ETARIA!A:AC,23,0)</f>
        <v>6551.4371257485027</v>
      </c>
      <c r="X176" s="3">
        <f t="shared" si="23"/>
        <v>198.42974526775677</v>
      </c>
      <c r="Y176" s="12">
        <f>(X176*POP_PADRAO!$G$2)/100000</f>
        <v>24.196424364166738</v>
      </c>
      <c r="Z176" s="8">
        <f>VLOOKUP(A176,OBITOS!A:AC,24,0)</f>
        <v>24</v>
      </c>
      <c r="AA176" s="1">
        <f>VLOOKUP(A176,POP_2021_FX_ETARIA!A:AC,26,0)</f>
        <v>5779.6867701607362</v>
      </c>
      <c r="AB176" s="3">
        <f t="shared" si="24"/>
        <v>415.24741658850388</v>
      </c>
      <c r="AC176" s="12">
        <f>(AB176*POP_PADRAO!$H$2)/100000</f>
        <v>37.909025838858241</v>
      </c>
      <c r="AD176" s="8">
        <f>VLOOKUP(A176,OBITOS!A:AC,25,0)</f>
        <v>99</v>
      </c>
      <c r="AE176" s="1">
        <f>VLOOKUP(A176,POP_2021_FX_ETARIA!A:AC,29,0)</f>
        <v>5788.4577270939826</v>
      </c>
      <c r="AF176" s="3">
        <f t="shared" si="25"/>
        <v>1710.3001294561</v>
      </c>
      <c r="AG176" s="12">
        <f>(AF176*POP_PADRAO!$I$2)/100000</f>
        <v>118.25879253989801</v>
      </c>
      <c r="AH176" s="12">
        <f t="shared" si="26"/>
        <v>193.76751935375131</v>
      </c>
    </row>
    <row r="177" spans="1:34" x14ac:dyDescent="0.25">
      <c r="A177" s="8" t="s">
        <v>176</v>
      </c>
      <c r="B177" s="6">
        <f>VLOOKUP($A177,OBITOS!A:AC,18,0)</f>
        <v>0</v>
      </c>
      <c r="C177" s="1">
        <f>VLOOKUP(A177,POP_2021_FX_ETARIA!A:AC,8,0)</f>
        <v>10033.671627178381</v>
      </c>
      <c r="D177" s="3">
        <f t="shared" si="18"/>
        <v>0</v>
      </c>
      <c r="E177" s="12">
        <f>(D177*POP_PADRAO!$B$2)/100000</f>
        <v>0</v>
      </c>
      <c r="F177" s="6">
        <f>VLOOKUP(A177,OBITOS!A:AC,19,0)</f>
        <v>0</v>
      </c>
      <c r="G177" s="1">
        <f>VLOOKUP(A177,POP_2021_FX_ETARIA!A:AC,11,0)</f>
        <v>11277.912750702451</v>
      </c>
      <c r="H177" s="3">
        <f t="shared" si="19"/>
        <v>0</v>
      </c>
      <c r="I177" s="12">
        <f>(H177*POP_PADRAO!$C$2)/100000</f>
        <v>0</v>
      </c>
      <c r="J177" s="8">
        <f>VLOOKUP(A177,OBITOS!A:AC,20,0)</f>
        <v>0</v>
      </c>
      <c r="K177" s="1">
        <f>VLOOKUP(A177,POP_2021_FX_ETARIA!A:AC,14,0)</f>
        <v>13558.400518785716</v>
      </c>
      <c r="L177" s="3">
        <f t="shared" si="20"/>
        <v>0</v>
      </c>
      <c r="M177" s="12">
        <f>(L177*POP_PADRAO!$D$2)/100000</f>
        <v>0</v>
      </c>
      <c r="N177" s="8">
        <f>VLOOKUP(A177,OBITOS!A:AB,21,0)</f>
        <v>2</v>
      </c>
      <c r="O177" s="1">
        <f>VLOOKUP(A177,POP_2021_FX_ETARIA!A:AC,17,0)</f>
        <v>11537.970176083671</v>
      </c>
      <c r="P177" s="3">
        <f t="shared" si="21"/>
        <v>17.334071500251174</v>
      </c>
      <c r="Q177" s="12">
        <f>(P177*POP_PADRAO!$E$2)/100000</f>
        <v>2.8736438299155926</v>
      </c>
      <c r="R177" s="8">
        <f>VLOOKUP($A177,OBITOS!A:AB,22,0)</f>
        <v>12</v>
      </c>
      <c r="S177" s="1">
        <f>VLOOKUP(A177,POP_2021_FX_ETARIA!A:AC,20,0)</f>
        <v>8520.2857142857138</v>
      </c>
      <c r="T177" s="3">
        <f t="shared" si="22"/>
        <v>140.84034740619026</v>
      </c>
      <c r="U177" s="12">
        <f>(T177*POP_PADRAO!$F$2)/100000</f>
        <v>21.488380403814126</v>
      </c>
      <c r="V177" s="8">
        <f>VLOOKUP(A177,OBITOS!A:AC,23,0)</f>
        <v>16</v>
      </c>
      <c r="W177" s="1">
        <f>VLOOKUP(A177,POP_2021_FX_ETARIA!A:AC,23,0)</f>
        <v>4459.979258979919</v>
      </c>
      <c r="X177" s="3">
        <f t="shared" si="23"/>
        <v>358.74606295051473</v>
      </c>
      <c r="Y177" s="12">
        <f>(X177*POP_PADRAO!$G$2)/100000</f>
        <v>43.745316340610245</v>
      </c>
      <c r="Z177" s="8">
        <f>VLOOKUP(A177,OBITOS!A:AC,24,0)</f>
        <v>25</v>
      </c>
      <c r="AA177" s="1">
        <f>VLOOKUP(A177,POP_2021_FX_ETARIA!A:AC,26,0)</f>
        <v>2052.7695528068507</v>
      </c>
      <c r="AB177" s="3">
        <f t="shared" si="24"/>
        <v>1217.8668553328987</v>
      </c>
      <c r="AC177" s="12">
        <f>(AB177*POP_PADRAO!$H$2)/100000</f>
        <v>111.18225964270107</v>
      </c>
      <c r="AD177" s="8">
        <f>VLOOKUP(A177,OBITOS!A:AC,25,0)</f>
        <v>17</v>
      </c>
      <c r="AE177" s="1">
        <f>VLOOKUP(A177,POP_2021_FX_ETARIA!A:AC,29,0)</f>
        <v>841.86679352997157</v>
      </c>
      <c r="AF177" s="3">
        <f t="shared" si="25"/>
        <v>2019.3218369759559</v>
      </c>
      <c r="AG177" s="12">
        <f>(AF177*POP_PADRAO!$I$2)/100000</f>
        <v>139.62611478382334</v>
      </c>
      <c r="AH177" s="12">
        <f t="shared" si="26"/>
        <v>318.91571500086434</v>
      </c>
    </row>
    <row r="178" spans="1:34" x14ac:dyDescent="0.25">
      <c r="A178" s="8" t="s">
        <v>177</v>
      </c>
      <c r="B178" s="6">
        <f>VLOOKUP($A178,OBITOS!A:AC,18,0)</f>
        <v>0</v>
      </c>
      <c r="C178" s="1">
        <f>VLOOKUP(A178,POP_2021_FX_ETARIA!A:AC,8,0)</f>
        <v>7005.4256902290963</v>
      </c>
      <c r="D178" s="3">
        <f t="shared" si="18"/>
        <v>0</v>
      </c>
      <c r="E178" s="12">
        <f>(D178*POP_PADRAO!$B$2)/100000</f>
        <v>0</v>
      </c>
      <c r="F178" s="6">
        <f>VLOOKUP(A178,OBITOS!A:AC,19,0)</f>
        <v>0</v>
      </c>
      <c r="G178" s="1">
        <f>VLOOKUP(A178,POP_2021_FX_ETARIA!A:AC,11,0)</f>
        <v>7062.9125084778616</v>
      </c>
      <c r="H178" s="3">
        <f t="shared" si="19"/>
        <v>0</v>
      </c>
      <c r="I178" s="12">
        <f>(H178*POP_PADRAO!$C$2)/100000</f>
        <v>0</v>
      </c>
      <c r="J178" s="8">
        <f>VLOOKUP(A178,OBITOS!A:AC,20,0)</f>
        <v>2</v>
      </c>
      <c r="K178" s="1">
        <f>VLOOKUP(A178,POP_2021_FX_ETARIA!A:AC,14,0)</f>
        <v>8050.6509950147929</v>
      </c>
      <c r="L178" s="3">
        <f t="shared" si="20"/>
        <v>24.842711493001755</v>
      </c>
      <c r="M178" s="12">
        <f>(L178*POP_PADRAO!$D$2)/100000</f>
        <v>3.6762522797180077</v>
      </c>
      <c r="N178" s="8">
        <f>VLOOKUP(A178,OBITOS!A:AB,21,0)</f>
        <v>3</v>
      </c>
      <c r="O178" s="1">
        <f>VLOOKUP(A178,POP_2021_FX_ETARIA!A:AC,17,0)</f>
        <v>10387.044490746415</v>
      </c>
      <c r="P178" s="3">
        <f t="shared" si="21"/>
        <v>28.882132955843527</v>
      </c>
      <c r="Q178" s="12">
        <f>(P178*POP_PADRAO!$E$2)/100000</f>
        <v>4.7880824284219035</v>
      </c>
      <c r="R178" s="8">
        <f>VLOOKUP($A178,OBITOS!A:AB,22,0)</f>
        <v>11</v>
      </c>
      <c r="S178" s="1">
        <f>VLOOKUP(A178,POP_2021_FX_ETARIA!A:AC,20,0)</f>
        <v>10744.891451068615</v>
      </c>
      <c r="T178" s="3">
        <f t="shared" si="22"/>
        <v>102.37423104824398</v>
      </c>
      <c r="U178" s="12">
        <f>(T178*POP_PADRAO!$F$2)/100000</f>
        <v>15.619504359557812</v>
      </c>
      <c r="V178" s="8">
        <f>VLOOKUP(A178,OBITOS!A:AC,23,0)</f>
        <v>15</v>
      </c>
      <c r="W178" s="1">
        <f>VLOOKUP(A178,POP_2021_FX_ETARIA!A:AC,23,0)</f>
        <v>8362.9207127368718</v>
      </c>
      <c r="X178" s="3">
        <f t="shared" si="23"/>
        <v>179.36317364763178</v>
      </c>
      <c r="Y178" s="12">
        <f>(X178*POP_PADRAO!$G$2)/100000</f>
        <v>21.87145611171146</v>
      </c>
      <c r="Z178" s="8">
        <f>VLOOKUP(A178,OBITOS!A:AC,24,0)</f>
        <v>19</v>
      </c>
      <c r="AA178" s="1">
        <f>VLOOKUP(A178,POP_2021_FX_ETARIA!A:AC,26,0)</f>
        <v>4944.2359657469078</v>
      </c>
      <c r="AB178" s="3">
        <f t="shared" si="24"/>
        <v>384.28586603935958</v>
      </c>
      <c r="AC178" s="12">
        <f>(AB178*POP_PADRAO!$H$2)/100000</f>
        <v>35.082464678233983</v>
      </c>
      <c r="AD178" s="8">
        <f>VLOOKUP(A178,OBITOS!A:AC,25,0)</f>
        <v>59</v>
      </c>
      <c r="AE178" s="1">
        <f>VLOOKUP(A178,POP_2021_FX_ETARIA!A:AC,29,0)</f>
        <v>2881.6137012369177</v>
      </c>
      <c r="AF178" s="3">
        <f t="shared" si="25"/>
        <v>2047.4638906205423</v>
      </c>
      <c r="AG178" s="12">
        <f>(AF178*POP_PADRAO!$I$2)/100000</f>
        <v>141.57199856543784</v>
      </c>
      <c r="AH178" s="12">
        <f t="shared" si="26"/>
        <v>222.60975842308102</v>
      </c>
    </row>
    <row r="179" spans="1:34" x14ac:dyDescent="0.25">
      <c r="A179" s="8" t="s">
        <v>178</v>
      </c>
      <c r="B179" s="6">
        <f>VLOOKUP($A179,OBITOS!A:AC,18,0)</f>
        <v>0</v>
      </c>
      <c r="C179" s="1">
        <f>VLOOKUP(A179,POP_2021_FX_ETARIA!A:AC,8,0)</f>
        <v>4262.9026825925193</v>
      </c>
      <c r="D179" s="3">
        <f t="shared" si="18"/>
        <v>0</v>
      </c>
      <c r="E179" s="12">
        <f>(D179*POP_PADRAO!$B$2)/100000</f>
        <v>0</v>
      </c>
      <c r="F179" s="6">
        <f>VLOOKUP(A179,OBITOS!A:AC,19,0)</f>
        <v>0</v>
      </c>
      <c r="G179" s="1">
        <f>VLOOKUP(A179,POP_2021_FX_ETARIA!A:AC,11,0)</f>
        <v>4904.1747408196889</v>
      </c>
      <c r="H179" s="3">
        <f t="shared" si="19"/>
        <v>0</v>
      </c>
      <c r="I179" s="12">
        <f>(H179*POP_PADRAO!$C$2)/100000</f>
        <v>0</v>
      </c>
      <c r="J179" s="8">
        <f>VLOOKUP(A179,OBITOS!A:AC,20,0)</f>
        <v>1</v>
      </c>
      <c r="K179" s="1">
        <f>VLOOKUP(A179,POP_2021_FX_ETARIA!A:AC,14,0)</f>
        <v>6078.9484861994888</v>
      </c>
      <c r="L179" s="3">
        <f t="shared" si="20"/>
        <v>16.450213425401014</v>
      </c>
      <c r="M179" s="12">
        <f>(L179*POP_PADRAO!$D$2)/100000</f>
        <v>2.4343210129866151</v>
      </c>
      <c r="N179" s="8">
        <f>VLOOKUP(A179,OBITOS!A:AB,21,0)</f>
        <v>8</v>
      </c>
      <c r="O179" s="1">
        <f>VLOOKUP(A179,POP_2021_FX_ETARIA!A:AC,17,0)</f>
        <v>7358.9853331699151</v>
      </c>
      <c r="P179" s="3">
        <f t="shared" si="21"/>
        <v>108.7106392771402</v>
      </c>
      <c r="Q179" s="12">
        <f>(P179*POP_PADRAO!$E$2)/100000</f>
        <v>18.022058914456824</v>
      </c>
      <c r="R179" s="8">
        <f>VLOOKUP($A179,OBITOS!A:AB,22,0)</f>
        <v>12</v>
      </c>
      <c r="S179" s="1">
        <f>VLOOKUP(A179,POP_2021_FX_ETARIA!A:AC,20,0)</f>
        <v>7844.822834645669</v>
      </c>
      <c r="T179" s="3">
        <f t="shared" si="22"/>
        <v>152.9671256182296</v>
      </c>
      <c r="U179" s="12">
        <f>(T179*POP_PADRAO!$F$2)/100000</f>
        <v>23.338594693199877</v>
      </c>
      <c r="V179" s="8">
        <f>VLOOKUP(A179,OBITOS!A:AC,23,0)</f>
        <v>12</v>
      </c>
      <c r="W179" s="1">
        <f>VLOOKUP(A179,POP_2021_FX_ETARIA!A:AC,23,0)</f>
        <v>6677.1000282832092</v>
      </c>
      <c r="X179" s="3">
        <f t="shared" si="23"/>
        <v>179.71873941036938</v>
      </c>
      <c r="Y179" s="12">
        <f>(X179*POP_PADRAO!$G$2)/100000</f>
        <v>21.91481362382719</v>
      </c>
      <c r="Z179" s="8">
        <f>VLOOKUP(A179,OBITOS!A:AC,24,0)</f>
        <v>21</v>
      </c>
      <c r="AA179" s="1">
        <f>VLOOKUP(A179,POP_2021_FX_ETARIA!A:AC,26,0)</f>
        <v>4274.9944814462415</v>
      </c>
      <c r="AB179" s="3">
        <f t="shared" si="24"/>
        <v>491.22870429754676</v>
      </c>
      <c r="AC179" s="12">
        <f>(AB179*POP_PADRAO!$H$2)/100000</f>
        <v>44.845556889901928</v>
      </c>
      <c r="AD179" s="8">
        <f>VLOOKUP(A179,OBITOS!A:AC,25,0)</f>
        <v>66</v>
      </c>
      <c r="AE179" s="1">
        <f>VLOOKUP(A179,POP_2021_FX_ETARIA!A:AC,29,0)</f>
        <v>2879.5195052331114</v>
      </c>
      <c r="AF179" s="3">
        <f t="shared" si="25"/>
        <v>2292.0490686051794</v>
      </c>
      <c r="AG179" s="12">
        <f>(AF179*POP_PADRAO!$I$2)/100000</f>
        <v>158.48385358050913</v>
      </c>
      <c r="AH179" s="12">
        <f t="shared" si="26"/>
        <v>269.03919871488154</v>
      </c>
    </row>
    <row r="180" spans="1:34" x14ac:dyDescent="0.25">
      <c r="A180" s="8" t="s">
        <v>179</v>
      </c>
      <c r="B180" s="6">
        <f>VLOOKUP($A180,OBITOS!A:AC,18,0)</f>
        <v>0</v>
      </c>
      <c r="C180" s="1">
        <f>VLOOKUP(A180,POP_2021_FX_ETARIA!A:AC,8,0)</f>
        <v>5502.3664208308255</v>
      </c>
      <c r="D180" s="3">
        <f t="shared" si="18"/>
        <v>0</v>
      </c>
      <c r="E180" s="12">
        <f>(D180*POP_PADRAO!$B$2)/100000</f>
        <v>0</v>
      </c>
      <c r="F180" s="6">
        <f>VLOOKUP(A180,OBITOS!A:AC,19,0)</f>
        <v>0</v>
      </c>
      <c r="G180" s="1">
        <f>VLOOKUP(A180,POP_2021_FX_ETARIA!A:AC,11,0)</f>
        <v>4803.988427639104</v>
      </c>
      <c r="H180" s="3">
        <f t="shared" si="19"/>
        <v>0</v>
      </c>
      <c r="I180" s="12">
        <f>(H180*POP_PADRAO!$C$2)/100000</f>
        <v>0</v>
      </c>
      <c r="J180" s="8">
        <f>VLOOKUP(A180,OBITOS!A:AC,20,0)</f>
        <v>0</v>
      </c>
      <c r="K180" s="1">
        <f>VLOOKUP(A180,POP_2021_FX_ETARIA!A:AC,14,0)</f>
        <v>4809.5885665869218</v>
      </c>
      <c r="L180" s="3">
        <f t="shared" si="20"/>
        <v>0</v>
      </c>
      <c r="M180" s="12">
        <f>(L180*POP_PADRAO!$D$2)/100000</f>
        <v>0</v>
      </c>
      <c r="N180" s="8">
        <f>VLOOKUP(A180,OBITOS!A:AB,21,0)</f>
        <v>0</v>
      </c>
      <c r="O180" s="1">
        <f>VLOOKUP(A180,POP_2021_FX_ETARIA!A:AC,17,0)</f>
        <v>6321.2554636895047</v>
      </c>
      <c r="P180" s="3">
        <f t="shared" si="21"/>
        <v>0</v>
      </c>
      <c r="Q180" s="12">
        <f>(P180*POP_PADRAO!$E$2)/100000</f>
        <v>0</v>
      </c>
      <c r="R180" s="8">
        <f>VLOOKUP($A180,OBITOS!A:AB,22,0)</f>
        <v>3</v>
      </c>
      <c r="S180" s="1">
        <f>VLOOKUP(A180,POP_2021_FX_ETARIA!A:AC,20,0)</f>
        <v>6875.6943029490612</v>
      </c>
      <c r="T180" s="3">
        <f t="shared" si="22"/>
        <v>43.63195726594865</v>
      </c>
      <c r="U180" s="12">
        <f>(T180*POP_PADRAO!$F$2)/100000</f>
        <v>6.6570419113611008</v>
      </c>
      <c r="V180" s="8">
        <f>VLOOKUP(A180,OBITOS!A:AC,23,0)</f>
        <v>10</v>
      </c>
      <c r="W180" s="1">
        <f>VLOOKUP(A180,POP_2021_FX_ETARIA!A:AC,23,0)</f>
        <v>4927.8066522893168</v>
      </c>
      <c r="X180" s="3">
        <f t="shared" si="23"/>
        <v>202.93003978462281</v>
      </c>
      <c r="Y180" s="12">
        <f>(X180*POP_PADRAO!$G$2)/100000</f>
        <v>24.745188037409818</v>
      </c>
      <c r="Z180" s="8">
        <f>VLOOKUP(A180,OBITOS!A:AC,24,0)</f>
        <v>21</v>
      </c>
      <c r="AA180" s="1">
        <f>VLOOKUP(A180,POP_2021_FX_ETARIA!A:AC,26,0)</f>
        <v>3779.1886301548066</v>
      </c>
      <c r="AB180" s="3">
        <f t="shared" si="24"/>
        <v>555.67483010605315</v>
      </c>
      <c r="AC180" s="12">
        <f>(AB180*POP_PADRAO!$H$2)/100000</f>
        <v>50.729012754745987</v>
      </c>
      <c r="AD180" s="8">
        <f>VLOOKUP(A180,OBITOS!A:AC,25,0)</f>
        <v>65</v>
      </c>
      <c r="AE180" s="1">
        <f>VLOOKUP(A180,POP_2021_FX_ETARIA!A:AC,29,0)</f>
        <v>2959.5700076511098</v>
      </c>
      <c r="AF180" s="3">
        <f t="shared" si="25"/>
        <v>2196.2649922779779</v>
      </c>
      <c r="AG180" s="12">
        <f>(AF180*POP_PADRAO!$I$2)/100000</f>
        <v>151.86085857751715</v>
      </c>
      <c r="AH180" s="12">
        <f t="shared" si="26"/>
        <v>233.99210128103405</v>
      </c>
    </row>
    <row r="181" spans="1:34" x14ac:dyDescent="0.25">
      <c r="A181" s="8" t="s">
        <v>180</v>
      </c>
      <c r="B181" s="6">
        <f>VLOOKUP($A181,OBITOS!A:AC,18,0)</f>
        <v>0</v>
      </c>
      <c r="C181" s="1">
        <f>VLOOKUP(A181,POP_2021_FX_ETARIA!A:AC,8,0)</f>
        <v>4292.2034918723666</v>
      </c>
      <c r="D181" s="3">
        <f t="shared" si="18"/>
        <v>0</v>
      </c>
      <c r="E181" s="12">
        <f>(D181*POP_PADRAO!$B$2)/100000</f>
        <v>0</v>
      </c>
      <c r="F181" s="6">
        <f>VLOOKUP(A181,OBITOS!A:AC,19,0)</f>
        <v>0</v>
      </c>
      <c r="G181" s="1">
        <f>VLOOKUP(A181,POP_2021_FX_ETARIA!A:AC,11,0)</f>
        <v>4079.5774742649533</v>
      </c>
      <c r="H181" s="3">
        <f t="shared" si="19"/>
        <v>0</v>
      </c>
      <c r="I181" s="12">
        <f>(H181*POP_PADRAO!$C$2)/100000</f>
        <v>0</v>
      </c>
      <c r="J181" s="8">
        <f>VLOOKUP(A181,OBITOS!A:AC,20,0)</f>
        <v>2</v>
      </c>
      <c r="K181" s="1">
        <f>VLOOKUP(A181,POP_2021_FX_ETARIA!A:AC,14,0)</f>
        <v>4942.6108951355664</v>
      </c>
      <c r="L181" s="3">
        <f t="shared" si="20"/>
        <v>40.464443639865841</v>
      </c>
      <c r="M181" s="12">
        <f>(L181*POP_PADRAO!$D$2)/100000</f>
        <v>5.9879737049026609</v>
      </c>
      <c r="N181" s="8">
        <f>VLOOKUP(A181,OBITOS!A:AB,21,0)</f>
        <v>0</v>
      </c>
      <c r="O181" s="1">
        <f>VLOOKUP(A181,POP_2021_FX_ETARIA!A:AC,17,0)</f>
        <v>6461.0111116962462</v>
      </c>
      <c r="P181" s="3">
        <f t="shared" si="21"/>
        <v>0</v>
      </c>
      <c r="Q181" s="12">
        <f>(P181*POP_PADRAO!$E$2)/100000</f>
        <v>0</v>
      </c>
      <c r="R181" s="8">
        <f>VLOOKUP($A181,OBITOS!A:AB,22,0)</f>
        <v>5</v>
      </c>
      <c r="S181" s="1">
        <f>VLOOKUP(A181,POP_2021_FX_ETARIA!A:AC,20,0)</f>
        <v>6860.0291554959786</v>
      </c>
      <c r="T181" s="3">
        <f t="shared" si="22"/>
        <v>72.8859876053763</v>
      </c>
      <c r="U181" s="12">
        <f>(T181*POP_PADRAO!$F$2)/100000</f>
        <v>11.120405882378341</v>
      </c>
      <c r="V181" s="8">
        <f>VLOOKUP(A181,OBITOS!A:AC,23,0)</f>
        <v>15</v>
      </c>
      <c r="W181" s="1">
        <f>VLOOKUP(A181,POP_2021_FX_ETARIA!A:AC,23,0)</f>
        <v>5756.7951227604517</v>
      </c>
      <c r="X181" s="3">
        <f t="shared" si="23"/>
        <v>260.56164376416649</v>
      </c>
      <c r="Y181" s="12">
        <f>(X181*POP_PADRAO!$G$2)/100000</f>
        <v>31.772757138982573</v>
      </c>
      <c r="Z181" s="8">
        <f>VLOOKUP(A181,OBITOS!A:AC,24,0)</f>
        <v>26</v>
      </c>
      <c r="AA181" s="1">
        <f>VLOOKUP(A181,POP_2021_FX_ETARIA!A:AC,26,0)</f>
        <v>4786.3745284246124</v>
      </c>
      <c r="AB181" s="3">
        <f t="shared" si="24"/>
        <v>543.20864039358071</v>
      </c>
      <c r="AC181" s="12">
        <f>(AB181*POP_PADRAO!$H$2)/100000</f>
        <v>49.590941597543491</v>
      </c>
      <c r="AD181" s="8">
        <f>VLOOKUP(A181,OBITOS!A:AC,25,0)</f>
        <v>70</v>
      </c>
      <c r="AE181" s="1">
        <f>VLOOKUP(A181,POP_2021_FX_ETARIA!A:AC,29,0)</f>
        <v>4579.0925784238716</v>
      </c>
      <c r="AF181" s="3">
        <f t="shared" si="25"/>
        <v>1528.687153647679</v>
      </c>
      <c r="AG181" s="12">
        <f>(AF181*POP_PADRAO!$I$2)/100000</f>
        <v>105.70115376131027</v>
      </c>
      <c r="AH181" s="12">
        <f t="shared" si="26"/>
        <v>204.17323208511732</v>
      </c>
    </row>
    <row r="182" spans="1:34" x14ac:dyDescent="0.25">
      <c r="A182" s="8" t="s">
        <v>181</v>
      </c>
      <c r="B182" s="6">
        <f>VLOOKUP($A182,OBITOS!A:AC,18,0)</f>
        <v>0</v>
      </c>
      <c r="C182" s="1">
        <f>VLOOKUP(A182,POP_2021_FX_ETARIA!A:AC,8,0)</f>
        <v>3118.3299101412067</v>
      </c>
      <c r="D182" s="3">
        <f t="shared" si="18"/>
        <v>0</v>
      </c>
      <c r="E182" s="12">
        <f>(D182*POP_PADRAO!$B$2)/100000</f>
        <v>0</v>
      </c>
      <c r="F182" s="6">
        <f>VLOOKUP(A182,OBITOS!A:AC,19,0)</f>
        <v>0</v>
      </c>
      <c r="G182" s="1">
        <f>VLOOKUP(A182,POP_2021_FX_ETARIA!A:AC,11,0)</f>
        <v>2587.4170650974625</v>
      </c>
      <c r="H182" s="3">
        <f t="shared" si="19"/>
        <v>0</v>
      </c>
      <c r="I182" s="12">
        <f>(H182*POP_PADRAO!$C$2)/100000</f>
        <v>0</v>
      </c>
      <c r="J182" s="8">
        <f>VLOOKUP(A182,OBITOS!A:AC,20,0)</f>
        <v>0</v>
      </c>
      <c r="K182" s="1">
        <f>VLOOKUP(A182,POP_2021_FX_ETARIA!A:AC,14,0)</f>
        <v>2507.4764944863609</v>
      </c>
      <c r="L182" s="3">
        <f t="shared" si="20"/>
        <v>0</v>
      </c>
      <c r="M182" s="12">
        <f>(L182*POP_PADRAO!$D$2)/100000</f>
        <v>0</v>
      </c>
      <c r="N182" s="8">
        <f>VLOOKUP(A182,OBITOS!A:AB,21,0)</f>
        <v>1</v>
      </c>
      <c r="O182" s="1">
        <f>VLOOKUP(A182,POP_2021_FX_ETARIA!A:AC,17,0)</f>
        <v>5158.7856052344596</v>
      </c>
      <c r="P182" s="3">
        <f t="shared" si="21"/>
        <v>19.384407039232858</v>
      </c>
      <c r="Q182" s="12">
        <f>(P182*POP_PADRAO!$E$2)/100000</f>
        <v>3.213548627860265</v>
      </c>
      <c r="R182" s="8">
        <f>VLOOKUP($A182,OBITOS!A:AB,22,0)</f>
        <v>3</v>
      </c>
      <c r="S182" s="1">
        <f>VLOOKUP(A182,POP_2021_FX_ETARIA!A:AC,20,0)</f>
        <v>4676.8043390378652</v>
      </c>
      <c r="T182" s="3">
        <f t="shared" si="22"/>
        <v>64.1463653922536</v>
      </c>
      <c r="U182" s="12">
        <f>(T182*POP_PADRAO!$F$2)/100000</f>
        <v>9.7869788484362896</v>
      </c>
      <c r="V182" s="8">
        <f>VLOOKUP(A182,OBITOS!A:AC,23,0)</f>
        <v>10</v>
      </c>
      <c r="W182" s="1">
        <f>VLOOKUP(A182,POP_2021_FX_ETARIA!A:AC,23,0)</f>
        <v>3409.7200058029885</v>
      </c>
      <c r="X182" s="3">
        <f t="shared" si="23"/>
        <v>293.27921304333029</v>
      </c>
      <c r="Y182" s="12">
        <f>(X182*POP_PADRAO!$G$2)/100000</f>
        <v>35.762321250826993</v>
      </c>
      <c r="Z182" s="8">
        <f>VLOOKUP(A182,OBITOS!A:AC,24,0)</f>
        <v>11</v>
      </c>
      <c r="AA182" s="1">
        <f>VLOOKUP(A182,POP_2021_FX_ETARIA!A:AC,26,0)</f>
        <v>2850.8102366983612</v>
      </c>
      <c r="AB182" s="3">
        <f t="shared" si="24"/>
        <v>385.85521612057721</v>
      </c>
      <c r="AC182" s="12">
        <f>(AB182*POP_PADRAO!$H$2)/100000</f>
        <v>35.225734763495105</v>
      </c>
      <c r="AD182" s="8">
        <f>VLOOKUP(A182,OBITOS!A:AC,25,0)</f>
        <v>47</v>
      </c>
      <c r="AE182" s="1">
        <f>VLOOKUP(A182,POP_2021_FX_ETARIA!A:AC,29,0)</f>
        <v>2563.8377514570407</v>
      </c>
      <c r="AF182" s="3">
        <f t="shared" si="25"/>
        <v>1833.1893261689311</v>
      </c>
      <c r="AG182" s="12">
        <f>(AF182*POP_PADRAO!$I$2)/100000</f>
        <v>126.75597251969432</v>
      </c>
      <c r="AH182" s="12">
        <f t="shared" si="26"/>
        <v>210.74455601031298</v>
      </c>
    </row>
    <row r="183" spans="1:34" x14ac:dyDescent="0.25">
      <c r="A183" s="8" t="s">
        <v>182</v>
      </c>
      <c r="B183" s="6">
        <f>VLOOKUP($A183,OBITOS!A:AC,18,0)</f>
        <v>0</v>
      </c>
      <c r="C183" s="1">
        <f>VLOOKUP(A183,POP_2021_FX_ETARIA!A:AC,8,0)</f>
        <v>6048.4300872968097</v>
      </c>
      <c r="D183" s="3">
        <f t="shared" si="18"/>
        <v>0</v>
      </c>
      <c r="E183" s="12">
        <f>(D183*POP_PADRAO!$B$2)/100000</f>
        <v>0</v>
      </c>
      <c r="F183" s="6">
        <f>VLOOKUP(A183,OBITOS!A:AC,19,0)</f>
        <v>0</v>
      </c>
      <c r="G183" s="1">
        <f>VLOOKUP(A183,POP_2021_FX_ETARIA!A:AC,11,0)</f>
        <v>5283.4340980959432</v>
      </c>
      <c r="H183" s="3">
        <f t="shared" si="19"/>
        <v>0</v>
      </c>
      <c r="I183" s="12">
        <f>(H183*POP_PADRAO!$C$2)/100000</f>
        <v>0</v>
      </c>
      <c r="J183" s="8">
        <f>VLOOKUP(A183,OBITOS!A:AC,20,0)</f>
        <v>0</v>
      </c>
      <c r="K183" s="1">
        <f>VLOOKUP(A183,POP_2021_FX_ETARIA!A:AC,14,0)</f>
        <v>6928.8005382775118</v>
      </c>
      <c r="L183" s="3">
        <f t="shared" si="20"/>
        <v>0</v>
      </c>
      <c r="M183" s="12">
        <f>(L183*POP_PADRAO!$D$2)/100000</f>
        <v>0</v>
      </c>
      <c r="N183" s="8">
        <f>VLOOKUP(A183,OBITOS!A:AB,21,0)</f>
        <v>6</v>
      </c>
      <c r="O183" s="1">
        <f>VLOOKUP(A183,POP_2021_FX_ETARIA!A:AC,17,0)</f>
        <v>7631.7334246142509</v>
      </c>
      <c r="P183" s="3">
        <f t="shared" si="21"/>
        <v>78.619098259492375</v>
      </c>
      <c r="Q183" s="12">
        <f>(P183*POP_PADRAO!$E$2)/100000</f>
        <v>13.033480715920913</v>
      </c>
      <c r="R183" s="8">
        <f>VLOOKUP($A183,OBITOS!A:AB,22,0)</f>
        <v>5</v>
      </c>
      <c r="S183" s="1">
        <f>VLOOKUP(A183,POP_2021_FX_ETARIA!A:AC,20,0)</f>
        <v>5741.2765415549593</v>
      </c>
      <c r="T183" s="3">
        <f t="shared" si="22"/>
        <v>87.088645945032411</v>
      </c>
      <c r="U183" s="12">
        <f>(T183*POP_PADRAO!$F$2)/100000</f>
        <v>13.287342635720373</v>
      </c>
      <c r="V183" s="8">
        <f>VLOOKUP(A183,OBITOS!A:AC,23,0)</f>
        <v>16</v>
      </c>
      <c r="W183" s="1">
        <f>VLOOKUP(A183,POP_2021_FX_ETARIA!A:AC,23,0)</f>
        <v>4344.3982249502324</v>
      </c>
      <c r="X183" s="3">
        <f t="shared" si="23"/>
        <v>368.2903631649304</v>
      </c>
      <c r="Y183" s="12">
        <f>(X183*POP_PADRAO!$G$2)/100000</f>
        <v>44.909143557821999</v>
      </c>
      <c r="Z183" s="8">
        <f>VLOOKUP(A183,OBITOS!A:AC,24,0)</f>
        <v>21</v>
      </c>
      <c r="AA183" s="1">
        <f>VLOOKUP(A183,POP_2021_FX_ETARIA!A:AC,26,0)</f>
        <v>2921.4368414205801</v>
      </c>
      <c r="AB183" s="3">
        <f t="shared" si="24"/>
        <v>718.82437101698645</v>
      </c>
      <c r="AC183" s="12">
        <f>(AB183*POP_PADRAO!$H$2)/100000</f>
        <v>65.623362279668854</v>
      </c>
      <c r="AD183" s="8">
        <f>VLOOKUP(A183,OBITOS!A:AC,25,0)</f>
        <v>49</v>
      </c>
      <c r="AE183" s="1">
        <f>VLOOKUP(A183,POP_2021_FX_ETARIA!A:AC,29,0)</f>
        <v>1827.3374139250193</v>
      </c>
      <c r="AF183" s="3">
        <f t="shared" si="25"/>
        <v>2681.4971130455169</v>
      </c>
      <c r="AG183" s="12">
        <f>(AF183*POP_PADRAO!$I$2)/100000</f>
        <v>185.41225912719247</v>
      </c>
      <c r="AH183" s="12">
        <f t="shared" si="26"/>
        <v>322.26558831632462</v>
      </c>
    </row>
    <row r="184" spans="1:34" x14ac:dyDescent="0.25">
      <c r="A184" s="8" t="s">
        <v>183</v>
      </c>
      <c r="B184" s="6">
        <f>VLOOKUP($A184,OBITOS!A:AC,18,0)</f>
        <v>0</v>
      </c>
      <c r="C184" s="1">
        <f>VLOOKUP(A184,POP_2021_FX_ETARIA!A:AC,8,0)</f>
        <v>6133.1366611570247</v>
      </c>
      <c r="D184" s="3">
        <f t="shared" si="18"/>
        <v>0</v>
      </c>
      <c r="E184" s="12">
        <f>(D184*POP_PADRAO!$B$2)/100000</f>
        <v>0</v>
      </c>
      <c r="F184" s="6">
        <f>VLOOKUP(A184,OBITOS!A:AC,19,0)</f>
        <v>1</v>
      </c>
      <c r="G184" s="1">
        <f>VLOOKUP(A184,POP_2021_FX_ETARIA!A:AC,11,0)</f>
        <v>4765.9612071491356</v>
      </c>
      <c r="H184" s="3">
        <f t="shared" si="19"/>
        <v>20.982126302244328</v>
      </c>
      <c r="I184" s="12">
        <f>(H184*POP_PADRAO!$C$2)/100000</f>
        <v>2.5400700379701191</v>
      </c>
      <c r="J184" s="8">
        <f>VLOOKUP(A184,OBITOS!A:AC,20,0)</f>
        <v>0</v>
      </c>
      <c r="K184" s="1">
        <f>VLOOKUP(A184,POP_2021_FX_ETARIA!A:AC,14,0)</f>
        <v>5105.1746312945661</v>
      </c>
      <c r="L184" s="3">
        <f t="shared" si="20"/>
        <v>0</v>
      </c>
      <c r="M184" s="12">
        <f>(L184*POP_PADRAO!$D$2)/100000</f>
        <v>0</v>
      </c>
      <c r="N184" s="8">
        <f>VLOOKUP(A184,OBITOS!A:AB,21,0)</f>
        <v>2</v>
      </c>
      <c r="O184" s="1">
        <f>VLOOKUP(A184,POP_2021_FX_ETARIA!A:AC,17,0)</f>
        <v>6471.9982532751092</v>
      </c>
      <c r="P184" s="3">
        <f t="shared" si="21"/>
        <v>30.902356918713846</v>
      </c>
      <c r="Q184" s="12">
        <f>(P184*POP_PADRAO!$E$2)/100000</f>
        <v>5.1229953267485202</v>
      </c>
      <c r="R184" s="8">
        <f>VLOOKUP($A184,OBITOS!A:AB,22,0)</f>
        <v>7</v>
      </c>
      <c r="S184" s="1">
        <f>VLOOKUP(A184,POP_2021_FX_ETARIA!A:AC,20,0)</f>
        <v>6160.3096308566019</v>
      </c>
      <c r="T184" s="3">
        <f t="shared" si="22"/>
        <v>113.63065202011019</v>
      </c>
      <c r="U184" s="12">
        <f>(T184*POP_PADRAO!$F$2)/100000</f>
        <v>17.336925966956525</v>
      </c>
      <c r="V184" s="8">
        <f>VLOOKUP(A184,OBITOS!A:AC,23,0)</f>
        <v>14</v>
      </c>
      <c r="W184" s="1">
        <f>VLOOKUP(A184,POP_2021_FX_ETARIA!A:AC,23,0)</f>
        <v>4810.4384909786777</v>
      </c>
      <c r="X184" s="3">
        <f t="shared" si="23"/>
        <v>291.03375973427569</v>
      </c>
      <c r="Y184" s="12">
        <f>(X184*POP_PADRAO!$G$2)/100000</f>
        <v>35.488511792056116</v>
      </c>
      <c r="Z184" s="8">
        <f>VLOOKUP(A184,OBITOS!A:AC,24,0)</f>
        <v>23</v>
      </c>
      <c r="AA184" s="1">
        <f>VLOOKUP(A184,POP_2021_FX_ETARIA!A:AC,26,0)</f>
        <v>3076.0119426751589</v>
      </c>
      <c r="AB184" s="3">
        <f t="shared" si="24"/>
        <v>747.72141424123549</v>
      </c>
      <c r="AC184" s="12">
        <f>(AB184*POP_PADRAO!$H$2)/100000</f>
        <v>68.261449151477677</v>
      </c>
      <c r="AD184" s="8">
        <f>VLOOKUP(A184,OBITOS!A:AC,25,0)</f>
        <v>56</v>
      </c>
      <c r="AE184" s="1">
        <f>VLOOKUP(A184,POP_2021_FX_ETARIA!A:AC,29,0)</f>
        <v>2002.6918661856346</v>
      </c>
      <c r="AF184" s="3">
        <f t="shared" si="25"/>
        <v>2796.2364528228036</v>
      </c>
      <c r="AG184" s="12">
        <f>(AF184*POP_PADRAO!$I$2)/100000</f>
        <v>193.34591681989352</v>
      </c>
      <c r="AH184" s="12">
        <f t="shared" si="26"/>
        <v>322.09586909510244</v>
      </c>
    </row>
    <row r="185" spans="1:34" x14ac:dyDescent="0.25">
      <c r="A185" s="8" t="s">
        <v>184</v>
      </c>
      <c r="B185" s="6">
        <f>VLOOKUP($A185,OBITOS!A:AC,18,0)</f>
        <v>0</v>
      </c>
      <c r="C185" s="1">
        <f>VLOOKUP(A185,POP_2021_FX_ETARIA!A:AC,8,0)</f>
        <v>5057.6460165289254</v>
      </c>
      <c r="D185" s="3">
        <f t="shared" si="18"/>
        <v>0</v>
      </c>
      <c r="E185" s="12">
        <f>(D185*POP_PADRAO!$B$2)/100000</f>
        <v>0</v>
      </c>
      <c r="F185" s="6">
        <f>VLOOKUP(A185,OBITOS!A:AC,19,0)</f>
        <v>0</v>
      </c>
      <c r="G185" s="1">
        <f>VLOOKUP(A185,POP_2021_FX_ETARIA!A:AC,11,0)</f>
        <v>4030.0469967770291</v>
      </c>
      <c r="H185" s="3">
        <f t="shared" si="19"/>
        <v>0</v>
      </c>
      <c r="I185" s="12">
        <f>(H185*POP_PADRAO!$C$2)/100000</f>
        <v>0</v>
      </c>
      <c r="J185" s="8">
        <f>VLOOKUP(A185,OBITOS!A:AC,20,0)</f>
        <v>1</v>
      </c>
      <c r="K185" s="1">
        <f>VLOOKUP(A185,POP_2021_FX_ETARIA!A:AC,14,0)</f>
        <v>4456.4342087780678</v>
      </c>
      <c r="L185" s="3">
        <f t="shared" si="20"/>
        <v>22.439465122816095</v>
      </c>
      <c r="M185" s="12">
        <f>(L185*POP_PADRAO!$D$2)/100000</f>
        <v>3.3206171893371579</v>
      </c>
      <c r="N185" s="8">
        <f>VLOOKUP(A185,OBITOS!A:AB,21,0)</f>
        <v>4</v>
      </c>
      <c r="O185" s="1">
        <f>VLOOKUP(A185,POP_2021_FX_ETARIA!A:AC,17,0)</f>
        <v>5299.079475982533</v>
      </c>
      <c r="P185" s="3">
        <f t="shared" si="21"/>
        <v>75.484808599862276</v>
      </c>
      <c r="Q185" s="12">
        <f>(P185*POP_PADRAO!$E$2)/100000</f>
        <v>12.513877912769113</v>
      </c>
      <c r="R185" s="8">
        <f>VLOOKUP($A185,OBITOS!A:AB,22,0)</f>
        <v>7</v>
      </c>
      <c r="S185" s="1">
        <f>VLOOKUP(A185,POP_2021_FX_ETARIA!A:AC,20,0)</f>
        <v>5014.5977283483198</v>
      </c>
      <c r="T185" s="3">
        <f t="shared" si="22"/>
        <v>139.59245345699188</v>
      </c>
      <c r="U185" s="12">
        <f>(T185*POP_PADRAO!$F$2)/100000</f>
        <v>21.297985958061613</v>
      </c>
      <c r="V185" s="8">
        <f>VLOOKUP(A185,OBITOS!A:AC,23,0)</f>
        <v>21</v>
      </c>
      <c r="W185" s="1">
        <f>VLOOKUP(A185,POP_2021_FX_ETARIA!A:AC,23,0)</f>
        <v>4201.7320940404597</v>
      </c>
      <c r="X185" s="3">
        <f t="shared" si="23"/>
        <v>499.79388333171977</v>
      </c>
      <c r="Y185" s="12">
        <f>(X185*POP_PADRAO!$G$2)/100000</f>
        <v>60.944617347519134</v>
      </c>
      <c r="Z185" s="8">
        <f>VLOOKUP(A185,OBITOS!A:AC,24,0)</f>
        <v>23</v>
      </c>
      <c r="AA185" s="1">
        <f>VLOOKUP(A185,POP_2021_FX_ETARIA!A:AC,26,0)</f>
        <v>3329.0363588110404</v>
      </c>
      <c r="AB185" s="3">
        <f t="shared" si="24"/>
        <v>690.89062181989539</v>
      </c>
      <c r="AC185" s="12">
        <f>(AB185*POP_PADRAO!$H$2)/100000</f>
        <v>63.073217046283602</v>
      </c>
      <c r="AD185" s="8">
        <f>VLOOKUP(A185,OBITOS!A:AC,25,0)</f>
        <v>57</v>
      </c>
      <c r="AE185" s="1">
        <f>VLOOKUP(A185,POP_2021_FX_ETARIA!A:AC,29,0)</f>
        <v>2654.3929157100688</v>
      </c>
      <c r="AF185" s="3">
        <f t="shared" si="25"/>
        <v>2147.3836696385283</v>
      </c>
      <c r="AG185" s="12">
        <f>(AF185*POP_PADRAO!$I$2)/100000</f>
        <v>148.48095694882886</v>
      </c>
      <c r="AH185" s="12">
        <f t="shared" si="26"/>
        <v>309.63127240279948</v>
      </c>
    </row>
    <row r="186" spans="1:34" x14ac:dyDescent="0.25">
      <c r="A186" s="8" t="s">
        <v>185</v>
      </c>
      <c r="B186" s="6">
        <f>VLOOKUP($A186,OBITOS!A:AC,18,0)</f>
        <v>0</v>
      </c>
      <c r="C186" s="1">
        <f>VLOOKUP(A186,POP_2021_FX_ETARIA!A:AC,8,0)</f>
        <v>7485.2173223140489</v>
      </c>
      <c r="D186" s="3">
        <f t="shared" si="18"/>
        <v>0</v>
      </c>
      <c r="E186" s="12">
        <f>(D186*POP_PADRAO!$B$2)/100000</f>
        <v>0</v>
      </c>
      <c r="F186" s="6">
        <f>VLOOKUP(A186,OBITOS!A:AC,19,0)</f>
        <v>0</v>
      </c>
      <c r="G186" s="1">
        <f>VLOOKUP(A186,POP_2021_FX_ETARIA!A:AC,11,0)</f>
        <v>5755.9917960738348</v>
      </c>
      <c r="H186" s="3">
        <f t="shared" si="19"/>
        <v>0</v>
      </c>
      <c r="I186" s="12">
        <f>(H186*POP_PADRAO!$C$2)/100000</f>
        <v>0</v>
      </c>
      <c r="J186" s="8">
        <f>VLOOKUP(A186,OBITOS!A:AC,20,0)</f>
        <v>0</v>
      </c>
      <c r="K186" s="1">
        <f>VLOOKUP(A186,POP_2021_FX_ETARIA!A:AC,14,0)</f>
        <v>7372.3911599273661</v>
      </c>
      <c r="L186" s="3">
        <f t="shared" si="20"/>
        <v>0</v>
      </c>
      <c r="M186" s="12">
        <f>(L186*POP_PADRAO!$D$2)/100000</f>
        <v>0</v>
      </c>
      <c r="N186" s="8">
        <f>VLOOKUP(A186,OBITOS!A:AB,21,0)</f>
        <v>1</v>
      </c>
      <c r="O186" s="1">
        <f>VLOOKUP(A186,POP_2021_FX_ETARIA!A:AC,17,0)</f>
        <v>8784.9222707423578</v>
      </c>
      <c r="P186" s="3">
        <f t="shared" si="21"/>
        <v>11.38313998896084</v>
      </c>
      <c r="Q186" s="12">
        <f>(P186*POP_PADRAO!$E$2)/100000</f>
        <v>1.8870979039095794</v>
      </c>
      <c r="R186" s="8">
        <f>VLOOKUP($A186,OBITOS!A:AB,22,0)</f>
        <v>8</v>
      </c>
      <c r="S186" s="1">
        <f>VLOOKUP(A186,POP_2021_FX_ETARIA!A:AC,20,0)</f>
        <v>7831.0926407950783</v>
      </c>
      <c r="T186" s="3">
        <f t="shared" si="22"/>
        <v>102.15688112697097</v>
      </c>
      <c r="U186" s="12">
        <f>(T186*POP_PADRAO!$F$2)/100000</f>
        <v>15.58634271323225</v>
      </c>
      <c r="V186" s="8">
        <f>VLOOKUP(A186,OBITOS!A:AC,23,0)</f>
        <v>18</v>
      </c>
      <c r="W186" s="1">
        <f>VLOOKUP(A186,POP_2021_FX_ETARIA!A:AC,23,0)</f>
        <v>6149.8294149808644</v>
      </c>
      <c r="X186" s="3">
        <f t="shared" si="23"/>
        <v>292.69104531830351</v>
      </c>
      <c r="Y186" s="12">
        <f>(X186*POP_PADRAO!$G$2)/100000</f>
        <v>35.690600371213648</v>
      </c>
      <c r="Z186" s="8">
        <f>VLOOKUP(A186,OBITOS!A:AC,24,0)</f>
        <v>40</v>
      </c>
      <c r="AA186" s="1">
        <f>VLOOKUP(A186,POP_2021_FX_ETARIA!A:AC,26,0)</f>
        <v>4680.9516985137998</v>
      </c>
      <c r="AB186" s="3">
        <f t="shared" si="24"/>
        <v>854.52708287291205</v>
      </c>
      <c r="AC186" s="12">
        <f>(AB186*POP_PADRAO!$H$2)/100000</f>
        <v>78.012018788150641</v>
      </c>
      <c r="AD186" s="8">
        <f>VLOOKUP(A186,OBITOS!A:AC,25,0)</f>
        <v>89</v>
      </c>
      <c r="AE186" s="1">
        <f>VLOOKUP(A186,POP_2021_FX_ETARIA!A:AC,29,0)</f>
        <v>3403.9152181042964</v>
      </c>
      <c r="AF186" s="3">
        <f t="shared" si="25"/>
        <v>2614.6362143991869</v>
      </c>
      <c r="AG186" s="12">
        <f>(AF186*POP_PADRAO!$I$2)/100000</f>
        <v>180.78915876844903</v>
      </c>
      <c r="AH186" s="12">
        <f t="shared" si="26"/>
        <v>311.96521854495518</v>
      </c>
    </row>
    <row r="187" spans="1:34" x14ac:dyDescent="0.25">
      <c r="A187" s="8" t="s">
        <v>186</v>
      </c>
      <c r="B187" s="6">
        <f>VLOOKUP($A187,OBITOS!A:AC,18,0)</f>
        <v>0</v>
      </c>
      <c r="C187" s="1">
        <f>VLOOKUP(A187,POP_2021_FX_ETARIA!A:AC,8,0)</f>
        <v>7121.3486416787373</v>
      </c>
      <c r="D187" s="3">
        <f t="shared" si="18"/>
        <v>0</v>
      </c>
      <c r="E187" s="12">
        <f>(D187*POP_PADRAO!$B$2)/100000</f>
        <v>0</v>
      </c>
      <c r="F187" s="6">
        <f>VLOOKUP(A187,OBITOS!A:AC,19,0)</f>
        <v>0</v>
      </c>
      <c r="G187" s="1">
        <f>VLOOKUP(A187,POP_2021_FX_ETARIA!A:AC,11,0)</f>
        <v>7027.9820703348269</v>
      </c>
      <c r="H187" s="3">
        <f t="shared" si="19"/>
        <v>0</v>
      </c>
      <c r="I187" s="12">
        <f>(H187*POP_PADRAO!$C$2)/100000</f>
        <v>0</v>
      </c>
      <c r="J187" s="8">
        <f>VLOOKUP(A187,OBITOS!A:AC,20,0)</f>
        <v>1</v>
      </c>
      <c r="K187" s="1">
        <f>VLOOKUP(A187,POP_2021_FX_ETARIA!A:AC,14,0)</f>
        <v>9217.6399047950781</v>
      </c>
      <c r="L187" s="3">
        <f t="shared" si="20"/>
        <v>10.848764003894242</v>
      </c>
      <c r="M187" s="12">
        <f>(L187*POP_PADRAO!$D$2)/100000</f>
        <v>1.6054122519063161</v>
      </c>
      <c r="N187" s="8">
        <f>VLOOKUP(A187,OBITOS!A:AB,21,0)</f>
        <v>8</v>
      </c>
      <c r="O187" s="1">
        <f>VLOOKUP(A187,POP_2021_FX_ETARIA!A:AC,17,0)</f>
        <v>8239.5615287428918</v>
      </c>
      <c r="P187" s="3">
        <f t="shared" si="21"/>
        <v>97.092545180866665</v>
      </c>
      <c r="Q187" s="12">
        <f>(P187*POP_PADRAO!$E$2)/100000</f>
        <v>16.096010298893454</v>
      </c>
      <c r="R187" s="8">
        <f>VLOOKUP($A187,OBITOS!A:AB,22,0)</f>
        <v>15</v>
      </c>
      <c r="S187" s="1">
        <f>VLOOKUP(A187,POP_2021_FX_ETARIA!A:AC,20,0)</f>
        <v>8137.6939209966085</v>
      </c>
      <c r="T187" s="3">
        <f t="shared" si="22"/>
        <v>184.32740461394715</v>
      </c>
      <c r="U187" s="12">
        <f>(T187*POP_PADRAO!$F$2)/100000</f>
        <v>28.123314534071994</v>
      </c>
      <c r="V187" s="8">
        <f>VLOOKUP(A187,OBITOS!A:AC,23,0)</f>
        <v>27</v>
      </c>
      <c r="W187" s="1">
        <f>VLOOKUP(A187,POP_2021_FX_ETARIA!A:AC,23,0)</f>
        <v>6591.7170927765992</v>
      </c>
      <c r="X187" s="3">
        <f t="shared" si="23"/>
        <v>409.60495755479872</v>
      </c>
      <c r="Y187" s="12">
        <f>(X187*POP_PADRAO!$G$2)/100000</f>
        <v>49.947024632263471</v>
      </c>
      <c r="Z187" s="8">
        <f>VLOOKUP(A187,OBITOS!A:AC,24,0)</f>
        <v>53</v>
      </c>
      <c r="AA187" s="1">
        <f>VLOOKUP(A187,POP_2021_FX_ETARIA!A:AC,26,0)</f>
        <v>3970.829854451089</v>
      </c>
      <c r="AB187" s="3">
        <f t="shared" si="24"/>
        <v>1334.733593296369</v>
      </c>
      <c r="AC187" s="12">
        <f>(AB187*POP_PADRAO!$H$2)/100000</f>
        <v>121.85133068848329</v>
      </c>
      <c r="AD187" s="8">
        <f>VLOOKUP(A187,OBITOS!A:AC,25,0)</f>
        <v>49</v>
      </c>
      <c r="AE187" s="1">
        <f>VLOOKUP(A187,POP_2021_FX_ETARIA!A:AC,29,0)</f>
        <v>2587.5998789346249</v>
      </c>
      <c r="AF187" s="3">
        <f t="shared" si="25"/>
        <v>1893.6467109503203</v>
      </c>
      <c r="AG187" s="12">
        <f>(AF187*POP_PADRAO!$I$2)/100000</f>
        <v>130.93630157494661</v>
      </c>
      <c r="AH187" s="12">
        <f t="shared" si="26"/>
        <v>348.55939398056512</v>
      </c>
    </row>
    <row r="188" spans="1:34" x14ac:dyDescent="0.25">
      <c r="A188" s="8" t="s">
        <v>187</v>
      </c>
      <c r="B188" s="6">
        <f>VLOOKUP($A188,OBITOS!A:AC,18,0)</f>
        <v>0</v>
      </c>
      <c r="C188" s="1">
        <f>VLOOKUP(A188,POP_2021_FX_ETARIA!A:AC,8,0)</f>
        <v>6221.5432225244649</v>
      </c>
      <c r="D188" s="3">
        <f t="shared" si="18"/>
        <v>0</v>
      </c>
      <c r="E188" s="12">
        <f>(D188*POP_PADRAO!$B$2)/100000</f>
        <v>0</v>
      </c>
      <c r="F188" s="6">
        <f>VLOOKUP(A188,OBITOS!A:AC,19,0)</f>
        <v>0</v>
      </c>
      <c r="G188" s="1">
        <f>VLOOKUP(A188,POP_2021_FX_ETARIA!A:AC,11,0)</f>
        <v>6084.9018982581747</v>
      </c>
      <c r="H188" s="3">
        <f t="shared" si="19"/>
        <v>0</v>
      </c>
      <c r="I188" s="12">
        <f>(H188*POP_PADRAO!$C$2)/100000</f>
        <v>0</v>
      </c>
      <c r="J188" s="8">
        <f>VLOOKUP(A188,OBITOS!A:AC,20,0)</f>
        <v>1</v>
      </c>
      <c r="K188" s="1">
        <f>VLOOKUP(A188,POP_2021_FX_ETARIA!A:AC,14,0)</f>
        <v>6414.3646232439341</v>
      </c>
      <c r="L188" s="3">
        <f t="shared" si="20"/>
        <v>15.590008656138265</v>
      </c>
      <c r="M188" s="12">
        <f>(L188*POP_PADRAO!$D$2)/100000</f>
        <v>2.3070269474850567</v>
      </c>
      <c r="N188" s="8">
        <f>VLOOKUP(A188,OBITOS!A:AB,21,0)</f>
        <v>3</v>
      </c>
      <c r="O188" s="1">
        <f>VLOOKUP(A188,POP_2021_FX_ETARIA!A:AC,17,0)</f>
        <v>6643.404421983575</v>
      </c>
      <c r="P188" s="3">
        <f t="shared" si="21"/>
        <v>45.157569966277407</v>
      </c>
      <c r="Q188" s="12">
        <f>(P188*POP_PADRAO!$E$2)/100000</f>
        <v>7.4862257436571902</v>
      </c>
      <c r="R188" s="8">
        <f>VLOOKUP($A188,OBITOS!A:AB,22,0)</f>
        <v>12</v>
      </c>
      <c r="S188" s="1">
        <f>VLOOKUP(A188,POP_2021_FX_ETARIA!A:AC,20,0)</f>
        <v>6062.0067807301102</v>
      </c>
      <c r="T188" s="3">
        <f t="shared" si="22"/>
        <v>197.95424904745352</v>
      </c>
      <c r="U188" s="12">
        <f>(T188*POP_PADRAO!$F$2)/100000</f>
        <v>30.202397852762473</v>
      </c>
      <c r="V188" s="8">
        <f>VLOOKUP(A188,OBITOS!A:AC,23,0)</f>
        <v>17</v>
      </c>
      <c r="W188" s="1">
        <f>VLOOKUP(A188,POP_2021_FX_ETARIA!A:AC,23,0)</f>
        <v>3984.3083621748351</v>
      </c>
      <c r="X188" s="3">
        <f t="shared" si="23"/>
        <v>426.67380269534533</v>
      </c>
      <c r="Y188" s="12">
        <f>(X188*POP_PADRAO!$G$2)/100000</f>
        <v>52.028391112221463</v>
      </c>
      <c r="Z188" s="8">
        <f>VLOOKUP(A188,OBITOS!A:AC,24,0)</f>
        <v>27</v>
      </c>
      <c r="AA188" s="1">
        <f>VLOOKUP(A188,POP_2021_FX_ETARIA!A:AC,26,0)</f>
        <v>2234.174094550378</v>
      </c>
      <c r="AB188" s="3">
        <f t="shared" si="24"/>
        <v>1208.5002715705411</v>
      </c>
      <c r="AC188" s="12">
        <f>(AB188*POP_PADRAO!$H$2)/100000</f>
        <v>110.32715964283541</v>
      </c>
      <c r="AD188" s="8">
        <f>VLOOKUP(A188,OBITOS!A:AC,25,0)</f>
        <v>33</v>
      </c>
      <c r="AE188" s="1">
        <f>VLOOKUP(A188,POP_2021_FX_ETARIA!A:AC,29,0)</f>
        <v>1062.4703389830509</v>
      </c>
      <c r="AF188" s="3">
        <f t="shared" si="25"/>
        <v>3105.9690599538171</v>
      </c>
      <c r="AG188" s="12">
        <f>(AF188*POP_PADRAO!$I$2)/100000</f>
        <v>214.76239425487839</v>
      </c>
      <c r="AH188" s="12">
        <f t="shared" si="26"/>
        <v>417.11359555384001</v>
      </c>
    </row>
    <row r="189" spans="1:34" x14ac:dyDescent="0.25">
      <c r="A189" s="8" t="s">
        <v>188</v>
      </c>
      <c r="B189" s="6">
        <f>VLOOKUP($A189,OBITOS!A:AC,18,0)</f>
        <v>0</v>
      </c>
      <c r="C189" s="1">
        <f>VLOOKUP(A189,POP_2021_FX_ETARIA!A:AC,8,0)</f>
        <v>4796.3924117709403</v>
      </c>
      <c r="D189" s="3">
        <f t="shared" si="18"/>
        <v>0</v>
      </c>
      <c r="E189" s="12">
        <f>(D189*POP_PADRAO!$B$2)/100000</f>
        <v>0</v>
      </c>
      <c r="F189" s="6">
        <f>VLOOKUP(A189,OBITOS!A:AC,19,0)</f>
        <v>0</v>
      </c>
      <c r="G189" s="1">
        <f>VLOOKUP(A189,POP_2021_FX_ETARIA!A:AC,11,0)</f>
        <v>4375.6796726933608</v>
      </c>
      <c r="H189" s="3">
        <f t="shared" si="19"/>
        <v>0</v>
      </c>
      <c r="I189" s="12">
        <f>(H189*POP_PADRAO!$C$2)/100000</f>
        <v>0</v>
      </c>
      <c r="J189" s="8">
        <f>VLOOKUP(A189,OBITOS!A:AC,20,0)</f>
        <v>0</v>
      </c>
      <c r="K189" s="1">
        <f>VLOOKUP(A189,POP_2021_FX_ETARIA!A:AC,14,0)</f>
        <v>6326.628526645768</v>
      </c>
      <c r="L189" s="3">
        <f t="shared" si="20"/>
        <v>0</v>
      </c>
      <c r="M189" s="12">
        <f>(L189*POP_PADRAO!$D$2)/100000</f>
        <v>0</v>
      </c>
      <c r="N189" s="8">
        <f>VLOOKUP(A189,OBITOS!A:AB,21,0)</f>
        <v>4</v>
      </c>
      <c r="O189" s="1">
        <f>VLOOKUP(A189,POP_2021_FX_ETARIA!A:AC,17,0)</f>
        <v>6065.6200884396712</v>
      </c>
      <c r="P189" s="3">
        <f t="shared" si="21"/>
        <v>65.945442373212757</v>
      </c>
      <c r="Q189" s="12">
        <f>(P189*POP_PADRAO!$E$2)/100000</f>
        <v>10.932440978110144</v>
      </c>
      <c r="R189" s="8">
        <f>VLOOKUP($A189,OBITOS!A:AB,22,0)</f>
        <v>16</v>
      </c>
      <c r="S189" s="1">
        <f>VLOOKUP(A189,POP_2021_FX_ETARIA!A:AC,20,0)</f>
        <v>5536.8329259638886</v>
      </c>
      <c r="T189" s="3">
        <f t="shared" si="22"/>
        <v>288.97386310811635</v>
      </c>
      <c r="U189" s="12">
        <f>(T189*POP_PADRAO!$F$2)/100000</f>
        <v>44.089498581810425</v>
      </c>
      <c r="V189" s="8">
        <f>VLOOKUP(A189,OBITOS!A:AC,23,0)</f>
        <v>25</v>
      </c>
      <c r="W189" s="1">
        <f>VLOOKUP(A189,POP_2021_FX_ETARIA!A:AC,23,0)</f>
        <v>4239.8012727475716</v>
      </c>
      <c r="X189" s="3">
        <f t="shared" si="23"/>
        <v>589.65027820275486</v>
      </c>
      <c r="Y189" s="12">
        <f>(X189*POP_PADRAO!$G$2)/100000</f>
        <v>71.901661409637327</v>
      </c>
      <c r="Z189" s="8">
        <f>VLOOKUP(A189,OBITOS!A:AC,24,0)</f>
        <v>28</v>
      </c>
      <c r="AA189" s="1">
        <f>VLOOKUP(A189,POP_2021_FX_ETARIA!A:AC,26,0)</f>
        <v>3242.2543156944603</v>
      </c>
      <c r="AB189" s="3">
        <f t="shared" si="24"/>
        <v>863.59666064636463</v>
      </c>
      <c r="AC189" s="12">
        <f>(AB189*POP_PADRAO!$H$2)/100000</f>
        <v>78.840004332253528</v>
      </c>
      <c r="AD189" s="8">
        <f>VLOOKUP(A189,OBITOS!A:AC,25,0)</f>
        <v>49</v>
      </c>
      <c r="AE189" s="1">
        <f>VLOOKUP(A189,POP_2021_FX_ETARIA!A:AC,29,0)</f>
        <v>1762.8595641646489</v>
      </c>
      <c r="AF189" s="3">
        <f t="shared" si="25"/>
        <v>2779.5747883762488</v>
      </c>
      <c r="AG189" s="12">
        <f>(AF189*POP_PADRAO!$I$2)/100000</f>
        <v>192.193845154097</v>
      </c>
      <c r="AH189" s="12">
        <f t="shared" si="26"/>
        <v>397.95745045590843</v>
      </c>
    </row>
    <row r="190" spans="1:34" x14ac:dyDescent="0.25">
      <c r="A190" s="8" t="s">
        <v>189</v>
      </c>
      <c r="B190" s="6">
        <f>VLOOKUP($A190,OBITOS!A:AC,18,0)</f>
        <v>0</v>
      </c>
      <c r="C190" s="1">
        <f>VLOOKUP(A190,POP_2021_FX_ETARIA!A:AC,8,0)</f>
        <v>6659.8817253682837</v>
      </c>
      <c r="D190" s="3">
        <f t="shared" si="18"/>
        <v>0</v>
      </c>
      <c r="E190" s="12">
        <f>(D190*POP_PADRAO!$B$2)/100000</f>
        <v>0</v>
      </c>
      <c r="F190" s="6">
        <f>VLOOKUP(A190,OBITOS!A:AC,19,0)</f>
        <v>0</v>
      </c>
      <c r="G190" s="1">
        <f>VLOOKUP(A190,POP_2021_FX_ETARIA!A:AC,11,0)</f>
        <v>6260.9553262537229</v>
      </c>
      <c r="H190" s="3">
        <f t="shared" si="19"/>
        <v>0</v>
      </c>
      <c r="I190" s="12">
        <f>(H190*POP_PADRAO!$C$2)/100000</f>
        <v>0</v>
      </c>
      <c r="J190" s="8">
        <f>VLOOKUP(A190,OBITOS!A:AC,20,0)</f>
        <v>1</v>
      </c>
      <c r="K190" s="1">
        <f>VLOOKUP(A190,POP_2021_FX_ETARIA!A:AC,14,0)</f>
        <v>8204.3949843260198</v>
      </c>
      <c r="L190" s="3">
        <f t="shared" si="20"/>
        <v>12.188589187995422</v>
      </c>
      <c r="M190" s="12">
        <f>(L190*POP_PADRAO!$D$2)/100000</f>
        <v>1.8036810837471198</v>
      </c>
      <c r="N190" s="8">
        <f>VLOOKUP(A190,OBITOS!A:AB,21,0)</f>
        <v>2</v>
      </c>
      <c r="O190" s="1">
        <f>VLOOKUP(A190,POP_2021_FX_ETARIA!A:AC,17,0)</f>
        <v>7788.9343651295003</v>
      </c>
      <c r="P190" s="3">
        <f t="shared" si="21"/>
        <v>25.677453503188527</v>
      </c>
      <c r="Q190" s="12">
        <f>(P190*POP_PADRAO!$E$2)/100000</f>
        <v>4.25681039946749</v>
      </c>
      <c r="R190" s="8">
        <f>VLOOKUP($A190,OBITOS!A:AB,22,0)</f>
        <v>10</v>
      </c>
      <c r="S190" s="1">
        <f>VLOOKUP(A190,POP_2021_FX_ETARIA!A:AC,20,0)</f>
        <v>6407.1210281479143</v>
      </c>
      <c r="T190" s="3">
        <f t="shared" si="22"/>
        <v>156.07633999838251</v>
      </c>
      <c r="U190" s="12">
        <f>(T190*POP_PADRAO!$F$2)/100000</f>
        <v>23.812975668454399</v>
      </c>
      <c r="V190" s="8">
        <f>VLOOKUP(A190,OBITOS!A:AC,23,0)</f>
        <v>20</v>
      </c>
      <c r="W190" s="1">
        <f>VLOOKUP(A190,POP_2021_FX_ETARIA!A:AC,23,0)</f>
        <v>6077.9691861114206</v>
      </c>
      <c r="X190" s="3">
        <f t="shared" si="23"/>
        <v>329.05727863348471</v>
      </c>
      <c r="Y190" s="12">
        <f>(X190*POP_PADRAO!$G$2)/100000</f>
        <v>40.125080759388624</v>
      </c>
      <c r="Z190" s="8">
        <f>VLOOKUP(A190,OBITOS!A:AC,24,0)</f>
        <v>43</v>
      </c>
      <c r="AA190" s="1">
        <f>VLOOKUP(A190,POP_2021_FX_ETARIA!A:AC,26,0)</f>
        <v>4462.7580954530067</v>
      </c>
      <c r="AB190" s="3">
        <f t="shared" si="24"/>
        <v>963.52970697227863</v>
      </c>
      <c r="AC190" s="12">
        <f>(AB190*POP_PADRAO!$H$2)/100000</f>
        <v>87.963154252001331</v>
      </c>
      <c r="AD190" s="8">
        <f>VLOOKUP(A190,OBITOS!A:AC,25,0)</f>
        <v>57</v>
      </c>
      <c r="AE190" s="1">
        <f>VLOOKUP(A190,POP_2021_FX_ETARIA!A:AC,29,0)</f>
        <v>2187.1162227602904</v>
      </c>
      <c r="AF190" s="3">
        <f t="shared" si="25"/>
        <v>2606.1715151132707</v>
      </c>
      <c r="AG190" s="12">
        <f>(AF190*POP_PADRAO!$I$2)/100000</f>
        <v>180.20386669045325</v>
      </c>
      <c r="AH190" s="12">
        <f t="shared" si="26"/>
        <v>338.16556885351224</v>
      </c>
    </row>
    <row r="191" spans="1:34" x14ac:dyDescent="0.25">
      <c r="A191" s="8" t="s">
        <v>190</v>
      </c>
      <c r="B191" s="6">
        <f>VLOOKUP($A191,OBITOS!A:AC,18,0)</f>
        <v>0</v>
      </c>
      <c r="C191" s="1">
        <f>VLOOKUP(A191,POP_2021_FX_ETARIA!A:AC,8,0)</f>
        <v>10323.545818060647</v>
      </c>
      <c r="D191" s="3">
        <f t="shared" si="18"/>
        <v>0</v>
      </c>
      <c r="E191" s="12">
        <f>(D191*POP_PADRAO!$B$2)/100000</f>
        <v>0</v>
      </c>
      <c r="F191" s="6">
        <f>VLOOKUP(A191,OBITOS!A:AC,19,0)</f>
        <v>0</v>
      </c>
      <c r="G191" s="1">
        <f>VLOOKUP(A191,POP_2021_FX_ETARIA!A:AC,11,0)</f>
        <v>8894.132020408164</v>
      </c>
      <c r="H191" s="3">
        <f t="shared" si="19"/>
        <v>0</v>
      </c>
      <c r="I191" s="12">
        <f>(H191*POP_PADRAO!$C$2)/100000</f>
        <v>0</v>
      </c>
      <c r="J191" s="8">
        <f>VLOOKUP(A191,OBITOS!A:AC,20,0)</f>
        <v>1</v>
      </c>
      <c r="K191" s="1">
        <f>VLOOKUP(A191,POP_2021_FX_ETARIA!A:AC,14,0)</f>
        <v>10324.773200199701</v>
      </c>
      <c r="L191" s="3">
        <f t="shared" si="20"/>
        <v>9.6854427754467096</v>
      </c>
      <c r="M191" s="12">
        <f>(L191*POP_PADRAO!$D$2)/100000</f>
        <v>1.4332626731725562</v>
      </c>
      <c r="N191" s="8">
        <f>VLOOKUP(A191,OBITOS!A:AB,21,0)</f>
        <v>10</v>
      </c>
      <c r="O191" s="1">
        <f>VLOOKUP(A191,POP_2021_FX_ETARIA!A:AC,17,0)</f>
        <v>10123.222358608551</v>
      </c>
      <c r="P191" s="3">
        <f t="shared" si="21"/>
        <v>98.782775343230838</v>
      </c>
      <c r="Q191" s="12">
        <f>(P191*POP_PADRAO!$E$2)/100000</f>
        <v>16.376216797242364</v>
      </c>
      <c r="R191" s="8">
        <f>VLOOKUP($A191,OBITOS!A:AB,22,0)</f>
        <v>15</v>
      </c>
      <c r="S191" s="1">
        <f>VLOOKUP(A191,POP_2021_FX_ETARIA!A:AC,20,0)</f>
        <v>7973.9822704191411</v>
      </c>
      <c r="T191" s="3">
        <f t="shared" si="22"/>
        <v>188.11178017845714</v>
      </c>
      <c r="U191" s="12">
        <f>(T191*POP_PADRAO!$F$2)/100000</f>
        <v>28.700706618220707</v>
      </c>
      <c r="V191" s="8">
        <f>VLOOKUP(A191,OBITOS!A:AC,23,0)</f>
        <v>31</v>
      </c>
      <c r="W191" s="1">
        <f>VLOOKUP(A191,POP_2021_FX_ETARIA!A:AC,23,0)</f>
        <v>5970.8085276202473</v>
      </c>
      <c r="X191" s="3">
        <f t="shared" si="23"/>
        <v>519.19266639681541</v>
      </c>
      <c r="Y191" s="12">
        <f>(X191*POP_PADRAO!$G$2)/100000</f>
        <v>63.310095298206882</v>
      </c>
      <c r="Z191" s="8">
        <f>VLOOKUP(A191,OBITOS!A:AC,24,0)</f>
        <v>38</v>
      </c>
      <c r="AA191" s="1">
        <f>VLOOKUP(A191,POP_2021_FX_ETARIA!A:AC,26,0)</f>
        <v>3559.729247656071</v>
      </c>
      <c r="AB191" s="3">
        <f t="shared" si="24"/>
        <v>1067.4969177788275</v>
      </c>
      <c r="AC191" s="12">
        <f>(AB191*POP_PADRAO!$H$2)/100000</f>
        <v>97.454593628649334</v>
      </c>
      <c r="AD191" s="8">
        <f>VLOOKUP(A191,OBITOS!A:AC,25,0)</f>
        <v>53</v>
      </c>
      <c r="AE191" s="1">
        <f>VLOOKUP(A191,POP_2021_FX_ETARIA!A:AC,29,0)</f>
        <v>1701.032703003337</v>
      </c>
      <c r="AF191" s="3">
        <f t="shared" si="25"/>
        <v>3115.7543242069005</v>
      </c>
      <c r="AG191" s="12">
        <f>(AF191*POP_PADRAO!$I$2)/100000</f>
        <v>215.4389968670886</v>
      </c>
      <c r="AH191" s="12">
        <f t="shared" si="26"/>
        <v>422.71387188258041</v>
      </c>
    </row>
    <row r="192" spans="1:34" x14ac:dyDescent="0.25">
      <c r="A192" s="8" t="s">
        <v>191</v>
      </c>
      <c r="B192" s="6">
        <f>VLOOKUP($A192,OBITOS!A:AC,18,0)</f>
        <v>0</v>
      </c>
      <c r="C192" s="1">
        <f>VLOOKUP(A192,POP_2021_FX_ETARIA!A:AC,8,0)</f>
        <v>6351.1089636787738</v>
      </c>
      <c r="D192" s="3">
        <f t="shared" si="18"/>
        <v>0</v>
      </c>
      <c r="E192" s="12">
        <f>(D192*POP_PADRAO!$B$2)/100000</f>
        <v>0</v>
      </c>
      <c r="F192" s="6">
        <f>VLOOKUP(A192,OBITOS!A:AC,19,0)</f>
        <v>0</v>
      </c>
      <c r="G192" s="1">
        <f>VLOOKUP(A192,POP_2021_FX_ETARIA!A:AC,11,0)</f>
        <v>5263.5116530612249</v>
      </c>
      <c r="H192" s="3">
        <f t="shared" si="19"/>
        <v>0</v>
      </c>
      <c r="I192" s="12">
        <f>(H192*POP_PADRAO!$C$2)/100000</f>
        <v>0</v>
      </c>
      <c r="J192" s="8">
        <f>VLOOKUP(A192,OBITOS!A:AC,20,0)</f>
        <v>1</v>
      </c>
      <c r="K192" s="1">
        <f>VLOOKUP(A192,POP_2021_FX_ETARIA!A:AC,14,0)</f>
        <v>6415.9569445831257</v>
      </c>
      <c r="L192" s="3">
        <f t="shared" si="20"/>
        <v>15.586139505569495</v>
      </c>
      <c r="M192" s="12">
        <f>(L192*POP_PADRAO!$D$2)/100000</f>
        <v>2.3064543862490168</v>
      </c>
      <c r="N192" s="8">
        <f>VLOOKUP(A192,OBITOS!A:AB,21,0)</f>
        <v>3</v>
      </c>
      <c r="O192" s="1">
        <f>VLOOKUP(A192,POP_2021_FX_ETARIA!A:AC,17,0)</f>
        <v>5967.9513872805601</v>
      </c>
      <c r="P192" s="3">
        <f t="shared" si="21"/>
        <v>50.268505980023107</v>
      </c>
      <c r="Q192" s="12">
        <f>(P192*POP_PADRAO!$E$2)/100000</f>
        <v>8.3335171454943708</v>
      </c>
      <c r="R192" s="8">
        <f>VLOOKUP($A192,OBITOS!A:AB,22,0)</f>
        <v>14</v>
      </c>
      <c r="S192" s="1">
        <f>VLOOKUP(A192,POP_2021_FX_ETARIA!A:AC,20,0)</f>
        <v>4628.9260406804942</v>
      </c>
      <c r="T192" s="3">
        <f t="shared" si="22"/>
        <v>302.44596428984795</v>
      </c>
      <c r="U192" s="12">
        <f>(T192*POP_PADRAO!$F$2)/100000</f>
        <v>46.144972317591616</v>
      </c>
      <c r="V192" s="8">
        <f>VLOOKUP(A192,OBITOS!A:AC,23,0)</f>
        <v>12</v>
      </c>
      <c r="W192" s="1">
        <f>VLOOKUP(A192,POP_2021_FX_ETARIA!A:AC,23,0)</f>
        <v>3341.2587271581601</v>
      </c>
      <c r="X192" s="3">
        <f t="shared" si="23"/>
        <v>359.14608774419446</v>
      </c>
      <c r="Y192" s="12">
        <f>(X192*POP_PADRAO!$G$2)/100000</f>
        <v>43.794095164828363</v>
      </c>
      <c r="Z192" s="8">
        <f>VLOOKUP(A192,OBITOS!A:AC,24,0)</f>
        <v>24</v>
      </c>
      <c r="AA192" s="1">
        <f>VLOOKUP(A192,POP_2021_FX_ETARIA!A:AC,26,0)</f>
        <v>2104.7361079350558</v>
      </c>
      <c r="AB192" s="3">
        <f t="shared" si="24"/>
        <v>1140.2854690199742</v>
      </c>
      <c r="AC192" s="12">
        <f>(AB192*POP_PADRAO!$H$2)/100000</f>
        <v>104.09965139311005</v>
      </c>
      <c r="AD192" s="8">
        <f>VLOOKUP(A192,OBITOS!A:AC,25,0)</f>
        <v>28</v>
      </c>
      <c r="AE192" s="1">
        <f>VLOOKUP(A192,POP_2021_FX_ETARIA!A:AC,29,0)</f>
        <v>989.63959955506118</v>
      </c>
      <c r="AF192" s="3">
        <f t="shared" si="25"/>
        <v>2829.3128137342837</v>
      </c>
      <c r="AG192" s="12">
        <f>(AF192*POP_PADRAO!$I$2)/100000</f>
        <v>195.63298353738799</v>
      </c>
      <c r="AH192" s="12">
        <f t="shared" si="26"/>
        <v>400.31167394466138</v>
      </c>
    </row>
    <row r="193" spans="1:34" x14ac:dyDescent="0.25">
      <c r="A193" s="8" t="s">
        <v>192</v>
      </c>
      <c r="B193" s="6">
        <f>VLOOKUP($A193,OBITOS!A:AC,18,0)</f>
        <v>0</v>
      </c>
      <c r="C193" s="1">
        <f>VLOOKUP(A193,POP_2021_FX_ETARIA!A:AC,8,0)</f>
        <v>9699.3017131633496</v>
      </c>
      <c r="D193" s="3">
        <f t="shared" si="18"/>
        <v>0</v>
      </c>
      <c r="E193" s="12">
        <f>(D193*POP_PADRAO!$B$2)/100000</f>
        <v>0</v>
      </c>
      <c r="F193" s="6">
        <f>VLOOKUP(A193,OBITOS!A:AC,19,0)</f>
        <v>0</v>
      </c>
      <c r="G193" s="1">
        <f>VLOOKUP(A193,POP_2021_FX_ETARIA!A:AC,11,0)</f>
        <v>8444.1311603572176</v>
      </c>
      <c r="H193" s="3">
        <f t="shared" si="19"/>
        <v>0</v>
      </c>
      <c r="I193" s="12">
        <f>(H193*POP_PADRAO!$C$2)/100000</f>
        <v>0</v>
      </c>
      <c r="J193" s="8">
        <f>VLOOKUP(A193,OBITOS!A:AC,20,0)</f>
        <v>3</v>
      </c>
      <c r="K193" s="1">
        <f>VLOOKUP(A193,POP_2021_FX_ETARIA!A:AC,14,0)</f>
        <v>9867.8037251702208</v>
      </c>
      <c r="L193" s="3">
        <f t="shared" si="20"/>
        <v>30.401901816792062</v>
      </c>
      <c r="M193" s="12">
        <f>(L193*POP_PADRAO!$D$2)/100000</f>
        <v>4.4989074921724752</v>
      </c>
      <c r="N193" s="8">
        <f>VLOOKUP(A193,OBITOS!A:AB,21,0)</f>
        <v>8</v>
      </c>
      <c r="O193" s="1">
        <f>VLOOKUP(A193,POP_2021_FX_ETARIA!A:AC,17,0)</f>
        <v>10171.879103699845</v>
      </c>
      <c r="P193" s="3">
        <f t="shared" si="21"/>
        <v>78.648201757432787</v>
      </c>
      <c r="Q193" s="12">
        <f>(P193*POP_PADRAO!$E$2)/100000</f>
        <v>13.038305496255081</v>
      </c>
      <c r="R193" s="8">
        <f>VLOOKUP($A193,OBITOS!A:AB,22,0)</f>
        <v>10</v>
      </c>
      <c r="S193" s="1">
        <f>VLOOKUP(A193,POP_2021_FX_ETARIA!A:AC,20,0)</f>
        <v>8575.0105911875416</v>
      </c>
      <c r="T193" s="3">
        <f t="shared" si="22"/>
        <v>116.61793176415323</v>
      </c>
      <c r="U193" s="12">
        <f>(T193*POP_PADRAO!$F$2)/100000</f>
        <v>17.792703055658762</v>
      </c>
      <c r="V193" s="8">
        <f>VLOOKUP(A193,OBITOS!A:AC,23,0)</f>
        <v>19</v>
      </c>
      <c r="W193" s="1">
        <f>VLOOKUP(A193,POP_2021_FX_ETARIA!A:AC,23,0)</f>
        <v>5671.0960990959493</v>
      </c>
      <c r="X193" s="3">
        <f t="shared" si="23"/>
        <v>335.03223482721199</v>
      </c>
      <c r="Y193" s="12">
        <f>(X193*POP_PADRAO!$G$2)/100000</f>
        <v>40.853663943455345</v>
      </c>
      <c r="Z193" s="8">
        <f>VLOOKUP(A193,OBITOS!A:AC,24,0)</f>
        <v>29</v>
      </c>
      <c r="AA193" s="1">
        <f>VLOOKUP(A193,POP_2021_FX_ETARIA!A:AC,26,0)</f>
        <v>3279.6329660643455</v>
      </c>
      <c r="AB193" s="3">
        <f t="shared" si="24"/>
        <v>884.24528903308465</v>
      </c>
      <c r="AC193" s="12">
        <f>(AB193*POP_PADRAO!$H$2)/100000</f>
        <v>80.725071778259689</v>
      </c>
      <c r="AD193" s="8">
        <f>VLOOKUP(A193,OBITOS!A:AC,25,0)</f>
        <v>62</v>
      </c>
      <c r="AE193" s="1">
        <f>VLOOKUP(A193,POP_2021_FX_ETARIA!A:AC,29,0)</f>
        <v>1613.9947205325377</v>
      </c>
      <c r="AF193" s="3">
        <f t="shared" si="25"/>
        <v>3841.4004216533681</v>
      </c>
      <c r="AG193" s="12">
        <f>(AF193*POP_PADRAO!$I$2)/100000</f>
        <v>265.61383449783739</v>
      </c>
      <c r="AH193" s="12">
        <f t="shared" si="26"/>
        <v>422.52248626363871</v>
      </c>
    </row>
    <row r="194" spans="1:34" x14ac:dyDescent="0.25">
      <c r="A194" s="8" t="s">
        <v>193</v>
      </c>
      <c r="B194" s="6">
        <f>VLOOKUP($A194,OBITOS!A:AC,18,0)</f>
        <v>0</v>
      </c>
      <c r="C194" s="1">
        <f>VLOOKUP(A194,POP_2021_FX_ETARIA!A:AC,8,0)</f>
        <v>5979.2366949418793</v>
      </c>
      <c r="D194" s="3">
        <f t="shared" si="18"/>
        <v>0</v>
      </c>
      <c r="E194" s="12">
        <f>(D194*POP_PADRAO!$B$2)/100000</f>
        <v>0</v>
      </c>
      <c r="F194" s="6">
        <f>VLOOKUP(A194,OBITOS!A:AC,19,0)</f>
        <v>0</v>
      </c>
      <c r="G194" s="1">
        <f>VLOOKUP(A194,POP_2021_FX_ETARIA!A:AC,11,0)</f>
        <v>5730.7420247395839</v>
      </c>
      <c r="H194" s="3">
        <f t="shared" si="19"/>
        <v>0</v>
      </c>
      <c r="I194" s="12">
        <f>(H194*POP_PADRAO!$C$2)/100000</f>
        <v>0</v>
      </c>
      <c r="J194" s="8">
        <f>VLOOKUP(A194,OBITOS!A:AC,20,0)</f>
        <v>1</v>
      </c>
      <c r="K194" s="1">
        <f>VLOOKUP(A194,POP_2021_FX_ETARIA!A:AC,14,0)</f>
        <v>7353.8427758709859</v>
      </c>
      <c r="L194" s="3">
        <f t="shared" si="20"/>
        <v>13.598332606200715</v>
      </c>
      <c r="M194" s="12">
        <f>(L194*POP_PADRAO!$D$2)/100000</f>
        <v>2.0122964942048149</v>
      </c>
      <c r="N194" s="8">
        <f>VLOOKUP(A194,OBITOS!A:AB,21,0)</f>
        <v>10</v>
      </c>
      <c r="O194" s="1">
        <f>VLOOKUP(A194,POP_2021_FX_ETARIA!A:AC,17,0)</f>
        <v>7857.600412654745</v>
      </c>
      <c r="P194" s="3">
        <f t="shared" si="21"/>
        <v>127.26531606131178</v>
      </c>
      <c r="Q194" s="12">
        <f>(P194*POP_PADRAO!$E$2)/100000</f>
        <v>21.098054790909746</v>
      </c>
      <c r="R194" s="8">
        <f>VLOOKUP($A194,OBITOS!A:AB,22,0)</f>
        <v>22</v>
      </c>
      <c r="S194" s="1">
        <f>VLOOKUP(A194,POP_2021_FX_ETARIA!A:AC,20,0)</f>
        <v>6964.6190781049936</v>
      </c>
      <c r="T194" s="3">
        <f t="shared" si="22"/>
        <v>315.88231536111505</v>
      </c>
      <c r="U194" s="12">
        <f>(T194*POP_PADRAO!$F$2)/100000</f>
        <v>48.194991565455894</v>
      </c>
      <c r="V194" s="8">
        <f>VLOOKUP(A194,OBITOS!A:AC,23,0)</f>
        <v>18</v>
      </c>
      <c r="W194" s="1">
        <f>VLOOKUP(A194,POP_2021_FX_ETARIA!A:AC,23,0)</f>
        <v>6224.9539691993541</v>
      </c>
      <c r="X194" s="3">
        <f t="shared" si="23"/>
        <v>289.15876469228152</v>
      </c>
      <c r="Y194" s="12">
        <f>(X194*POP_PADRAO!$G$2)/100000</f>
        <v>35.25987582996494</v>
      </c>
      <c r="Z194" s="8">
        <f>VLOOKUP(A194,OBITOS!A:AC,24,0)</f>
        <v>43</v>
      </c>
      <c r="AA194" s="1">
        <f>VLOOKUP(A194,POP_2021_FX_ETARIA!A:AC,26,0)</f>
        <v>4673.4858211280771</v>
      </c>
      <c r="AB194" s="3">
        <f t="shared" si="24"/>
        <v>920.08410094246824</v>
      </c>
      <c r="AC194" s="12">
        <f>(AB194*POP_PADRAO!$H$2)/100000</f>
        <v>83.996890921334924</v>
      </c>
      <c r="AD194" s="8">
        <f>VLOOKUP(A194,OBITOS!A:AC,25,0)</f>
        <v>54</v>
      </c>
      <c r="AE194" s="1">
        <f>VLOOKUP(A194,POP_2021_FX_ETARIA!A:AC,29,0)</f>
        <v>3286.4445907395216</v>
      </c>
      <c r="AF194" s="3">
        <f t="shared" si="25"/>
        <v>1643.1130514769709</v>
      </c>
      <c r="AG194" s="12">
        <f>(AF194*POP_PADRAO!$I$2)/100000</f>
        <v>113.61313849400693</v>
      </c>
      <c r="AH194" s="12">
        <f t="shared" si="26"/>
        <v>304.17524809587724</v>
      </c>
    </row>
    <row r="195" spans="1:34" x14ac:dyDescent="0.25">
      <c r="A195" s="8" t="s">
        <v>194</v>
      </c>
      <c r="B195" s="6">
        <f>VLOOKUP($A195,OBITOS!A:AC,18,0)</f>
        <v>0</v>
      </c>
      <c r="C195" s="1">
        <f>VLOOKUP(A195,POP_2021_FX_ETARIA!A:AC,8,0)</f>
        <v>5983.8256272318322</v>
      </c>
      <c r="D195" s="3">
        <f t="shared" si="18"/>
        <v>0</v>
      </c>
      <c r="E195" s="12">
        <f>(D195*POP_PADRAO!$B$2)/100000</f>
        <v>0</v>
      </c>
      <c r="F195" s="6">
        <f>VLOOKUP(A195,OBITOS!A:AC,19,0)</f>
        <v>1</v>
      </c>
      <c r="G195" s="1">
        <f>VLOOKUP(A195,POP_2021_FX_ETARIA!A:AC,11,0)</f>
        <v>6360.5923951391605</v>
      </c>
      <c r="H195" s="3">
        <f t="shared" si="19"/>
        <v>15.721806050081305</v>
      </c>
      <c r="I195" s="12">
        <f>(H195*POP_PADRAO!$C$2)/100000</f>
        <v>1.903262229734902</v>
      </c>
      <c r="J195" s="8">
        <f>VLOOKUP(A195,OBITOS!A:AC,20,0)</f>
        <v>1</v>
      </c>
      <c r="K195" s="1">
        <f>VLOOKUP(A195,POP_2021_FX_ETARIA!A:AC,14,0)</f>
        <v>8664.8717630753526</v>
      </c>
      <c r="L195" s="3">
        <f t="shared" si="20"/>
        <v>11.540851698018415</v>
      </c>
      <c r="M195" s="12">
        <f>(L195*POP_PADRAO!$D$2)/100000</f>
        <v>1.7078281642758457</v>
      </c>
      <c r="N195" s="8">
        <f>VLOOKUP(A195,OBITOS!A:AB,21,0)</f>
        <v>12</v>
      </c>
      <c r="O195" s="1">
        <f>VLOOKUP(A195,POP_2021_FX_ETARIA!A:AC,17,0)</f>
        <v>9106.8789484932677</v>
      </c>
      <c r="P195" s="3">
        <f t="shared" si="21"/>
        <v>131.76852429761789</v>
      </c>
      <c r="Q195" s="12">
        <f>(P195*POP_PADRAO!$E$2)/100000</f>
        <v>21.844597030734857</v>
      </c>
      <c r="R195" s="8">
        <f>VLOOKUP($A195,OBITOS!A:AB,22,0)</f>
        <v>19</v>
      </c>
      <c r="S195" s="1">
        <f>VLOOKUP(A195,POP_2021_FX_ETARIA!A:AC,20,0)</f>
        <v>7684.6277902928532</v>
      </c>
      <c r="T195" s="3">
        <f t="shared" si="22"/>
        <v>247.24684810369888</v>
      </c>
      <c r="U195" s="12">
        <f>(T195*POP_PADRAO!$F$2)/100000</f>
        <v>37.723098696807213</v>
      </c>
      <c r="V195" s="8">
        <f>VLOOKUP(A195,OBITOS!A:AC,23,0)</f>
        <v>32</v>
      </c>
      <c r="W195" s="1">
        <f>VLOOKUP(A195,POP_2021_FX_ETARIA!A:AC,23,0)</f>
        <v>6842.6659139026106</v>
      </c>
      <c r="X195" s="3">
        <f t="shared" si="23"/>
        <v>467.65398753406754</v>
      </c>
      <c r="Y195" s="12">
        <f>(X195*POP_PADRAO!$G$2)/100000</f>
        <v>57.025494452457608</v>
      </c>
      <c r="Z195" s="8">
        <f>VLOOKUP(A195,OBITOS!A:AC,24,0)</f>
        <v>63</v>
      </c>
      <c r="AA195" s="1">
        <f>VLOOKUP(A195,POP_2021_FX_ETARIA!A:AC,26,0)</f>
        <v>5347.256184247939</v>
      </c>
      <c r="AB195" s="3">
        <f t="shared" si="24"/>
        <v>1178.1743351961843</v>
      </c>
      <c r="AC195" s="12">
        <f>(AB195*POP_PADRAO!$H$2)/100000</f>
        <v>107.55862536741979</v>
      </c>
      <c r="AD195" s="8">
        <f>VLOOKUP(A195,OBITOS!A:AC,25,0)</f>
        <v>95</v>
      </c>
      <c r="AE195" s="1">
        <f>VLOOKUP(A195,POP_2021_FX_ETARIA!A:AC,29,0)</f>
        <v>3270.8045363575716</v>
      </c>
      <c r="AF195" s="3">
        <f t="shared" si="25"/>
        <v>2904.4841703012239</v>
      </c>
      <c r="AG195" s="12">
        <f>(AF195*POP_PADRAO!$I$2)/100000</f>
        <v>200.83071094679863</v>
      </c>
      <c r="AH195" s="12">
        <f t="shared" si="26"/>
        <v>428.59361688822889</v>
      </c>
    </row>
    <row r="196" spans="1:34" x14ac:dyDescent="0.25">
      <c r="A196" s="8" t="s">
        <v>195</v>
      </c>
      <c r="B196" s="6">
        <f>VLOOKUP($A196,OBITOS!A:AC,18,0)</f>
        <v>0</v>
      </c>
      <c r="C196" s="1">
        <f>VLOOKUP(A196,POP_2021_FX_ETARIA!A:AC,8,0)</f>
        <v>6655.6673468441313</v>
      </c>
      <c r="D196" s="3">
        <f t="shared" ref="D196:D259" si="27">B196/C196*100000</f>
        <v>0</v>
      </c>
      <c r="E196" s="12">
        <f>(D196*POP_PADRAO!$B$2)/100000</f>
        <v>0</v>
      </c>
      <c r="F196" s="6">
        <f>VLOOKUP(A196,OBITOS!A:AC,19,0)</f>
        <v>0</v>
      </c>
      <c r="G196" s="1">
        <f>VLOOKUP(A196,POP_2021_FX_ETARIA!A:AC,11,0)</f>
        <v>7350.655350842806</v>
      </c>
      <c r="H196" s="3">
        <f t="shared" ref="H196:H259" si="28">F196/G196*100000</f>
        <v>0</v>
      </c>
      <c r="I196" s="12">
        <f>(H196*POP_PADRAO!$C$2)/100000</f>
        <v>0</v>
      </c>
      <c r="J196" s="8">
        <f>VLOOKUP(A196,OBITOS!A:AC,20,0)</f>
        <v>2</v>
      </c>
      <c r="K196" s="1">
        <f>VLOOKUP(A196,POP_2021_FX_ETARIA!A:AC,14,0)</f>
        <v>8406.3960901597493</v>
      </c>
      <c r="L196" s="3">
        <f t="shared" ref="L196:L259" si="29">J196/K196*100000</f>
        <v>23.791408096284378</v>
      </c>
      <c r="M196" s="12">
        <f>(L196*POP_PADRAO!$D$2)/100000</f>
        <v>3.5206792252248911</v>
      </c>
      <c r="N196" s="8">
        <f>VLOOKUP(A196,OBITOS!A:AB,21,0)</f>
        <v>9</v>
      </c>
      <c r="O196" s="1">
        <f>VLOOKUP(A196,POP_2021_FX_ETARIA!A:AC,17,0)</f>
        <v>8750.8107287882012</v>
      </c>
      <c r="P196" s="3">
        <f t="shared" ref="P196:P259" si="30">N196/O196*100000</f>
        <v>102.84761354044628</v>
      </c>
      <c r="Q196" s="12">
        <f>(P196*POP_PADRAO!$E$2)/100000</f>
        <v>17.050086015150235</v>
      </c>
      <c r="R196" s="8">
        <f>VLOOKUP($A196,OBITOS!A:AB,22,0)</f>
        <v>11</v>
      </c>
      <c r="S196" s="1">
        <f>VLOOKUP(A196,POP_2021_FX_ETARIA!A:AC,20,0)</f>
        <v>6839.0452590620525</v>
      </c>
      <c r="T196" s="3">
        <f t="shared" ref="T196:T259" si="31">R196/S196*100000</f>
        <v>160.84116398300611</v>
      </c>
      <c r="U196" s="12">
        <f>(T196*POP_PADRAO!$F$2)/100000</f>
        <v>24.539957334038601</v>
      </c>
      <c r="V196" s="8">
        <f>VLOOKUP(A196,OBITOS!A:AC,23,0)</f>
        <v>24</v>
      </c>
      <c r="W196" s="1">
        <f>VLOOKUP(A196,POP_2021_FX_ETARIA!A:AC,23,0)</f>
        <v>4750.8982357092445</v>
      </c>
      <c r="X196" s="3">
        <f t="shared" ref="X196:X259" si="32">V196/W196*100000</f>
        <v>505.16762955704786</v>
      </c>
      <c r="Y196" s="12">
        <f>(X196*POP_PADRAO!$G$2)/100000</f>
        <v>61.599889287307825</v>
      </c>
      <c r="Z196" s="8">
        <f>VLOOKUP(A196,OBITOS!A:AC,24,0)</f>
        <v>21</v>
      </c>
      <c r="AA196" s="1">
        <f>VLOOKUP(A196,POP_2021_FX_ETARIA!A:AC,26,0)</f>
        <v>2827.1253909582033</v>
      </c>
      <c r="AB196" s="3">
        <f t="shared" ref="AB196:AB259" si="33">Z196/AA196*100000</f>
        <v>742.8039827013979</v>
      </c>
      <c r="AC196" s="12">
        <f>(AB196*POP_PADRAO!$H$2)/100000</f>
        <v>67.812523927966296</v>
      </c>
      <c r="AD196" s="8">
        <f>VLOOKUP(A196,OBITOS!A:AC,25,0)</f>
        <v>54</v>
      </c>
      <c r="AE196" s="1">
        <f>VLOOKUP(A196,POP_2021_FX_ETARIA!A:AC,29,0)</f>
        <v>1531.3168779186124</v>
      </c>
      <c r="AF196" s="3">
        <f t="shared" ref="AF196:AF259" si="34">AD196/AE196*100000</f>
        <v>3526.3765964231761</v>
      </c>
      <c r="AG196" s="12">
        <f>(AF196*POP_PADRAO!$I$2)/100000</f>
        <v>243.83149550867427</v>
      </c>
      <c r="AH196" s="12">
        <f t="shared" ref="AH196:AH259" si="35">E196+I196+M196+Q196+U196+Y196+AC196+AG196</f>
        <v>418.35463129836211</v>
      </c>
    </row>
    <row r="197" spans="1:34" x14ac:dyDescent="0.25">
      <c r="A197" s="8" t="s">
        <v>196</v>
      </c>
      <c r="B197" s="6">
        <f>VLOOKUP($A197,OBITOS!A:AC,18,0)</f>
        <v>0</v>
      </c>
      <c r="C197" s="1">
        <f>VLOOKUP(A197,POP_2021_FX_ETARIA!A:AC,8,0)</f>
        <v>5401.5070259240365</v>
      </c>
      <c r="D197" s="3">
        <f t="shared" si="27"/>
        <v>0</v>
      </c>
      <c r="E197" s="12">
        <f>(D197*POP_PADRAO!$B$2)/100000</f>
        <v>0</v>
      </c>
      <c r="F197" s="6">
        <f>VLOOKUP(A197,OBITOS!A:AC,19,0)</f>
        <v>1</v>
      </c>
      <c r="G197" s="1">
        <f>VLOOKUP(A197,POP_2021_FX_ETARIA!A:AC,11,0)</f>
        <v>6066.7522540180316</v>
      </c>
      <c r="H197" s="3">
        <f t="shared" si="28"/>
        <v>16.483283940558088</v>
      </c>
      <c r="I197" s="12">
        <f>(H197*POP_PADRAO!$C$2)/100000</f>
        <v>1.9954457933220622</v>
      </c>
      <c r="J197" s="8">
        <f>VLOOKUP(A197,OBITOS!A:AC,20,0)</f>
        <v>0</v>
      </c>
      <c r="K197" s="1">
        <f>VLOOKUP(A197,POP_2021_FX_ETARIA!A:AC,14,0)</f>
        <v>7970.732146764899</v>
      </c>
      <c r="L197" s="3">
        <f t="shared" si="29"/>
        <v>0</v>
      </c>
      <c r="M197" s="12">
        <f>(L197*POP_PADRAO!$D$2)/100000</f>
        <v>0</v>
      </c>
      <c r="N197" s="8">
        <f>VLOOKUP(A197,OBITOS!A:AB,21,0)</f>
        <v>8</v>
      </c>
      <c r="O197" s="1">
        <f>VLOOKUP(A197,POP_2021_FX_ETARIA!A:AC,17,0)</f>
        <v>7539.3103227185293</v>
      </c>
      <c r="P197" s="3">
        <f t="shared" si="30"/>
        <v>106.11050159181343</v>
      </c>
      <c r="Q197" s="12">
        <f>(P197*POP_PADRAO!$E$2)/100000</f>
        <v>17.591007870490493</v>
      </c>
      <c r="R197" s="8">
        <f>VLOOKUP($A197,OBITOS!A:AB,22,0)</f>
        <v>15</v>
      </c>
      <c r="S197" s="1">
        <f>VLOOKUP(A197,POP_2021_FX_ETARIA!A:AC,20,0)</f>
        <v>6842.3269506450961</v>
      </c>
      <c r="T197" s="3">
        <f t="shared" si="31"/>
        <v>219.22366627899586</v>
      </c>
      <c r="U197" s="12">
        <f>(T197*POP_PADRAO!$F$2)/100000</f>
        <v>33.447528504994395</v>
      </c>
      <c r="V197" s="8">
        <f>VLOOKUP(A197,OBITOS!A:AC,23,0)</f>
        <v>31</v>
      </c>
      <c r="W197" s="1">
        <f>VLOOKUP(A197,POP_2021_FX_ETARIA!A:AC,23,0)</f>
        <v>5770.435850388144</v>
      </c>
      <c r="X197" s="3">
        <f t="shared" si="32"/>
        <v>537.22111819187467</v>
      </c>
      <c r="Y197" s="12">
        <f>(X197*POP_PADRAO!$G$2)/100000</f>
        <v>65.508475735945922</v>
      </c>
      <c r="Z197" s="8">
        <f>VLOOKUP(A197,OBITOS!A:AC,24,0)</f>
        <v>41</v>
      </c>
      <c r="AA197" s="1">
        <f>VLOOKUP(A197,POP_2021_FX_ETARIA!A:AC,26,0)</f>
        <v>4025.6184247938586</v>
      </c>
      <c r="AB197" s="3">
        <f t="shared" si="33"/>
        <v>1018.4770555371131</v>
      </c>
      <c r="AC197" s="12">
        <f>(AB197*POP_PADRAO!$H$2)/100000</f>
        <v>92.979441827331968</v>
      </c>
      <c r="AD197" s="8">
        <f>VLOOKUP(A197,OBITOS!A:AC,25,0)</f>
        <v>71</v>
      </c>
      <c r="AE197" s="1">
        <f>VLOOKUP(A197,POP_2021_FX_ETARIA!A:AC,29,0)</f>
        <v>2289.8785857238158</v>
      </c>
      <c r="AF197" s="3">
        <f t="shared" si="34"/>
        <v>3100.601073028392</v>
      </c>
      <c r="AG197" s="12">
        <f>(AF197*POP_PADRAO!$I$2)/100000</f>
        <v>214.39122451616558</v>
      </c>
      <c r="AH197" s="12">
        <f t="shared" si="35"/>
        <v>425.91312424825037</v>
      </c>
    </row>
    <row r="198" spans="1:34" x14ac:dyDescent="0.25">
      <c r="A198" s="8" t="s">
        <v>197</v>
      </c>
      <c r="B198" s="6">
        <f>VLOOKUP($A198,OBITOS!A:AC,18,0)</f>
        <v>0</v>
      </c>
      <c r="C198" s="1">
        <f>VLOOKUP(A198,POP_2021_FX_ETARIA!A:AC,8,0)</f>
        <v>5536.3675823719814</v>
      </c>
      <c r="D198" s="3">
        <f t="shared" si="27"/>
        <v>0</v>
      </c>
      <c r="E198" s="12">
        <f>(D198*POP_PADRAO!$B$2)/100000</f>
        <v>0</v>
      </c>
      <c r="F198" s="6">
        <f>VLOOKUP(A198,OBITOS!A:AC,19,0)</f>
        <v>1</v>
      </c>
      <c r="G198" s="1">
        <f>VLOOKUP(A198,POP_2021_FX_ETARIA!A:AC,11,0)</f>
        <v>4357.9943695958173</v>
      </c>
      <c r="H198" s="3">
        <f t="shared" si="28"/>
        <v>22.94633529076232</v>
      </c>
      <c r="I198" s="12">
        <f>(H198*POP_PADRAO!$C$2)/100000</f>
        <v>2.777854728052386</v>
      </c>
      <c r="J198" s="8">
        <f>VLOOKUP(A198,OBITOS!A:AC,20,0)</f>
        <v>1</v>
      </c>
      <c r="K198" s="1">
        <f>VLOOKUP(A198,POP_2021_FX_ETARIA!A:AC,14,0)</f>
        <v>5775.8340448889976</v>
      </c>
      <c r="L198" s="3">
        <f t="shared" si="29"/>
        <v>17.313516839786875</v>
      </c>
      <c r="M198" s="12">
        <f>(L198*POP_PADRAO!$D$2)/100000</f>
        <v>2.562073619465115</v>
      </c>
      <c r="N198" s="8">
        <f>VLOOKUP(A198,OBITOS!A:AB,21,0)</f>
        <v>6</v>
      </c>
      <c r="O198" s="1">
        <f>VLOOKUP(A198,POP_2021_FX_ETARIA!A:AC,17,0)</f>
        <v>5861.4854231531272</v>
      </c>
      <c r="P198" s="3">
        <f t="shared" si="30"/>
        <v>102.36313096164557</v>
      </c>
      <c r="Q198" s="12">
        <f>(P198*POP_PADRAO!$E$2)/100000</f>
        <v>16.969768452524971</v>
      </c>
      <c r="R198" s="8">
        <f>VLOOKUP($A198,OBITOS!A:AB,22,0)</f>
        <v>19</v>
      </c>
      <c r="S198" s="1">
        <f>VLOOKUP(A198,POP_2021_FX_ETARIA!A:AC,20,0)</f>
        <v>5090.3495966192859</v>
      </c>
      <c r="T198" s="3">
        <f t="shared" si="31"/>
        <v>373.25530672036149</v>
      </c>
      <c r="U198" s="12">
        <f>(T198*POP_PADRAO!$F$2)/100000</f>
        <v>56.948539010753109</v>
      </c>
      <c r="V198" s="8">
        <f>VLOOKUP(A198,OBITOS!A:AC,23,0)</f>
        <v>29</v>
      </c>
      <c r="W198" s="1">
        <f>VLOOKUP(A198,POP_2021_FX_ETARIA!A:AC,23,0)</f>
        <v>4909.4640820980621</v>
      </c>
      <c r="X198" s="3">
        <f t="shared" si="32"/>
        <v>590.69583797844666</v>
      </c>
      <c r="Y198" s="12">
        <f>(X198*POP_PADRAO!$G$2)/100000</f>
        <v>72.029156448229472</v>
      </c>
      <c r="Z198" s="8">
        <f>VLOOKUP(A198,OBITOS!A:AC,24,0)</f>
        <v>40</v>
      </c>
      <c r="AA198" s="1">
        <f>VLOOKUP(A198,POP_2021_FX_ETARIA!A:AC,26,0)</f>
        <v>3392.2537917087966</v>
      </c>
      <c r="AB198" s="3">
        <f t="shared" si="33"/>
        <v>1179.1570576991116</v>
      </c>
      <c r="AC198" s="12">
        <f>(AB198*POP_PADRAO!$H$2)/100000</f>
        <v>107.6483406823565</v>
      </c>
      <c r="AD198" s="8">
        <f>VLOOKUP(A198,OBITOS!A:AC,25,0)</f>
        <v>101</v>
      </c>
      <c r="AE198" s="1">
        <f>VLOOKUP(A198,POP_2021_FX_ETARIA!A:AC,29,0)</f>
        <v>2871.2972403219628</v>
      </c>
      <c r="AF198" s="3">
        <f t="shared" si="34"/>
        <v>3517.5738193052671</v>
      </c>
      <c r="AG198" s="12">
        <f>(AF198*POP_PADRAO!$I$2)/100000</f>
        <v>243.22282702117738</v>
      </c>
      <c r="AH198" s="12">
        <f t="shared" si="35"/>
        <v>502.15855996255891</v>
      </c>
    </row>
    <row r="199" spans="1:34" x14ac:dyDescent="0.25">
      <c r="A199" s="8" t="s">
        <v>198</v>
      </c>
      <c r="B199" s="6">
        <f>VLOOKUP($A199,OBITOS!A:AC,18,0)</f>
        <v>0</v>
      </c>
      <c r="C199" s="1">
        <f>VLOOKUP(A199,POP_2021_FX_ETARIA!A:AC,8,0)</f>
        <v>8220.6324176280195</v>
      </c>
      <c r="D199" s="3">
        <f t="shared" si="27"/>
        <v>0</v>
      </c>
      <c r="E199" s="12">
        <f>(D199*POP_PADRAO!$B$2)/100000</f>
        <v>0</v>
      </c>
      <c r="F199" s="6">
        <f>VLOOKUP(A199,OBITOS!A:AC,19,0)</f>
        <v>0</v>
      </c>
      <c r="G199" s="1">
        <f>VLOOKUP(A199,POP_2021_FX_ETARIA!A:AC,11,0)</f>
        <v>6489.0056304041827</v>
      </c>
      <c r="H199" s="3">
        <f t="shared" si="28"/>
        <v>0</v>
      </c>
      <c r="I199" s="12">
        <f>(H199*POP_PADRAO!$C$2)/100000</f>
        <v>0</v>
      </c>
      <c r="J199" s="8">
        <f>VLOOKUP(A199,OBITOS!A:AC,20,0)</f>
        <v>1</v>
      </c>
      <c r="K199" s="1">
        <f>VLOOKUP(A199,POP_2021_FX_ETARIA!A:AC,14,0)</f>
        <v>8059.1659551110024</v>
      </c>
      <c r="L199" s="3">
        <f t="shared" si="29"/>
        <v>12.408231888633773</v>
      </c>
      <c r="M199" s="12">
        <f>(L199*POP_PADRAO!$D$2)/100000</f>
        <v>1.836184056668277</v>
      </c>
      <c r="N199" s="8">
        <f>VLOOKUP(A199,OBITOS!A:AB,21,0)</f>
        <v>10</v>
      </c>
      <c r="O199" s="1">
        <f>VLOOKUP(A199,POP_2021_FX_ETARIA!A:AC,17,0)</f>
        <v>8514.5145768468719</v>
      </c>
      <c r="P199" s="3">
        <f t="shared" si="30"/>
        <v>117.44650748725641</v>
      </c>
      <c r="Q199" s="12">
        <f>(P199*POP_PADRAO!$E$2)/100000</f>
        <v>19.470291880415942</v>
      </c>
      <c r="R199" s="8">
        <f>VLOOKUP($A199,OBITOS!A:AB,22,0)</f>
        <v>22</v>
      </c>
      <c r="S199" s="1">
        <f>VLOOKUP(A199,POP_2021_FX_ETARIA!A:AC,20,0)</f>
        <v>6959.650403380715</v>
      </c>
      <c r="T199" s="3">
        <f t="shared" si="31"/>
        <v>316.10783192950748</v>
      </c>
      <c r="U199" s="12">
        <f>(T199*POP_PADRAO!$F$2)/100000</f>
        <v>48.229399218505797</v>
      </c>
      <c r="V199" s="8">
        <f>VLOOKUP(A199,OBITOS!A:AC,23,0)</f>
        <v>47</v>
      </c>
      <c r="W199" s="1">
        <f>VLOOKUP(A199,POP_2021_FX_ETARIA!A:AC,23,0)</f>
        <v>5815.5359179019388</v>
      </c>
      <c r="X199" s="3">
        <f t="shared" si="32"/>
        <v>808.18003127313011</v>
      </c>
      <c r="Y199" s="12">
        <f>(X199*POP_PADRAO!$G$2)/100000</f>
        <v>98.549070719931734</v>
      </c>
      <c r="Z199" s="8">
        <f>VLOOKUP(A199,OBITOS!A:AC,24,0)</f>
        <v>48</v>
      </c>
      <c r="AA199" s="1">
        <f>VLOOKUP(A199,POP_2021_FX_ETARIA!A:AC,26,0)</f>
        <v>4293.7462082912025</v>
      </c>
      <c r="AB199" s="3">
        <f t="shared" si="33"/>
        <v>1117.9049173263254</v>
      </c>
      <c r="AC199" s="12">
        <f>(AB199*POP_PADRAO!$H$2)/100000</f>
        <v>102.05647212564406</v>
      </c>
      <c r="AD199" s="8">
        <f>VLOOKUP(A199,OBITOS!A:AC,25,0)</f>
        <v>103</v>
      </c>
      <c r="AE199" s="1">
        <f>VLOOKUP(A199,POP_2021_FX_ETARIA!A:AC,29,0)</f>
        <v>2875.7027596780376</v>
      </c>
      <c r="AF199" s="3">
        <f t="shared" si="34"/>
        <v>3581.7331834230263</v>
      </c>
      <c r="AG199" s="12">
        <f>(AF199*POP_PADRAO!$I$2)/100000</f>
        <v>247.65912963264171</v>
      </c>
      <c r="AH199" s="12">
        <f t="shared" si="35"/>
        <v>517.80054763380747</v>
      </c>
    </row>
    <row r="200" spans="1:34" x14ac:dyDescent="0.25">
      <c r="A200" s="8" t="s">
        <v>199</v>
      </c>
      <c r="B200" s="6">
        <f>VLOOKUP($A200,OBITOS!A:AC,18,0)</f>
        <v>0</v>
      </c>
      <c r="C200" s="1">
        <f>VLOOKUP(A200,POP_2021_FX_ETARIA!A:AC,8,0)</f>
        <v>5837.6179341889674</v>
      </c>
      <c r="D200" s="3">
        <f t="shared" si="27"/>
        <v>0</v>
      </c>
      <c r="E200" s="12">
        <f>(D200*POP_PADRAO!$B$2)/100000</f>
        <v>0</v>
      </c>
      <c r="F200" s="6">
        <f>VLOOKUP(A200,OBITOS!A:AC,19,0)</f>
        <v>0</v>
      </c>
      <c r="G200" s="1">
        <f>VLOOKUP(A200,POP_2021_FX_ETARIA!A:AC,11,0)</f>
        <v>5979.3339487652902</v>
      </c>
      <c r="H200" s="3">
        <f t="shared" si="28"/>
        <v>0</v>
      </c>
      <c r="I200" s="12">
        <f>(H200*POP_PADRAO!$C$2)/100000</f>
        <v>0</v>
      </c>
      <c r="J200" s="8">
        <f>VLOOKUP(A200,OBITOS!A:AC,20,0)</f>
        <v>3</v>
      </c>
      <c r="K200" s="1">
        <f>VLOOKUP(A200,POP_2021_FX_ETARIA!A:AC,14,0)</f>
        <v>7182.7240035960449</v>
      </c>
      <c r="L200" s="3">
        <f t="shared" si="29"/>
        <v>41.766883963494131</v>
      </c>
      <c r="M200" s="12">
        <f>(L200*POP_PADRAO!$D$2)/100000</f>
        <v>6.1807102832058778</v>
      </c>
      <c r="N200" s="8">
        <f>VLOOKUP(A200,OBITOS!A:AB,21,0)</f>
        <v>9</v>
      </c>
      <c r="O200" s="1">
        <f>VLOOKUP(A200,POP_2021_FX_ETARIA!A:AC,17,0)</f>
        <v>6745.9470748104713</v>
      </c>
      <c r="P200" s="3">
        <f t="shared" si="30"/>
        <v>133.41343921309752</v>
      </c>
      <c r="Q200" s="12">
        <f>(P200*POP_PADRAO!$E$2)/100000</f>
        <v>22.117291163647351</v>
      </c>
      <c r="R200" s="8">
        <f>VLOOKUP($A200,OBITOS!A:AB,22,0)</f>
        <v>19</v>
      </c>
      <c r="S200" s="1">
        <f>VLOOKUP(A200,POP_2021_FX_ETARIA!A:AC,20,0)</f>
        <v>6774.2529789184237</v>
      </c>
      <c r="T200" s="3">
        <f t="shared" si="31"/>
        <v>280.47372985815974</v>
      </c>
      <c r="U200" s="12">
        <f>(T200*POP_PADRAO!$F$2)/100000</f>
        <v>42.792611005756719</v>
      </c>
      <c r="V200" s="8">
        <f>VLOOKUP(A200,OBITOS!A:AC,23,0)</f>
        <v>23</v>
      </c>
      <c r="W200" s="1">
        <f>VLOOKUP(A200,POP_2021_FX_ETARIA!A:AC,23,0)</f>
        <v>5486.6171273660257</v>
      </c>
      <c r="X200" s="3">
        <f t="shared" si="32"/>
        <v>419.2018408808064</v>
      </c>
      <c r="Y200" s="12">
        <f>(X200*POP_PADRAO!$G$2)/100000</f>
        <v>51.11726380792809</v>
      </c>
      <c r="Z200" s="8">
        <f>VLOOKUP(A200,OBITOS!A:AC,24,0)</f>
        <v>54</v>
      </c>
      <c r="AA200" s="1">
        <f>VLOOKUP(A200,POP_2021_FX_ETARIA!A:AC,26,0)</f>
        <v>3429.4936135146272</v>
      </c>
      <c r="AB200" s="3">
        <f t="shared" si="33"/>
        <v>1574.5764852047505</v>
      </c>
      <c r="AC200" s="12">
        <f>(AB200*POP_PADRAO!$H$2)/100000</f>
        <v>143.74721738976382</v>
      </c>
      <c r="AD200" s="8">
        <f>VLOOKUP(A200,OBITOS!A:AC,25,0)</f>
        <v>78</v>
      </c>
      <c r="AE200" s="1">
        <f>VLOOKUP(A200,POP_2021_FX_ETARIA!A:AC,29,0)</f>
        <v>2622.1131373278749</v>
      </c>
      <c r="AF200" s="3">
        <f t="shared" si="34"/>
        <v>2974.7000192176188</v>
      </c>
      <c r="AG200" s="12">
        <f>(AF200*POP_PADRAO!$I$2)/100000</f>
        <v>205.68578951868497</v>
      </c>
      <c r="AH200" s="12">
        <f t="shared" si="35"/>
        <v>471.64088316898676</v>
      </c>
    </row>
    <row r="201" spans="1:34" x14ac:dyDescent="0.25">
      <c r="A201" s="8" t="s">
        <v>200</v>
      </c>
      <c r="B201" s="6">
        <f>VLOOKUP($A201,OBITOS!A:AC,18,0)</f>
        <v>0</v>
      </c>
      <c r="C201" s="1">
        <f>VLOOKUP(A201,POP_2021_FX_ETARIA!A:AC,8,0)</f>
        <v>7066.0644797924633</v>
      </c>
      <c r="D201" s="3">
        <f t="shared" si="27"/>
        <v>0</v>
      </c>
      <c r="E201" s="12">
        <f>(D201*POP_PADRAO!$B$2)/100000</f>
        <v>0</v>
      </c>
      <c r="F201" s="6">
        <f>VLOOKUP(A201,OBITOS!A:AC,19,0)</f>
        <v>0</v>
      </c>
      <c r="G201" s="1">
        <f>VLOOKUP(A201,POP_2021_FX_ETARIA!A:AC,11,0)</f>
        <v>6862.5631202400191</v>
      </c>
      <c r="H201" s="3">
        <f t="shared" si="28"/>
        <v>0</v>
      </c>
      <c r="I201" s="12">
        <f>(H201*POP_PADRAO!$C$2)/100000</f>
        <v>0</v>
      </c>
      <c r="J201" s="8">
        <f>VLOOKUP(A201,OBITOS!A:AC,20,0)</f>
        <v>3</v>
      </c>
      <c r="K201" s="1">
        <f>VLOOKUP(A201,POP_2021_FX_ETARIA!A:AC,14,0)</f>
        <v>8059.2598142043753</v>
      </c>
      <c r="L201" s="3">
        <f t="shared" si="29"/>
        <v>37.224262142691146</v>
      </c>
      <c r="M201" s="12">
        <f>(L201*POP_PADRAO!$D$2)/100000</f>
        <v>5.5084880167544839</v>
      </c>
      <c r="N201" s="8">
        <f>VLOOKUP(A201,OBITOS!A:AB,21,0)</f>
        <v>5</v>
      </c>
      <c r="O201" s="1">
        <f>VLOOKUP(A201,POP_2021_FX_ETARIA!A:AC,17,0)</f>
        <v>7629.7169217565443</v>
      </c>
      <c r="P201" s="3">
        <f t="shared" si="30"/>
        <v>65.53323080365189</v>
      </c>
      <c r="Q201" s="12">
        <f>(P201*POP_PADRAO!$E$2)/100000</f>
        <v>10.864104509469685</v>
      </c>
      <c r="R201" s="8">
        <f>VLOOKUP($A201,OBITOS!A:AB,22,0)</f>
        <v>16</v>
      </c>
      <c r="S201" s="1">
        <f>VLOOKUP(A201,POP_2021_FX_ETARIA!A:AC,20,0)</f>
        <v>6667.7924275541136</v>
      </c>
      <c r="T201" s="3">
        <f t="shared" si="31"/>
        <v>239.95947945051935</v>
      </c>
      <c r="U201" s="12">
        <f>(T201*POP_PADRAO!$F$2)/100000</f>
        <v>36.611245789268374</v>
      </c>
      <c r="V201" s="8">
        <f>VLOOKUP(A201,OBITOS!A:AC,23,0)</f>
        <v>33</v>
      </c>
      <c r="W201" s="1">
        <f>VLOOKUP(A201,POP_2021_FX_ETARIA!A:AC,23,0)</f>
        <v>4876.3080311758722</v>
      </c>
      <c r="X201" s="3">
        <f t="shared" si="32"/>
        <v>676.7414976457585</v>
      </c>
      <c r="Y201" s="12">
        <f>(X201*POP_PADRAO!$G$2)/100000</f>
        <v>82.521521356502376</v>
      </c>
      <c r="Z201" s="8">
        <f>VLOOKUP(A201,OBITOS!A:AC,24,0)</f>
        <v>42</v>
      </c>
      <c r="AA201" s="1">
        <f>VLOOKUP(A201,POP_2021_FX_ETARIA!A:AC,26,0)</f>
        <v>3175.7255871446232</v>
      </c>
      <c r="AB201" s="3">
        <f t="shared" si="33"/>
        <v>1322.5324055080994</v>
      </c>
      <c r="AC201" s="12">
        <f>(AB201*POP_PADRAO!$H$2)/100000</f>
        <v>120.73745225203142</v>
      </c>
      <c r="AD201" s="8">
        <f>VLOOKUP(A201,OBITOS!A:AC,25,0)</f>
        <v>55</v>
      </c>
      <c r="AE201" s="1">
        <f>VLOOKUP(A201,POP_2021_FX_ETARIA!A:AC,29,0)</f>
        <v>1713.9449199851135</v>
      </c>
      <c r="AF201" s="3">
        <f t="shared" si="34"/>
        <v>3208.9712661523399</v>
      </c>
      <c r="AG201" s="12">
        <f>(AF201*POP_PADRAO!$I$2)/100000</f>
        <v>221.88448722803193</v>
      </c>
      <c r="AH201" s="12">
        <f t="shared" si="35"/>
        <v>478.1272991520583</v>
      </c>
    </row>
    <row r="202" spans="1:34" x14ac:dyDescent="0.25">
      <c r="A202" s="8" t="s">
        <v>201</v>
      </c>
      <c r="B202" s="6">
        <f>VLOOKUP($A202,OBITOS!A:AC,18,0)</f>
        <v>0</v>
      </c>
      <c r="C202" s="1">
        <f>VLOOKUP(A202,POP_2021_FX_ETARIA!A:AC,8,0)</f>
        <v>5009.6649371927906</v>
      </c>
      <c r="D202" s="3">
        <f t="shared" si="27"/>
        <v>0</v>
      </c>
      <c r="E202" s="12">
        <f>(D202*POP_PADRAO!$B$2)/100000</f>
        <v>0</v>
      </c>
      <c r="F202" s="6">
        <f>VLOOKUP(A202,OBITOS!A:AC,19,0)</f>
        <v>0</v>
      </c>
      <c r="G202" s="1">
        <f>VLOOKUP(A202,POP_2021_FX_ETARIA!A:AC,11,0)</f>
        <v>4530.9337641357033</v>
      </c>
      <c r="H202" s="3">
        <f t="shared" si="28"/>
        <v>0</v>
      </c>
      <c r="I202" s="12">
        <f>(H202*POP_PADRAO!$C$2)/100000</f>
        <v>0</v>
      </c>
      <c r="J202" s="8">
        <f>VLOOKUP(A202,OBITOS!A:AC,20,0)</f>
        <v>2</v>
      </c>
      <c r="K202" s="1">
        <f>VLOOKUP(A202,POP_2021_FX_ETARIA!A:AC,14,0)</f>
        <v>6219.0964938567577</v>
      </c>
      <c r="L202" s="3">
        <f t="shared" si="29"/>
        <v>32.159012196958287</v>
      </c>
      <c r="M202" s="12">
        <f>(L202*POP_PADRAO!$D$2)/100000</f>
        <v>4.7589266548400424</v>
      </c>
      <c r="N202" s="8">
        <f>VLOOKUP(A202,OBITOS!A:AB,21,0)</f>
        <v>9</v>
      </c>
      <c r="O202" s="1">
        <f>VLOOKUP(A202,POP_2021_FX_ETARIA!A:AC,17,0)</f>
        <v>6015.494206837363</v>
      </c>
      <c r="P202" s="3">
        <f t="shared" si="30"/>
        <v>149.61364254611652</v>
      </c>
      <c r="Q202" s="12">
        <f>(P202*POP_PADRAO!$E$2)/100000</f>
        <v>24.802962233518819</v>
      </c>
      <c r="R202" s="8">
        <f>VLOOKUP($A202,OBITOS!A:AB,22,0)</f>
        <v>13</v>
      </c>
      <c r="S202" s="1">
        <f>VLOOKUP(A202,POP_2021_FX_ETARIA!A:AC,20,0)</f>
        <v>5648.0124092223086</v>
      </c>
      <c r="T202" s="3">
        <f t="shared" si="31"/>
        <v>230.16946596599294</v>
      </c>
      <c r="U202" s="12">
        <f>(T202*POP_PADRAO!$F$2)/100000</f>
        <v>35.11755781001871</v>
      </c>
      <c r="V202" s="8">
        <f>VLOOKUP(A202,OBITOS!A:AC,23,0)</f>
        <v>25</v>
      </c>
      <c r="W202" s="1">
        <f>VLOOKUP(A202,POP_2021_FX_ETARIA!A:AC,23,0)</f>
        <v>4576.7017475916155</v>
      </c>
      <c r="X202" s="3">
        <f t="shared" si="32"/>
        <v>546.24490252517933</v>
      </c>
      <c r="Y202" s="12">
        <f>(X202*POP_PADRAO!$G$2)/100000</f>
        <v>66.608831505715884</v>
      </c>
      <c r="Z202" s="8">
        <f>VLOOKUP(A202,OBITOS!A:AC,24,0)</f>
        <v>26</v>
      </c>
      <c r="AA202" s="1">
        <f>VLOOKUP(A202,POP_2021_FX_ETARIA!A:AC,26,0)</f>
        <v>3284.4833127317679</v>
      </c>
      <c r="AB202" s="3">
        <f t="shared" si="33"/>
        <v>791.60091632115189</v>
      </c>
      <c r="AC202" s="12">
        <f>(AB202*POP_PADRAO!$H$2)/100000</f>
        <v>72.26732399065142</v>
      </c>
      <c r="AD202" s="8">
        <f>VLOOKUP(A202,OBITOS!A:AC,25,0)</f>
        <v>67</v>
      </c>
      <c r="AE202" s="1">
        <f>VLOOKUP(A202,POP_2021_FX_ETARIA!A:AC,29,0)</f>
        <v>2206.6113385436051</v>
      </c>
      <c r="AF202" s="3">
        <f t="shared" si="34"/>
        <v>3036.3299068435381</v>
      </c>
      <c r="AG202" s="12">
        <f>(AF202*POP_PADRAO!$I$2)/100000</f>
        <v>209.94719134488292</v>
      </c>
      <c r="AH202" s="12">
        <f t="shared" si="35"/>
        <v>413.50279353962776</v>
      </c>
    </row>
    <row r="203" spans="1:34" x14ac:dyDescent="0.25">
      <c r="A203" s="8" t="s">
        <v>202</v>
      </c>
      <c r="B203" s="6">
        <f>VLOOKUP($A203,OBITOS!A:AC,18,0)</f>
        <v>0</v>
      </c>
      <c r="C203" s="1">
        <f>VLOOKUP(A203,POP_2021_FX_ETARIA!A:AC,8,0)</f>
        <v>6347.9725559803383</v>
      </c>
      <c r="D203" s="3">
        <f t="shared" si="27"/>
        <v>0</v>
      </c>
      <c r="E203" s="12">
        <f>(D203*POP_PADRAO!$B$2)/100000</f>
        <v>0</v>
      </c>
      <c r="F203" s="6">
        <f>VLOOKUP(A203,OBITOS!A:AC,19,0)</f>
        <v>0</v>
      </c>
      <c r="G203" s="1">
        <f>VLOOKUP(A203,POP_2021_FX_ETARIA!A:AC,11,0)</f>
        <v>6072.5991230094623</v>
      </c>
      <c r="H203" s="3">
        <f t="shared" si="28"/>
        <v>0</v>
      </c>
      <c r="I203" s="12">
        <f>(H203*POP_PADRAO!$C$2)/100000</f>
        <v>0</v>
      </c>
      <c r="J203" s="8">
        <f>VLOOKUP(A203,OBITOS!A:AC,20,0)</f>
        <v>2</v>
      </c>
      <c r="K203" s="1">
        <f>VLOOKUP(A203,POP_2021_FX_ETARIA!A:AC,14,0)</f>
        <v>7578.8507641594251</v>
      </c>
      <c r="L203" s="3">
        <f t="shared" si="29"/>
        <v>26.389225256394415</v>
      </c>
      <c r="M203" s="12">
        <f>(L203*POP_PADRAO!$D$2)/100000</f>
        <v>3.9051071190896729</v>
      </c>
      <c r="N203" s="8">
        <f>VLOOKUP(A203,OBITOS!A:AB,21,0)</f>
        <v>6</v>
      </c>
      <c r="O203" s="1">
        <f>VLOOKUP(A203,POP_2021_FX_ETARIA!A:AC,17,0)</f>
        <v>8028.1457588327858</v>
      </c>
      <c r="P203" s="3">
        <f t="shared" si="30"/>
        <v>74.73705859660852</v>
      </c>
      <c r="Q203" s="12">
        <f>(P203*POP_PADRAO!$E$2)/100000</f>
        <v>12.389915854395325</v>
      </c>
      <c r="R203" s="8">
        <f>VLOOKUP($A203,OBITOS!A:AB,22,0)</f>
        <v>17</v>
      </c>
      <c r="S203" s="1">
        <f>VLOOKUP(A203,POP_2021_FX_ETARIA!A:AC,20,0)</f>
        <v>7543.0102235070153</v>
      </c>
      <c r="T203" s="3">
        <f t="shared" si="31"/>
        <v>225.37421395799319</v>
      </c>
      <c r="U203" s="12">
        <f>(T203*POP_PADRAO!$F$2)/100000</f>
        <v>34.38593366127337</v>
      </c>
      <c r="V203" s="8">
        <f>VLOOKUP(A203,OBITOS!A:AC,23,0)</f>
        <v>25</v>
      </c>
      <c r="W203" s="1">
        <f>VLOOKUP(A203,POP_2021_FX_ETARIA!A:AC,23,0)</f>
        <v>6255.9764728663404</v>
      </c>
      <c r="X203" s="3">
        <f t="shared" si="32"/>
        <v>399.61787114179458</v>
      </c>
      <c r="Y203" s="12">
        <f>(X203*POP_PADRAO!$G$2)/100000</f>
        <v>48.729204286404681</v>
      </c>
      <c r="Z203" s="8">
        <f>VLOOKUP(A203,OBITOS!A:AC,24,0)</f>
        <v>58</v>
      </c>
      <c r="AA203" s="1">
        <f>VLOOKUP(A203,POP_2021_FX_ETARIA!A:AC,26,0)</f>
        <v>4717.1850844664195</v>
      </c>
      <c r="AB203" s="3">
        <f t="shared" si="33"/>
        <v>1229.5468369683574</v>
      </c>
      <c r="AC203" s="12">
        <f>(AB203*POP_PADRAO!$H$2)/100000</f>
        <v>112.2485558023585</v>
      </c>
      <c r="AD203" s="8">
        <f>VLOOKUP(A203,OBITOS!A:AC,25,0)</f>
        <v>92</v>
      </c>
      <c r="AE203" s="1">
        <f>VLOOKUP(A203,POP_2021_FX_ETARIA!A:AC,29,0)</f>
        <v>3220.1389405780919</v>
      </c>
      <c r="AF203" s="3">
        <f t="shared" si="34"/>
        <v>2857.0195788969218</v>
      </c>
      <c r="AG203" s="12">
        <f>(AF203*POP_PADRAO!$I$2)/100000</f>
        <v>197.54876927398973</v>
      </c>
      <c r="AH203" s="12">
        <f t="shared" si="35"/>
        <v>409.2074859975113</v>
      </c>
    </row>
    <row r="204" spans="1:34" x14ac:dyDescent="0.25">
      <c r="A204" s="8" t="s">
        <v>203</v>
      </c>
      <c r="B204" s="6">
        <f>VLOOKUP($A204,OBITOS!A:AC,18,0)</f>
        <v>0</v>
      </c>
      <c r="C204" s="1">
        <f>VLOOKUP(A204,POP_2021_FX_ETARIA!A:AC,8,0)</f>
        <v>4997.6800928454395</v>
      </c>
      <c r="D204" s="3">
        <f t="shared" si="27"/>
        <v>0</v>
      </c>
      <c r="E204" s="12">
        <f>(D204*POP_PADRAO!$B$2)/100000</f>
        <v>0</v>
      </c>
      <c r="F204" s="6">
        <f>VLOOKUP(A204,OBITOS!A:AC,19,0)</f>
        <v>0</v>
      </c>
      <c r="G204" s="1">
        <f>VLOOKUP(A204,POP_2021_FX_ETARIA!A:AC,11,0)</f>
        <v>4186.5700438495269</v>
      </c>
      <c r="H204" s="3">
        <f t="shared" si="28"/>
        <v>0</v>
      </c>
      <c r="I204" s="12">
        <f>(H204*POP_PADRAO!$C$2)/100000</f>
        <v>0</v>
      </c>
      <c r="J204" s="8">
        <f>VLOOKUP(A204,OBITOS!A:AC,20,0)</f>
        <v>2</v>
      </c>
      <c r="K204" s="1">
        <f>VLOOKUP(A204,POP_2021_FX_ETARIA!A:AC,14,0)</f>
        <v>5335.0689241833988</v>
      </c>
      <c r="L204" s="3">
        <f t="shared" si="29"/>
        <v>37.487800596805336</v>
      </c>
      <c r="M204" s="12">
        <f>(L204*POP_PADRAO!$D$2)/100000</f>
        <v>5.5474867324544013</v>
      </c>
      <c r="N204" s="8">
        <f>VLOOKUP(A204,OBITOS!A:AB,21,0)</f>
        <v>7</v>
      </c>
      <c r="O204" s="1">
        <f>VLOOKUP(A204,POP_2021_FX_ETARIA!A:AC,17,0)</f>
        <v>5715.6960377628384</v>
      </c>
      <c r="P204" s="3">
        <f t="shared" si="30"/>
        <v>122.46977365052196</v>
      </c>
      <c r="Q204" s="12">
        <f>(P204*POP_PADRAO!$E$2)/100000</f>
        <v>20.303049367073516</v>
      </c>
      <c r="R204" s="8">
        <f>VLOOKUP($A204,OBITOS!A:AB,22,0)</f>
        <v>13</v>
      </c>
      <c r="S204" s="1">
        <f>VLOOKUP(A204,POP_2021_FX_ETARIA!A:AC,20,0)</f>
        <v>5154.9319607981388</v>
      </c>
      <c r="T204" s="3">
        <f t="shared" si="31"/>
        <v>252.18567575404447</v>
      </c>
      <c r="U204" s="12">
        <f>(T204*POP_PADRAO!$F$2)/100000</f>
        <v>38.476628557063982</v>
      </c>
      <c r="V204" s="8">
        <f>VLOOKUP(A204,OBITOS!A:AC,23,0)</f>
        <v>25</v>
      </c>
      <c r="W204" s="1">
        <f>VLOOKUP(A204,POP_2021_FX_ETARIA!A:AC,23,0)</f>
        <v>4273.3966210001454</v>
      </c>
      <c r="X204" s="3">
        <f t="shared" si="32"/>
        <v>585.0147369225233</v>
      </c>
      <c r="Y204" s="12">
        <f>(X204*POP_PADRAO!$G$2)/100000</f>
        <v>71.33640581339219</v>
      </c>
      <c r="Z204" s="8">
        <f>VLOOKUP(A204,OBITOS!A:AC,24,0)</f>
        <v>54</v>
      </c>
      <c r="AA204" s="1">
        <f>VLOOKUP(A204,POP_2021_FX_ETARIA!A:AC,26,0)</f>
        <v>2990.112402142563</v>
      </c>
      <c r="AB204" s="3">
        <f t="shared" si="33"/>
        <v>1805.9521762896384</v>
      </c>
      <c r="AC204" s="12">
        <f>(AB204*POP_PADRAO!$H$2)/100000</f>
        <v>164.8701111187155</v>
      </c>
      <c r="AD204" s="8">
        <f>VLOOKUP(A204,OBITOS!A:AC,25,0)</f>
        <v>73</v>
      </c>
      <c r="AE204" s="1">
        <f>VLOOKUP(A204,POP_2021_FX_ETARIA!A:AC,29,0)</f>
        <v>2199.1916635653147</v>
      </c>
      <c r="AF204" s="3">
        <f t="shared" si="34"/>
        <v>3319.4014514247883</v>
      </c>
      <c r="AG204" s="12">
        <f>(AF204*POP_PADRAO!$I$2)/100000</f>
        <v>229.52018820551481</v>
      </c>
      <c r="AH204" s="12">
        <f t="shared" si="35"/>
        <v>530.05386979421439</v>
      </c>
    </row>
    <row r="205" spans="1:34" x14ac:dyDescent="0.25">
      <c r="A205" s="8" t="s">
        <v>204</v>
      </c>
      <c r="B205" s="6">
        <f>VLOOKUP($A205,OBITOS!A:AC,18,0)</f>
        <v>0</v>
      </c>
      <c r="C205" s="1">
        <f>VLOOKUP(A205,POP_2021_FX_ETARIA!A:AC,8,0)</f>
        <v>4472.0528598218471</v>
      </c>
      <c r="D205" s="3">
        <f t="shared" si="27"/>
        <v>0</v>
      </c>
      <c r="E205" s="12">
        <f>(D205*POP_PADRAO!$B$2)/100000</f>
        <v>0</v>
      </c>
      <c r="F205" s="6">
        <f>VLOOKUP(A205,OBITOS!A:AC,19,0)</f>
        <v>1</v>
      </c>
      <c r="G205" s="1">
        <f>VLOOKUP(A205,POP_2021_FX_ETARIA!A:AC,11,0)</f>
        <v>4285.559561752988</v>
      </c>
      <c r="H205" s="3">
        <f t="shared" si="28"/>
        <v>23.334175749757978</v>
      </c>
      <c r="I205" s="12">
        <f>(H205*POP_PADRAO!$C$2)/100000</f>
        <v>2.8248062102433056</v>
      </c>
      <c r="J205" s="8">
        <f>VLOOKUP(A205,OBITOS!A:AC,20,0)</f>
        <v>1</v>
      </c>
      <c r="K205" s="1">
        <f>VLOOKUP(A205,POP_2021_FX_ETARIA!A:AC,14,0)</f>
        <v>5182.1982152864593</v>
      </c>
      <c r="L205" s="3">
        <f t="shared" si="29"/>
        <v>19.29683038850575</v>
      </c>
      <c r="M205" s="12">
        <f>(L205*POP_PADRAO!$D$2)/100000</f>
        <v>2.8555665804459371</v>
      </c>
      <c r="N205" s="8">
        <f>VLOOKUP(A205,OBITOS!A:AB,21,0)</f>
        <v>7</v>
      </c>
      <c r="O205" s="1">
        <f>VLOOKUP(A205,POP_2021_FX_ETARIA!A:AC,17,0)</f>
        <v>5645.8935900446113</v>
      </c>
      <c r="P205" s="3">
        <f t="shared" si="30"/>
        <v>123.98391659989981</v>
      </c>
      <c r="Q205" s="12">
        <f>(P205*POP_PADRAO!$E$2)/100000</f>
        <v>20.554064112456725</v>
      </c>
      <c r="R205" s="8">
        <f>VLOOKUP($A205,OBITOS!A:AB,22,0)</f>
        <v>14</v>
      </c>
      <c r="S205" s="1">
        <f>VLOOKUP(A205,POP_2021_FX_ETARIA!A:AC,20,0)</f>
        <v>5036.0889696401364</v>
      </c>
      <c r="T205" s="3">
        <f t="shared" si="31"/>
        <v>277.99350020220947</v>
      </c>
      <c r="U205" s="12">
        <f>(T205*POP_PADRAO!$F$2)/100000</f>
        <v>42.414195876019981</v>
      </c>
      <c r="V205" s="8">
        <f>VLOOKUP(A205,OBITOS!A:AC,23,0)</f>
        <v>27</v>
      </c>
      <c r="W205" s="1">
        <f>VLOOKUP(A205,POP_2021_FX_ETARIA!A:AC,23,0)</f>
        <v>3996.0614872364035</v>
      </c>
      <c r="X205" s="3">
        <f t="shared" si="32"/>
        <v>675.66527908139528</v>
      </c>
      <c r="Y205" s="12">
        <f>(X205*POP_PADRAO!$G$2)/100000</f>
        <v>82.390287800480891</v>
      </c>
      <c r="Z205" s="8">
        <f>VLOOKUP(A205,OBITOS!A:AC,24,0)</f>
        <v>31</v>
      </c>
      <c r="AA205" s="1">
        <f>VLOOKUP(A205,POP_2021_FX_ETARIA!A:AC,26,0)</f>
        <v>2851.6901408450703</v>
      </c>
      <c r="AB205" s="3">
        <f t="shared" si="33"/>
        <v>1087.074628340001</v>
      </c>
      <c r="AC205" s="12">
        <f>(AB205*POP_PADRAO!$H$2)/100000</f>
        <v>99.241894177383841</v>
      </c>
      <c r="AD205" s="8">
        <f>VLOOKUP(A205,OBITOS!A:AC,25,0)</f>
        <v>52</v>
      </c>
      <c r="AE205" s="1">
        <f>VLOOKUP(A205,POP_2021_FX_ETARIA!A:AC,29,0)</f>
        <v>1888.2826871055004</v>
      </c>
      <c r="AF205" s="3">
        <f t="shared" si="34"/>
        <v>2753.8249624959203</v>
      </c>
      <c r="AG205" s="12">
        <f>(AF205*POP_PADRAO!$I$2)/100000</f>
        <v>190.41337208725074</v>
      </c>
      <c r="AH205" s="12">
        <f t="shared" si="35"/>
        <v>440.69418684428143</v>
      </c>
    </row>
    <row r="206" spans="1:34" x14ac:dyDescent="0.25">
      <c r="A206" s="8" t="s">
        <v>205</v>
      </c>
      <c r="B206" s="6">
        <f>VLOOKUP($A206,OBITOS!A:AC,18,0)</f>
        <v>0</v>
      </c>
      <c r="C206" s="1">
        <f>VLOOKUP(A206,POP_2021_FX_ETARIA!A:AC,8,0)</f>
        <v>5392.8083475298126</v>
      </c>
      <c r="D206" s="3">
        <f t="shared" si="27"/>
        <v>0</v>
      </c>
      <c r="E206" s="12">
        <f>(D206*POP_PADRAO!$B$2)/100000</f>
        <v>0</v>
      </c>
      <c r="F206" s="6">
        <f>VLOOKUP(A206,OBITOS!A:AC,19,0)</f>
        <v>0</v>
      </c>
      <c r="G206" s="1">
        <f>VLOOKUP(A206,POP_2021_FX_ETARIA!A:AC,11,0)</f>
        <v>5134.9546107683209</v>
      </c>
      <c r="H206" s="3">
        <f t="shared" si="28"/>
        <v>0</v>
      </c>
      <c r="I206" s="12">
        <f>(H206*POP_PADRAO!$C$2)/100000</f>
        <v>0</v>
      </c>
      <c r="J206" s="8">
        <f>VLOOKUP(A206,OBITOS!A:AC,20,0)</f>
        <v>0</v>
      </c>
      <c r="K206" s="1">
        <f>VLOOKUP(A206,POP_2021_FX_ETARIA!A:AC,14,0)</f>
        <v>6475.4317054845978</v>
      </c>
      <c r="L206" s="3">
        <f t="shared" si="29"/>
        <v>0</v>
      </c>
      <c r="M206" s="12">
        <f>(L206*POP_PADRAO!$D$2)/100000</f>
        <v>0</v>
      </c>
      <c r="N206" s="8">
        <f>VLOOKUP(A206,OBITOS!A:AB,21,0)</f>
        <v>5</v>
      </c>
      <c r="O206" s="1">
        <f>VLOOKUP(A206,POP_2021_FX_ETARIA!A:AC,17,0)</f>
        <v>7008.7733047351921</v>
      </c>
      <c r="P206" s="3">
        <f t="shared" si="30"/>
        <v>71.339159972857928</v>
      </c>
      <c r="Q206" s="12">
        <f>(P206*POP_PADRAO!$E$2)/100000</f>
        <v>11.826611935020233</v>
      </c>
      <c r="R206" s="8">
        <f>VLOOKUP($A206,OBITOS!A:AB,22,0)</f>
        <v>11</v>
      </c>
      <c r="S206" s="1">
        <f>VLOOKUP(A206,POP_2021_FX_ETARIA!A:AC,20,0)</f>
        <v>6005.3643568598054</v>
      </c>
      <c r="T206" s="3">
        <f t="shared" si="31"/>
        <v>183.16956884447691</v>
      </c>
      <c r="U206" s="12">
        <f>(T206*POP_PADRAO!$F$2)/100000</f>
        <v>27.946660500496201</v>
      </c>
      <c r="V206" s="8">
        <f>VLOOKUP(A206,OBITOS!A:AC,23,0)</f>
        <v>34</v>
      </c>
      <c r="W206" s="1">
        <f>VLOOKUP(A206,POP_2021_FX_ETARIA!A:AC,23,0)</f>
        <v>4623.3141567142438</v>
      </c>
      <c r="X206" s="3">
        <f t="shared" si="32"/>
        <v>735.4031944946513</v>
      </c>
      <c r="Y206" s="12">
        <f>(X206*POP_PADRAO!$G$2)/100000</f>
        <v>89.674699469806924</v>
      </c>
      <c r="Z206" s="8">
        <f>VLOOKUP(A206,OBITOS!A:AC,24,0)</f>
        <v>39</v>
      </c>
      <c r="AA206" s="1">
        <f>VLOOKUP(A206,POP_2021_FX_ETARIA!A:AC,26,0)</f>
        <v>3652.370674186106</v>
      </c>
      <c r="AB206" s="3">
        <f t="shared" si="33"/>
        <v>1067.7996150730444</v>
      </c>
      <c r="AC206" s="12">
        <f>(AB206*POP_PADRAO!$H$2)/100000</f>
        <v>97.482227658602113</v>
      </c>
      <c r="AD206" s="8">
        <f>VLOOKUP(A206,OBITOS!A:AC,25,0)</f>
        <v>66</v>
      </c>
      <c r="AE206" s="1">
        <f>VLOOKUP(A206,POP_2021_FX_ETARIA!A:AC,29,0)</f>
        <v>2411.2100082034453</v>
      </c>
      <c r="AF206" s="3">
        <f t="shared" si="34"/>
        <v>2737.2149159738915</v>
      </c>
      <c r="AG206" s="12">
        <f>(AF206*POP_PADRAO!$I$2)/100000</f>
        <v>189.26486954556447</v>
      </c>
      <c r="AH206" s="12">
        <f t="shared" si="35"/>
        <v>416.19506910948996</v>
      </c>
    </row>
    <row r="207" spans="1:34" x14ac:dyDescent="0.25">
      <c r="A207" s="8" t="s">
        <v>206</v>
      </c>
      <c r="B207" s="6">
        <f>VLOOKUP($A207,OBITOS!A:AC,18,0)</f>
        <v>0</v>
      </c>
      <c r="C207" s="1">
        <f>VLOOKUP(A207,POP_2021_FX_ETARIA!A:AC,8,0)</f>
        <v>4484.1916524701874</v>
      </c>
      <c r="D207" s="3">
        <f t="shared" si="27"/>
        <v>0</v>
      </c>
      <c r="E207" s="12">
        <f>(D207*POP_PADRAO!$B$2)/100000</f>
        <v>0</v>
      </c>
      <c r="F207" s="6">
        <f>VLOOKUP(A207,OBITOS!A:AC,19,0)</f>
        <v>0</v>
      </c>
      <c r="G207" s="1">
        <f>VLOOKUP(A207,POP_2021_FX_ETARIA!A:AC,11,0)</f>
        <v>4502.04538923168</v>
      </c>
      <c r="H207" s="3">
        <f t="shared" si="28"/>
        <v>0</v>
      </c>
      <c r="I207" s="12">
        <f>(H207*POP_PADRAO!$C$2)/100000</f>
        <v>0</v>
      </c>
      <c r="J207" s="8">
        <f>VLOOKUP(A207,OBITOS!A:AC,20,0)</f>
        <v>1</v>
      </c>
      <c r="K207" s="1">
        <f>VLOOKUP(A207,POP_2021_FX_ETARIA!A:AC,14,0)</f>
        <v>5048.5682945154022</v>
      </c>
      <c r="L207" s="3">
        <f t="shared" si="29"/>
        <v>19.807595770990503</v>
      </c>
      <c r="M207" s="12">
        <f>(L207*POP_PADRAO!$D$2)/100000</f>
        <v>2.9311502139913155</v>
      </c>
      <c r="N207" s="8">
        <f>VLOOKUP(A207,OBITOS!A:AB,21,0)</f>
        <v>9</v>
      </c>
      <c r="O207" s="1">
        <f>VLOOKUP(A207,POP_2021_FX_ETARIA!A:AC,17,0)</f>
        <v>5085.2266952648079</v>
      </c>
      <c r="P207" s="3">
        <f t="shared" si="30"/>
        <v>176.9832603211278</v>
      </c>
      <c r="Q207" s="12">
        <f>(P207*POP_PADRAO!$E$2)/100000</f>
        <v>29.340299768163788</v>
      </c>
      <c r="R207" s="8">
        <f>VLOOKUP($A207,OBITOS!A:AB,22,0)</f>
        <v>14</v>
      </c>
      <c r="S207" s="1">
        <f>VLOOKUP(A207,POP_2021_FX_ETARIA!A:AC,20,0)</f>
        <v>4825.6356431401955</v>
      </c>
      <c r="T207" s="3">
        <f t="shared" si="31"/>
        <v>290.11722051376745</v>
      </c>
      <c r="U207" s="12">
        <f>(T207*POP_PADRAO!$F$2)/100000</f>
        <v>44.263943613526308</v>
      </c>
      <c r="V207" s="8">
        <f>VLOOKUP(A207,OBITOS!A:AC,23,0)</f>
        <v>21</v>
      </c>
      <c r="W207" s="1">
        <f>VLOOKUP(A207,POP_2021_FX_ETARIA!A:AC,23,0)</f>
        <v>3675.6858432857562</v>
      </c>
      <c r="X207" s="3">
        <f t="shared" si="32"/>
        <v>571.3219490278243</v>
      </c>
      <c r="Y207" s="12">
        <f>(X207*POP_PADRAO!$G$2)/100000</f>
        <v>69.666714073468881</v>
      </c>
      <c r="Z207" s="8">
        <f>VLOOKUP(A207,OBITOS!A:AC,24,0)</f>
        <v>30</v>
      </c>
      <c r="AA207" s="1">
        <f>VLOOKUP(A207,POP_2021_FX_ETARIA!A:AC,26,0)</f>
        <v>2220.629325813894</v>
      </c>
      <c r="AB207" s="3">
        <f t="shared" si="33"/>
        <v>1350.968378705192</v>
      </c>
      <c r="AC207" s="12">
        <f>(AB207*POP_PADRAO!$H$2)/100000</f>
        <v>123.33344683169163</v>
      </c>
      <c r="AD207" s="8">
        <f>VLOOKUP(A207,OBITOS!A:AC,25,0)</f>
        <v>60</v>
      </c>
      <c r="AE207" s="1">
        <f>VLOOKUP(A207,POP_2021_FX_ETARIA!A:AC,29,0)</f>
        <v>1494.7899917965547</v>
      </c>
      <c r="AF207" s="3">
        <f t="shared" si="34"/>
        <v>4013.9417797337096</v>
      </c>
      <c r="AG207" s="12">
        <f>(AF207*POP_PADRAO!$I$2)/100000</f>
        <v>277.54421579077706</v>
      </c>
      <c r="AH207" s="12">
        <f t="shared" si="35"/>
        <v>547.07977029161896</v>
      </c>
    </row>
    <row r="208" spans="1:34" x14ac:dyDescent="0.25">
      <c r="A208" s="8" t="s">
        <v>207</v>
      </c>
      <c r="B208" s="6">
        <f>VLOOKUP($A208,OBITOS!A:AC,18,0)</f>
        <v>0</v>
      </c>
      <c r="C208" s="1">
        <f>VLOOKUP(A208,POP_2021_FX_ETARIA!A:AC,8,0)</f>
        <v>4163.8985548583378</v>
      </c>
      <c r="D208" s="3">
        <f t="shared" si="27"/>
        <v>0</v>
      </c>
      <c r="E208" s="12">
        <f>(D208*POP_PADRAO!$B$2)/100000</f>
        <v>0</v>
      </c>
      <c r="F208" s="6">
        <f>VLOOKUP(A208,OBITOS!A:AC,19,0)</f>
        <v>0</v>
      </c>
      <c r="G208" s="1">
        <f>VLOOKUP(A208,POP_2021_FX_ETARIA!A:AC,11,0)</f>
        <v>3985.6106410609577</v>
      </c>
      <c r="H208" s="3">
        <f t="shared" si="28"/>
        <v>0</v>
      </c>
      <c r="I208" s="12">
        <f>(H208*POP_PADRAO!$C$2)/100000</f>
        <v>0</v>
      </c>
      <c r="J208" s="8">
        <f>VLOOKUP(A208,OBITOS!A:AC,20,0)</f>
        <v>1</v>
      </c>
      <c r="K208" s="1">
        <f>VLOOKUP(A208,POP_2021_FX_ETARIA!A:AC,14,0)</f>
        <v>4879.0581338544207</v>
      </c>
      <c r="L208" s="3">
        <f t="shared" si="29"/>
        <v>20.495759069999178</v>
      </c>
      <c r="M208" s="12">
        <f>(L208*POP_PADRAO!$D$2)/100000</f>
        <v>3.0329853899748862</v>
      </c>
      <c r="N208" s="8">
        <f>VLOOKUP(A208,OBITOS!A:AB,21,0)</f>
        <v>1</v>
      </c>
      <c r="O208" s="1">
        <f>VLOOKUP(A208,POP_2021_FX_ETARIA!A:AC,17,0)</f>
        <v>4950.1793661496959</v>
      </c>
      <c r="P208" s="3">
        <f t="shared" si="30"/>
        <v>20.201288196508543</v>
      </c>
      <c r="Q208" s="12">
        <f>(P208*POP_PADRAO!$E$2)/100000</f>
        <v>3.348971254756985</v>
      </c>
      <c r="R208" s="8">
        <f>VLOOKUP($A208,OBITOS!A:AB,22,0)</f>
        <v>10</v>
      </c>
      <c r="S208" s="1">
        <f>VLOOKUP(A208,POP_2021_FX_ETARIA!A:AC,20,0)</f>
        <v>4550.9396236882258</v>
      </c>
      <c r="T208" s="3">
        <f t="shared" si="31"/>
        <v>219.7348421839902</v>
      </c>
      <c r="U208" s="12">
        <f>(T208*POP_PADRAO!$F$2)/100000</f>
        <v>33.525519950642447</v>
      </c>
      <c r="V208" s="8">
        <f>VLOOKUP(A208,OBITOS!A:AC,23,0)</f>
        <v>21</v>
      </c>
      <c r="W208" s="1">
        <f>VLOOKUP(A208,POP_2021_FX_ETARIA!A:AC,23,0)</f>
        <v>3855.9792717767914</v>
      </c>
      <c r="X208" s="3">
        <f t="shared" si="32"/>
        <v>544.60873671458921</v>
      </c>
      <c r="Y208" s="12">
        <f>(X208*POP_PADRAO!$G$2)/100000</f>
        <v>66.409318261218402</v>
      </c>
      <c r="Z208" s="8">
        <f>VLOOKUP(A208,OBITOS!A:AC,24,0)</f>
        <v>44</v>
      </c>
      <c r="AA208" s="1">
        <f>VLOOKUP(A208,POP_2021_FX_ETARIA!A:AC,26,0)</f>
        <v>2942.3404255319147</v>
      </c>
      <c r="AB208" s="3">
        <f t="shared" si="33"/>
        <v>1495.4082001590862</v>
      </c>
      <c r="AC208" s="12">
        <f>(AB208*POP_PADRAO!$H$2)/100000</f>
        <v>136.51973699248475</v>
      </c>
      <c r="AD208" s="8">
        <f>VLOOKUP(A208,OBITOS!A:AC,25,0)</f>
        <v>59</v>
      </c>
      <c r="AE208" s="1">
        <f>VLOOKUP(A208,POP_2021_FX_ETARIA!A:AC,29,0)</f>
        <v>2293.4637393767703</v>
      </c>
      <c r="AF208" s="3">
        <f t="shared" si="34"/>
        <v>2572.5281366790982</v>
      </c>
      <c r="AG208" s="12">
        <f>(AF208*POP_PADRAO!$I$2)/100000</f>
        <v>177.87759351648501</v>
      </c>
      <c r="AH208" s="12">
        <f t="shared" si="35"/>
        <v>420.7141253655625</v>
      </c>
    </row>
    <row r="209" spans="1:34" x14ac:dyDescent="0.25">
      <c r="A209" s="8" t="s">
        <v>208</v>
      </c>
      <c r="B209" s="6">
        <f>VLOOKUP($A209,OBITOS!A:AC,18,0)</f>
        <v>0</v>
      </c>
      <c r="C209" s="1">
        <f>VLOOKUP(A209,POP_2021_FX_ETARIA!A:AC,8,0)</f>
        <v>5016.0127876022061</v>
      </c>
      <c r="D209" s="3">
        <f t="shared" si="27"/>
        <v>0</v>
      </c>
      <c r="E209" s="12">
        <f>(D209*POP_PADRAO!$B$2)/100000</f>
        <v>0</v>
      </c>
      <c r="F209" s="6">
        <f>VLOOKUP(A209,OBITOS!A:AC,19,0)</f>
        <v>0</v>
      </c>
      <c r="G209" s="1">
        <f>VLOOKUP(A209,POP_2021_FX_ETARIA!A:AC,11,0)</f>
        <v>4514.7887135492501</v>
      </c>
      <c r="H209" s="3">
        <f t="shared" si="28"/>
        <v>0</v>
      </c>
      <c r="I209" s="12">
        <f>(H209*POP_PADRAO!$C$2)/100000</f>
        <v>0</v>
      </c>
      <c r="J209" s="8">
        <f>VLOOKUP(A209,OBITOS!A:AC,20,0)</f>
        <v>0</v>
      </c>
      <c r="K209" s="1">
        <f>VLOOKUP(A209,POP_2021_FX_ETARIA!A:AC,14,0)</f>
        <v>6015.1133365901314</v>
      </c>
      <c r="L209" s="3">
        <f t="shared" si="29"/>
        <v>0</v>
      </c>
      <c r="M209" s="12">
        <f>(L209*POP_PADRAO!$D$2)/100000</f>
        <v>0</v>
      </c>
      <c r="N209" s="8">
        <f>VLOOKUP(A209,OBITOS!A:AB,21,0)</f>
        <v>4</v>
      </c>
      <c r="O209" s="1">
        <f>VLOOKUP(A209,POP_2021_FX_ETARIA!A:AC,17,0)</f>
        <v>5846.2971718694216</v>
      </c>
      <c r="P209" s="3">
        <f t="shared" si="30"/>
        <v>68.419375245698518</v>
      </c>
      <c r="Q209" s="12">
        <f>(P209*POP_PADRAO!$E$2)/100000</f>
        <v>11.342569777598541</v>
      </c>
      <c r="R209" s="8">
        <f>VLOOKUP($A209,OBITOS!A:AB,22,0)</f>
        <v>12</v>
      </c>
      <c r="S209" s="1">
        <f>VLOOKUP(A209,POP_2021_FX_ETARIA!A:AC,20,0)</f>
        <v>4862.6334889741574</v>
      </c>
      <c r="T209" s="3">
        <f t="shared" si="31"/>
        <v>246.77985760616258</v>
      </c>
      <c r="U209" s="12">
        <f>(T209*POP_PADRAO!$F$2)/100000</f>
        <v>37.651848734414791</v>
      </c>
      <c r="V209" s="8">
        <f>VLOOKUP(A209,OBITOS!A:AC,23,0)</f>
        <v>20</v>
      </c>
      <c r="W209" s="1">
        <f>VLOOKUP(A209,POP_2021_FX_ETARIA!A:AC,23,0)</f>
        <v>4339.2681295969851</v>
      </c>
      <c r="X209" s="3">
        <f t="shared" si="32"/>
        <v>460.90721759241751</v>
      </c>
      <c r="Y209" s="12">
        <f>(X209*POP_PADRAO!$G$2)/100000</f>
        <v>56.20279668416039</v>
      </c>
      <c r="Z209" s="8">
        <f>VLOOKUP(A209,OBITOS!A:AC,24,0)</f>
        <v>34</v>
      </c>
      <c r="AA209" s="1">
        <f>VLOOKUP(A209,POP_2021_FX_ETARIA!A:AC,26,0)</f>
        <v>2882.3509605453419</v>
      </c>
      <c r="AB209" s="3">
        <f t="shared" si="33"/>
        <v>1179.5926473009097</v>
      </c>
      <c r="AC209" s="12">
        <f>(AB209*POP_PADRAO!$H$2)/100000</f>
        <v>107.68810679963995</v>
      </c>
      <c r="AD209" s="8">
        <f>VLOOKUP(A209,OBITOS!A:AC,25,0)</f>
        <v>55</v>
      </c>
      <c r="AE209" s="1">
        <f>VLOOKUP(A209,POP_2021_FX_ETARIA!A:AC,29,0)</f>
        <v>1828.1631728045325</v>
      </c>
      <c r="AF209" s="3">
        <f t="shared" si="34"/>
        <v>3008.4841888389033</v>
      </c>
      <c r="AG209" s="12">
        <f>(AF209*POP_PADRAO!$I$2)/100000</f>
        <v>208.0217977067021</v>
      </c>
      <c r="AH209" s="12">
        <f t="shared" si="35"/>
        <v>420.90711970251579</v>
      </c>
    </row>
    <row r="210" spans="1:34" x14ac:dyDescent="0.25">
      <c r="A210" s="8" t="s">
        <v>209</v>
      </c>
      <c r="B210" s="6">
        <f>VLOOKUP($A210,OBITOS!A:AC,18,0)</f>
        <v>0</v>
      </c>
      <c r="C210" s="1">
        <f>VLOOKUP(A210,POP_2021_FX_ETARIA!A:AC,8,0)</f>
        <v>6158.1448469290744</v>
      </c>
      <c r="D210" s="3">
        <f t="shared" si="27"/>
        <v>0</v>
      </c>
      <c r="E210" s="12">
        <f>(D210*POP_PADRAO!$B$2)/100000</f>
        <v>0</v>
      </c>
      <c r="F210" s="6">
        <f>VLOOKUP(A210,OBITOS!A:AC,19,0)</f>
        <v>1</v>
      </c>
      <c r="G210" s="1">
        <f>VLOOKUP(A210,POP_2021_FX_ETARIA!A:AC,11,0)</f>
        <v>5631.0951949942937</v>
      </c>
      <c r="H210" s="3">
        <f t="shared" si="28"/>
        <v>17.758534803122139</v>
      </c>
      <c r="I210" s="12">
        <f>(H210*POP_PADRAO!$C$2)/100000</f>
        <v>2.1498260720523459</v>
      </c>
      <c r="J210" s="8">
        <f>VLOOKUP(A210,OBITOS!A:AC,20,0)</f>
        <v>2</v>
      </c>
      <c r="K210" s="1">
        <f>VLOOKUP(A210,POP_2021_FX_ETARIA!A:AC,14,0)</f>
        <v>6765.0806057645332</v>
      </c>
      <c r="L210" s="3">
        <f t="shared" si="29"/>
        <v>29.563579749453357</v>
      </c>
      <c r="M210" s="12">
        <f>(L210*POP_PADRAO!$D$2)/100000</f>
        <v>4.3748516534183199</v>
      </c>
      <c r="N210" s="8">
        <f>VLOOKUP(A210,OBITOS!A:AB,21,0)</f>
        <v>11</v>
      </c>
      <c r="O210" s="1">
        <f>VLOOKUP(A210,POP_2021_FX_ETARIA!A:AC,17,0)</f>
        <v>7810.7842608385226</v>
      </c>
      <c r="P210" s="3">
        <f t="shared" si="30"/>
        <v>140.83092852982091</v>
      </c>
      <c r="Q210" s="12">
        <f>(P210*POP_PADRAO!$E$2)/100000</f>
        <v>23.346963165874765</v>
      </c>
      <c r="R210" s="8">
        <f>VLOOKUP($A210,OBITOS!A:AB,22,0)</f>
        <v>20</v>
      </c>
      <c r="S210" s="1">
        <f>VLOOKUP(A210,POP_2021_FX_ETARIA!A:AC,20,0)</f>
        <v>6833.208127224817</v>
      </c>
      <c r="T210" s="3">
        <f t="shared" si="31"/>
        <v>292.68828971147752</v>
      </c>
      <c r="U210" s="12">
        <f>(T210*POP_PADRAO!$F$2)/100000</f>
        <v>44.656218369889871</v>
      </c>
      <c r="V210" s="8">
        <f>VLOOKUP(A210,OBITOS!A:AC,23,0)</f>
        <v>33</v>
      </c>
      <c r="W210" s="1">
        <f>VLOOKUP(A210,POP_2021_FX_ETARIA!A:AC,23,0)</f>
        <v>5325.361072275241</v>
      </c>
      <c r="X210" s="3">
        <f t="shared" si="32"/>
        <v>619.67629146883132</v>
      </c>
      <c r="Y210" s="12">
        <f>(X210*POP_PADRAO!$G$2)/100000</f>
        <v>75.563018521040831</v>
      </c>
      <c r="Z210" s="8">
        <f>VLOOKUP(A210,OBITOS!A:AC,24,0)</f>
        <v>47</v>
      </c>
      <c r="AA210" s="1">
        <f>VLOOKUP(A210,POP_2021_FX_ETARIA!A:AC,26,0)</f>
        <v>3475.1040074364801</v>
      </c>
      <c r="AB210" s="3">
        <f t="shared" si="33"/>
        <v>1352.477505692586</v>
      </c>
      <c r="AC210" s="12">
        <f>(AB210*POP_PADRAO!$H$2)/100000</f>
        <v>123.47121899275467</v>
      </c>
      <c r="AD210" s="8">
        <f>VLOOKUP(A210,OBITOS!A:AC,25,0)</f>
        <v>71</v>
      </c>
      <c r="AE210" s="1">
        <f>VLOOKUP(A210,POP_2021_FX_ETARIA!A:AC,29,0)</f>
        <v>2462.789093484419</v>
      </c>
      <c r="AF210" s="3">
        <f t="shared" si="34"/>
        <v>2882.9102819985014</v>
      </c>
      <c r="AG210" s="12">
        <f>(AF210*POP_PADRAO!$I$2)/100000</f>
        <v>199.33898330371997</v>
      </c>
      <c r="AH210" s="12">
        <f t="shared" si="35"/>
        <v>472.90108007875074</v>
      </c>
    </row>
    <row r="211" spans="1:34" x14ac:dyDescent="0.25">
      <c r="A211" s="8" t="s">
        <v>210</v>
      </c>
      <c r="B211" s="6">
        <f>VLOOKUP($A211,OBITOS!A:AC,18,0)</f>
        <v>0</v>
      </c>
      <c r="C211" s="1">
        <f>VLOOKUP(A211,POP_2021_FX_ETARIA!A:AC,8,0)</f>
        <v>4129.6570085747853</v>
      </c>
      <c r="D211" s="3">
        <f t="shared" si="27"/>
        <v>0</v>
      </c>
      <c r="E211" s="12">
        <f>(D211*POP_PADRAO!$B$2)/100000</f>
        <v>0</v>
      </c>
      <c r="F211" s="6">
        <f>VLOOKUP(A211,OBITOS!A:AC,19,0)</f>
        <v>0</v>
      </c>
      <c r="G211" s="1">
        <f>VLOOKUP(A211,POP_2021_FX_ETARIA!A:AC,11,0)</f>
        <v>4240.4703997301403</v>
      </c>
      <c r="H211" s="3">
        <f t="shared" si="28"/>
        <v>0</v>
      </c>
      <c r="I211" s="12">
        <f>(H211*POP_PADRAO!$C$2)/100000</f>
        <v>0</v>
      </c>
      <c r="J211" s="8">
        <f>VLOOKUP(A211,OBITOS!A:AC,20,0)</f>
        <v>2</v>
      </c>
      <c r="K211" s="1">
        <f>VLOOKUP(A211,POP_2021_FX_ETARIA!A:AC,14,0)</f>
        <v>4824.4226968441189</v>
      </c>
      <c r="L211" s="3">
        <f t="shared" si="29"/>
        <v>41.455737311498297</v>
      </c>
      <c r="M211" s="12">
        <f>(L211*POP_PADRAO!$D$2)/100000</f>
        <v>6.1346664530447246</v>
      </c>
      <c r="N211" s="8">
        <f>VLOOKUP(A211,OBITOS!A:AB,21,0)</f>
        <v>3</v>
      </c>
      <c r="O211" s="1">
        <f>VLOOKUP(A211,POP_2021_FX_ETARIA!A:AC,17,0)</f>
        <v>4987.4327620375016</v>
      </c>
      <c r="P211" s="3">
        <f t="shared" si="30"/>
        <v>60.151186855788687</v>
      </c>
      <c r="Q211" s="12">
        <f>(P211*POP_PADRAO!$E$2)/100000</f>
        <v>9.9718688115329623</v>
      </c>
      <c r="R211" s="8">
        <f>VLOOKUP($A211,OBITOS!A:AB,22,0)</f>
        <v>12</v>
      </c>
      <c r="S211" s="1">
        <f>VLOOKUP(A211,POP_2021_FX_ETARIA!A:AC,20,0)</f>
        <v>4644.5040226802548</v>
      </c>
      <c r="T211" s="3">
        <f t="shared" si="31"/>
        <v>258.3698914114629</v>
      </c>
      <c r="U211" s="12">
        <f>(T211*POP_PADRAO!$F$2)/100000</f>
        <v>39.42017052492475</v>
      </c>
      <c r="V211" s="8">
        <f>VLOOKUP(A211,OBITOS!A:AC,23,0)</f>
        <v>14</v>
      </c>
      <c r="W211" s="1">
        <f>VLOOKUP(A211,POP_2021_FX_ETARIA!A:AC,23,0)</f>
        <v>3349.7460656174981</v>
      </c>
      <c r="X211" s="3">
        <f t="shared" si="32"/>
        <v>417.94212832127664</v>
      </c>
      <c r="Y211" s="12">
        <f>(X211*POP_PADRAO!$G$2)/100000</f>
        <v>50.963655085475089</v>
      </c>
      <c r="Z211" s="8">
        <f>VLOOKUP(A211,OBITOS!A:AC,24,0)</f>
        <v>35</v>
      </c>
      <c r="AA211" s="1">
        <f>VLOOKUP(A211,POP_2021_FX_ETARIA!A:AC,26,0)</f>
        <v>2175.8379904529047</v>
      </c>
      <c r="AB211" s="3">
        <f t="shared" si="33"/>
        <v>1608.5756455017447</v>
      </c>
      <c r="AC211" s="12">
        <f>(AB211*POP_PADRAO!$H$2)/100000</f>
        <v>146.85108991180641</v>
      </c>
      <c r="AD211" s="8">
        <f>VLOOKUP(A211,OBITOS!A:AC,25,0)</f>
        <v>52</v>
      </c>
      <c r="AE211" s="1">
        <f>VLOOKUP(A211,POP_2021_FX_ETARIA!A:AC,29,0)</f>
        <v>1453.7946824224521</v>
      </c>
      <c r="AF211" s="3">
        <f t="shared" si="34"/>
        <v>3576.8462100406509</v>
      </c>
      <c r="AG211" s="12">
        <f>(AF211*POP_PADRAO!$I$2)/100000</f>
        <v>247.32121960070003</v>
      </c>
      <c r="AH211" s="12">
        <f t="shared" si="35"/>
        <v>500.66267038748396</v>
      </c>
    </row>
    <row r="212" spans="1:34" x14ac:dyDescent="0.25">
      <c r="A212" s="8" t="s">
        <v>211</v>
      </c>
      <c r="B212" s="6">
        <f>VLOOKUP($A212,OBITOS!A:AC,18,0)</f>
        <v>0</v>
      </c>
      <c r="C212" s="1">
        <f>VLOOKUP(A212,POP_2021_FX_ETARIA!A:AC,8,0)</f>
        <v>4915.6082597935056</v>
      </c>
      <c r="D212" s="3">
        <f t="shared" si="27"/>
        <v>0</v>
      </c>
      <c r="E212" s="12">
        <f>(D212*POP_PADRAO!$B$2)/100000</f>
        <v>0</v>
      </c>
      <c r="F212" s="6">
        <f>VLOOKUP(A212,OBITOS!A:AC,19,0)</f>
        <v>0</v>
      </c>
      <c r="G212" s="1">
        <f>VLOOKUP(A212,POP_2021_FX_ETARIA!A:AC,11,0)</f>
        <v>4719.637291280148</v>
      </c>
      <c r="H212" s="3">
        <f t="shared" si="28"/>
        <v>0</v>
      </c>
      <c r="I212" s="12">
        <f>(H212*POP_PADRAO!$C$2)/100000</f>
        <v>0</v>
      </c>
      <c r="J212" s="8">
        <f>VLOOKUP(A212,OBITOS!A:AC,20,0)</f>
        <v>0</v>
      </c>
      <c r="K212" s="1">
        <f>VLOOKUP(A212,POP_2021_FX_ETARIA!A:AC,14,0)</f>
        <v>5414.5661459993626</v>
      </c>
      <c r="L212" s="3">
        <f t="shared" si="29"/>
        <v>0</v>
      </c>
      <c r="M212" s="12">
        <f>(L212*POP_PADRAO!$D$2)/100000</f>
        <v>0</v>
      </c>
      <c r="N212" s="8">
        <f>VLOOKUP(A212,OBITOS!A:AB,21,0)</f>
        <v>3</v>
      </c>
      <c r="O212" s="1">
        <f>VLOOKUP(A212,POP_2021_FX_ETARIA!A:AC,17,0)</f>
        <v>5617.121452993315</v>
      </c>
      <c r="P212" s="3">
        <f t="shared" si="30"/>
        <v>53.408138405149245</v>
      </c>
      <c r="Q212" s="12">
        <f>(P212*POP_PADRAO!$E$2)/100000</f>
        <v>8.8540056727590652</v>
      </c>
      <c r="R212" s="8">
        <f>VLOOKUP($A212,OBITOS!A:AB,22,0)</f>
        <v>11</v>
      </c>
      <c r="S212" s="1">
        <f>VLOOKUP(A212,POP_2021_FX_ETARIA!A:AC,20,0)</f>
        <v>4991.9359436058548</v>
      </c>
      <c r="T212" s="3">
        <f t="shared" si="31"/>
        <v>220.35539166102171</v>
      </c>
      <c r="U212" s="12">
        <f>(T212*POP_PADRAO!$F$2)/100000</f>
        <v>33.620198808423048</v>
      </c>
      <c r="V212" s="8">
        <f>VLOOKUP(A212,OBITOS!A:AC,23,0)</f>
        <v>14</v>
      </c>
      <c r="W212" s="1">
        <f>VLOOKUP(A212,POP_2021_FX_ETARIA!A:AC,23,0)</f>
        <v>3673.4319818618301</v>
      </c>
      <c r="X212" s="3">
        <f t="shared" si="32"/>
        <v>381.11499189660469</v>
      </c>
      <c r="Y212" s="12">
        <f>(X212*POP_PADRAO!$G$2)/100000</f>
        <v>46.472972401555829</v>
      </c>
      <c r="Z212" s="8">
        <f>VLOOKUP(A212,OBITOS!A:AC,24,0)</f>
        <v>42</v>
      </c>
      <c r="AA212" s="1">
        <f>VLOOKUP(A212,POP_2021_FX_ETARIA!A:AC,26,0)</f>
        <v>2410.5017464198395</v>
      </c>
      <c r="AB212" s="3">
        <f t="shared" si="33"/>
        <v>1742.3758378262887</v>
      </c>
      <c r="AC212" s="12">
        <f>(AB212*POP_PADRAO!$H$2)/100000</f>
        <v>159.06606042203057</v>
      </c>
      <c r="AD212" s="8">
        <f>VLOOKUP(A212,OBITOS!A:AC,25,0)</f>
        <v>44</v>
      </c>
      <c r="AE212" s="1">
        <f>VLOOKUP(A212,POP_2021_FX_ETARIA!A:AC,29,0)</f>
        <v>1278.2591015726823</v>
      </c>
      <c r="AF212" s="3">
        <f t="shared" si="34"/>
        <v>3442.1816317103016</v>
      </c>
      <c r="AG212" s="12">
        <f>(AF212*POP_PADRAO!$I$2)/100000</f>
        <v>238.00983023870188</v>
      </c>
      <c r="AH212" s="12">
        <f t="shared" si="35"/>
        <v>486.0230675434704</v>
      </c>
    </row>
    <row r="213" spans="1:34" x14ac:dyDescent="0.25">
      <c r="A213" s="8" t="s">
        <v>212</v>
      </c>
      <c r="B213" s="6">
        <f>VLOOKUP($A213,OBITOS!A:AC,18,0)</f>
        <v>0</v>
      </c>
      <c r="C213" s="1">
        <f>VLOOKUP(A213,POP_2021_FX_ETARIA!A:AC,8,0)</f>
        <v>5086.3306039758572</v>
      </c>
      <c r="D213" s="3">
        <f t="shared" si="27"/>
        <v>0</v>
      </c>
      <c r="E213" s="12">
        <f>(D213*POP_PADRAO!$B$2)/100000</f>
        <v>0</v>
      </c>
      <c r="F213" s="6">
        <f>VLOOKUP(A213,OBITOS!A:AC,19,0)</f>
        <v>0</v>
      </c>
      <c r="G213" s="1">
        <f>VLOOKUP(A213,POP_2021_FX_ETARIA!A:AC,11,0)</f>
        <v>5178.7912866900497</v>
      </c>
      <c r="H213" s="3">
        <f t="shared" si="28"/>
        <v>0</v>
      </c>
      <c r="I213" s="12">
        <f>(H213*POP_PADRAO!$C$2)/100000</f>
        <v>0</v>
      </c>
      <c r="J213" s="8">
        <f>VLOOKUP(A213,OBITOS!A:AC,20,0)</f>
        <v>1</v>
      </c>
      <c r="K213" s="1">
        <f>VLOOKUP(A213,POP_2021_FX_ETARIA!A:AC,14,0)</f>
        <v>5957.6392118001295</v>
      </c>
      <c r="L213" s="3">
        <f t="shared" si="29"/>
        <v>16.78517218732091</v>
      </c>
      <c r="M213" s="12">
        <f>(L213*POP_PADRAO!$D$2)/100000</f>
        <v>2.4838885858526618</v>
      </c>
      <c r="N213" s="8">
        <f>VLOOKUP(A213,OBITOS!A:AB,21,0)</f>
        <v>7</v>
      </c>
      <c r="O213" s="1">
        <f>VLOOKUP(A213,POP_2021_FX_ETARIA!A:AC,17,0)</f>
        <v>5754.2758209691347</v>
      </c>
      <c r="P213" s="3">
        <f t="shared" si="30"/>
        <v>121.64866992456855</v>
      </c>
      <c r="Q213" s="12">
        <f>(P213*POP_PADRAO!$E$2)/100000</f>
        <v>20.166926722386574</v>
      </c>
      <c r="R213" s="8">
        <f>VLOOKUP($A213,OBITOS!A:AB,22,0)</f>
        <v>5</v>
      </c>
      <c r="S213" s="1">
        <f>VLOOKUP(A213,POP_2021_FX_ETARIA!A:AC,20,0)</f>
        <v>4724.2355425099131</v>
      </c>
      <c r="T213" s="3">
        <f t="shared" si="31"/>
        <v>105.83722921959937</v>
      </c>
      <c r="U213" s="12">
        <f>(T213*POP_PADRAO!$F$2)/100000</f>
        <v>16.147863053740686</v>
      </c>
      <c r="V213" s="8">
        <f>VLOOKUP(A213,OBITOS!A:AC,23,0)</f>
        <v>15</v>
      </c>
      <c r="W213" s="1">
        <f>VLOOKUP(A213,POP_2021_FX_ETARIA!A:AC,23,0)</f>
        <v>3485.6266731564856</v>
      </c>
      <c r="X213" s="3">
        <f t="shared" si="32"/>
        <v>430.33868530781064</v>
      </c>
      <c r="Y213" s="12">
        <f>(X213*POP_PADRAO!$G$2)/100000</f>
        <v>52.475285073690834</v>
      </c>
      <c r="Z213" s="8">
        <f>VLOOKUP(A213,OBITOS!A:AC,24,0)</f>
        <v>19</v>
      </c>
      <c r="AA213" s="1">
        <f>VLOOKUP(A213,POP_2021_FX_ETARIA!A:AC,26,0)</f>
        <v>1813.4673726388094</v>
      </c>
      <c r="AB213" s="3">
        <f t="shared" si="33"/>
        <v>1047.7166717564239</v>
      </c>
      <c r="AC213" s="12">
        <f>(AB213*POP_PADRAO!$H$2)/100000</f>
        <v>95.64880308641618</v>
      </c>
      <c r="AD213" s="8">
        <f>VLOOKUP(A213,OBITOS!A:AC,25,0)</f>
        <v>28</v>
      </c>
      <c r="AE213" s="1">
        <f>VLOOKUP(A213,POP_2021_FX_ETARIA!A:AC,29,0)</f>
        <v>1099.6451612903227</v>
      </c>
      <c r="AF213" s="3">
        <f t="shared" si="34"/>
        <v>2546.2759247851209</v>
      </c>
      <c r="AG213" s="12">
        <f>(AF213*POP_PADRAO!$I$2)/100000</f>
        <v>176.06238294226225</v>
      </c>
      <c r="AH213" s="12">
        <f t="shared" si="35"/>
        <v>362.98514946434921</v>
      </c>
    </row>
    <row r="214" spans="1:34" x14ac:dyDescent="0.25">
      <c r="A214" s="8" t="s">
        <v>213</v>
      </c>
      <c r="B214" s="6">
        <f>VLOOKUP($A214,OBITOS!A:AC,18,0)</f>
        <v>0</v>
      </c>
      <c r="C214" s="1">
        <f>VLOOKUP(A214,POP_2021_FX_ETARIA!A:AC,8,0)</f>
        <v>5672.3219516312829</v>
      </c>
      <c r="D214" s="3">
        <f t="shared" si="27"/>
        <v>0</v>
      </c>
      <c r="E214" s="12">
        <f>(D214*POP_PADRAO!$B$2)/100000</f>
        <v>0</v>
      </c>
      <c r="F214" s="6">
        <f>VLOOKUP(A214,OBITOS!A:AC,19,0)</f>
        <v>1</v>
      </c>
      <c r="G214" s="1">
        <f>VLOOKUP(A214,POP_2021_FX_ETARIA!A:AC,11,0)</f>
        <v>6327.5984493261958</v>
      </c>
      <c r="H214" s="3">
        <f t="shared" si="28"/>
        <v>15.803784137194841</v>
      </c>
      <c r="I214" s="12">
        <f>(H214*POP_PADRAO!$C$2)/100000</f>
        <v>1.9131863947050136</v>
      </c>
      <c r="J214" s="8">
        <f>VLOOKUP(A214,OBITOS!A:AC,20,0)</f>
        <v>3</v>
      </c>
      <c r="K214" s="1">
        <f>VLOOKUP(A214,POP_2021_FX_ETARIA!A:AC,14,0)</f>
        <v>9081.1243663528603</v>
      </c>
      <c r="L214" s="3">
        <f t="shared" si="29"/>
        <v>33.035556820645688</v>
      </c>
      <c r="M214" s="12">
        <f>(L214*POP_PADRAO!$D$2)/100000</f>
        <v>4.8886387103060134</v>
      </c>
      <c r="N214" s="8">
        <f>VLOOKUP(A214,OBITOS!A:AB,21,0)</f>
        <v>10</v>
      </c>
      <c r="O214" s="1">
        <f>VLOOKUP(A214,POP_2021_FX_ETARIA!A:AC,17,0)</f>
        <v>8042.2477497842265</v>
      </c>
      <c r="P214" s="3">
        <f t="shared" si="30"/>
        <v>124.34334667529112</v>
      </c>
      <c r="Q214" s="12">
        <f>(P214*POP_PADRAO!$E$2)/100000</f>
        <v>20.613650460558461</v>
      </c>
      <c r="R214" s="8">
        <f>VLOOKUP($A214,OBITOS!A:AB,22,0)</f>
        <v>15</v>
      </c>
      <c r="S214" s="1">
        <f>VLOOKUP(A214,POP_2021_FX_ETARIA!A:AC,20,0)</f>
        <v>8197.8299603481119</v>
      </c>
      <c r="T214" s="3">
        <f t="shared" si="31"/>
        <v>182.97525165260978</v>
      </c>
      <c r="U214" s="12">
        <f>(T214*POP_PADRAO!$F$2)/100000</f>
        <v>27.91701301797616</v>
      </c>
      <c r="V214" s="8">
        <f>VLOOKUP(A214,OBITOS!A:AC,23,0)</f>
        <v>30</v>
      </c>
      <c r="W214" s="1">
        <f>VLOOKUP(A214,POP_2021_FX_ETARIA!A:AC,23,0)</f>
        <v>7606.6780238500851</v>
      </c>
      <c r="X214" s="3">
        <f t="shared" si="32"/>
        <v>394.39029634141974</v>
      </c>
      <c r="Y214" s="12">
        <f>(X214*POP_PADRAO!$G$2)/100000</f>
        <v>48.091756417414004</v>
      </c>
      <c r="Z214" s="8">
        <f>VLOOKUP(A214,OBITOS!A:AC,24,0)</f>
        <v>40</v>
      </c>
      <c r="AA214" s="1">
        <f>VLOOKUP(A214,POP_2021_FX_ETARIA!A:AC,26,0)</f>
        <v>5642.9965655409278</v>
      </c>
      <c r="AB214" s="3">
        <f t="shared" si="33"/>
        <v>708.84324552420969</v>
      </c>
      <c r="AC214" s="12">
        <f>(AB214*POP_PADRAO!$H$2)/100000</f>
        <v>64.712159153313181</v>
      </c>
      <c r="AD214" s="8">
        <f>VLOOKUP(A214,OBITOS!A:AC,25,0)</f>
        <v>74</v>
      </c>
      <c r="AE214" s="1">
        <f>VLOOKUP(A214,POP_2021_FX_ETARIA!A:AC,29,0)</f>
        <v>3850.6093189964158</v>
      </c>
      <c r="AF214" s="3">
        <f t="shared" si="34"/>
        <v>1921.7737731774519</v>
      </c>
      <c r="AG214" s="12">
        <f>(AF214*POP_PADRAO!$I$2)/100000</f>
        <v>132.88114877421157</v>
      </c>
      <c r="AH214" s="12">
        <f t="shared" si="35"/>
        <v>301.01755292848441</v>
      </c>
    </row>
    <row r="215" spans="1:34" x14ac:dyDescent="0.25">
      <c r="A215" s="8" t="s">
        <v>214</v>
      </c>
      <c r="B215" s="6">
        <f>VLOOKUP($A215,OBITOS!A:AC,18,0)</f>
        <v>0</v>
      </c>
      <c r="C215" s="1">
        <f>VLOOKUP(A215,POP_2021_FX_ETARIA!A:AC,8,0)</f>
        <v>5689.5875912408756</v>
      </c>
      <c r="D215" s="3">
        <f t="shared" si="27"/>
        <v>0</v>
      </c>
      <c r="E215" s="12">
        <f>(D215*POP_PADRAO!$B$2)/100000</f>
        <v>0</v>
      </c>
      <c r="F215" s="6">
        <f>VLOOKUP(A215,OBITOS!A:AC,19,0)</f>
        <v>0</v>
      </c>
      <c r="G215" s="1">
        <f>VLOOKUP(A215,POP_2021_FX_ETARIA!A:AC,11,0)</f>
        <v>5682.2187464059807</v>
      </c>
      <c r="H215" s="3">
        <f t="shared" si="28"/>
        <v>0</v>
      </c>
      <c r="I215" s="12">
        <f>(H215*POP_PADRAO!$C$2)/100000</f>
        <v>0</v>
      </c>
      <c r="J215" s="8">
        <f>VLOOKUP(A215,OBITOS!A:AC,20,0)</f>
        <v>3</v>
      </c>
      <c r="K215" s="1">
        <f>VLOOKUP(A215,POP_2021_FX_ETARIA!A:AC,14,0)</f>
        <v>7644.7582979649587</v>
      </c>
      <c r="L215" s="3">
        <f t="shared" si="29"/>
        <v>39.242574886881677</v>
      </c>
      <c r="M215" s="12">
        <f>(L215*POP_PADRAO!$D$2)/100000</f>
        <v>5.8071601978931868</v>
      </c>
      <c r="N215" s="8">
        <f>VLOOKUP(A215,OBITOS!A:AB,21,0)</f>
        <v>13</v>
      </c>
      <c r="O215" s="1">
        <f>VLOOKUP(A215,POP_2021_FX_ETARIA!A:AC,17,0)</f>
        <v>7663.2217858287913</v>
      </c>
      <c r="P215" s="3">
        <f t="shared" si="30"/>
        <v>169.64144276810887</v>
      </c>
      <c r="Q215" s="12">
        <f>(P215*POP_PADRAO!$E$2)/100000</f>
        <v>28.123172637282099</v>
      </c>
      <c r="R215" s="8">
        <f>VLOOKUP($A215,OBITOS!A:AB,22,0)</f>
        <v>14</v>
      </c>
      <c r="S215" s="1">
        <f>VLOOKUP(A215,POP_2021_FX_ETARIA!A:AC,20,0)</f>
        <v>7107.1741078325349</v>
      </c>
      <c r="T215" s="3">
        <f t="shared" si="31"/>
        <v>196.98405846806477</v>
      </c>
      <c r="U215" s="12">
        <f>(T215*POP_PADRAO!$F$2)/100000</f>
        <v>30.054373336932674</v>
      </c>
      <c r="V215" s="8">
        <f>VLOOKUP(A215,OBITOS!A:AC,23,0)</f>
        <v>25</v>
      </c>
      <c r="W215" s="1">
        <f>VLOOKUP(A215,POP_2021_FX_ETARIA!A:AC,23,0)</f>
        <v>5974.4367850692352</v>
      </c>
      <c r="X215" s="3">
        <f t="shared" si="32"/>
        <v>418.44948569006044</v>
      </c>
      <c r="Y215" s="12">
        <f>(X215*POP_PADRAO!$G$2)/100000</f>
        <v>51.025521990473706</v>
      </c>
      <c r="Z215" s="8">
        <f>VLOOKUP(A215,OBITOS!A:AC,24,0)</f>
        <v>48</v>
      </c>
      <c r="AA215" s="1">
        <f>VLOOKUP(A215,POP_2021_FX_ETARIA!A:AC,26,0)</f>
        <v>4289.7780440317511</v>
      </c>
      <c r="AB215" s="3">
        <f t="shared" si="33"/>
        <v>1118.9390105341479</v>
      </c>
      <c r="AC215" s="12">
        <f>(AB215*POP_PADRAO!$H$2)/100000</f>
        <v>102.15087720697413</v>
      </c>
      <c r="AD215" s="8">
        <f>VLOOKUP(A215,OBITOS!A:AC,25,0)</f>
        <v>46</v>
      </c>
      <c r="AE215" s="1">
        <f>VLOOKUP(A215,POP_2021_FX_ETARIA!A:AC,29,0)</f>
        <v>2964.9561128526643</v>
      </c>
      <c r="AF215" s="3">
        <f t="shared" si="34"/>
        <v>1551.4563537921024</v>
      </c>
      <c r="AG215" s="12">
        <f>(AF215*POP_PADRAO!$I$2)/100000</f>
        <v>107.27553130464536</v>
      </c>
      <c r="AH215" s="12">
        <f t="shared" si="35"/>
        <v>324.43663667420117</v>
      </c>
    </row>
    <row r="216" spans="1:34" x14ac:dyDescent="0.25">
      <c r="A216" s="8" t="s">
        <v>215</v>
      </c>
      <c r="B216" s="6">
        <f>VLOOKUP($A216,OBITOS!A:AC,18,0)</f>
        <v>0</v>
      </c>
      <c r="C216" s="1">
        <f>VLOOKUP(A216,POP_2021_FX_ETARIA!A:AC,8,0)</f>
        <v>6658.0488249955497</v>
      </c>
      <c r="D216" s="3">
        <f t="shared" si="27"/>
        <v>0</v>
      </c>
      <c r="E216" s="12">
        <f>(D216*POP_PADRAO!$B$2)/100000</f>
        <v>0</v>
      </c>
      <c r="F216" s="6">
        <f>VLOOKUP(A216,OBITOS!A:AC,19,0)</f>
        <v>1</v>
      </c>
      <c r="G216" s="1">
        <f>VLOOKUP(A216,POP_2021_FX_ETARIA!A:AC,11,0)</f>
        <v>6418.7868890166765</v>
      </c>
      <c r="H216" s="3">
        <f t="shared" si="28"/>
        <v>15.579267816339586</v>
      </c>
      <c r="I216" s="12">
        <f>(H216*POP_PADRAO!$C$2)/100000</f>
        <v>1.8860067289540399</v>
      </c>
      <c r="J216" s="8">
        <f>VLOOKUP(A216,OBITOS!A:AC,20,0)</f>
        <v>0</v>
      </c>
      <c r="K216" s="1">
        <f>VLOOKUP(A216,POP_2021_FX_ETARIA!A:AC,14,0)</f>
        <v>8050.0544128849715</v>
      </c>
      <c r="L216" s="3">
        <f t="shared" si="29"/>
        <v>0</v>
      </c>
      <c r="M216" s="12">
        <f>(L216*POP_PADRAO!$D$2)/100000</f>
        <v>0</v>
      </c>
      <c r="N216" s="8">
        <f>VLOOKUP(A216,OBITOS!A:AB,21,0)</f>
        <v>4</v>
      </c>
      <c r="O216" s="1">
        <f>VLOOKUP(A216,POP_2021_FX_ETARIA!A:AC,17,0)</f>
        <v>8015.707678743187</v>
      </c>
      <c r="P216" s="3">
        <f t="shared" si="30"/>
        <v>49.902019388850448</v>
      </c>
      <c r="Q216" s="12">
        <f>(P216*POP_PADRAO!$E$2)/100000</f>
        <v>8.2727609676134346</v>
      </c>
      <c r="R216" s="8">
        <f>VLOOKUP($A216,OBITOS!A:AB,22,0)</f>
        <v>8</v>
      </c>
      <c r="S216" s="1">
        <f>VLOOKUP(A216,POP_2021_FX_ETARIA!A:AC,20,0)</f>
        <v>6450.3766414336469</v>
      </c>
      <c r="T216" s="3">
        <f t="shared" si="31"/>
        <v>124.02376550560523</v>
      </c>
      <c r="U216" s="12">
        <f>(T216*POP_PADRAO!$F$2)/100000</f>
        <v>18.922630491756014</v>
      </c>
      <c r="V216" s="8">
        <f>VLOOKUP(A216,OBITOS!A:AC,23,0)</f>
        <v>15</v>
      </c>
      <c r="W216" s="1">
        <f>VLOOKUP(A216,POP_2021_FX_ETARIA!A:AC,23,0)</f>
        <v>4566.9500301023481</v>
      </c>
      <c r="X216" s="3">
        <f t="shared" si="32"/>
        <v>328.44677303517244</v>
      </c>
      <c r="Y216" s="12">
        <f>(X216*POP_PADRAO!$G$2)/100000</f>
        <v>40.050636010626128</v>
      </c>
      <c r="Z216" s="8">
        <f>VLOOKUP(A216,OBITOS!A:AC,24,0)</f>
        <v>26</v>
      </c>
      <c r="AA216" s="1">
        <f>VLOOKUP(A216,POP_2021_FX_ETARIA!A:AC,26,0)</f>
        <v>3016.0778792871051</v>
      </c>
      <c r="AB216" s="3">
        <f t="shared" si="33"/>
        <v>862.04670570859014</v>
      </c>
      <c r="AC216" s="12">
        <f>(AB216*POP_PADRAO!$H$2)/100000</f>
        <v>78.698504880510072</v>
      </c>
      <c r="AD216" s="8">
        <f>VLOOKUP(A216,OBITOS!A:AC,25,0)</f>
        <v>36</v>
      </c>
      <c r="AE216" s="1">
        <f>VLOOKUP(A216,POP_2021_FX_ETARIA!A:AC,29,0)</f>
        <v>1445.8620689655172</v>
      </c>
      <c r="AF216" s="3">
        <f t="shared" si="34"/>
        <v>2489.8640591461963</v>
      </c>
      <c r="AG216" s="12">
        <f>(AF216*POP_PADRAO!$I$2)/100000</f>
        <v>172.16178152121009</v>
      </c>
      <c r="AH216" s="12">
        <f t="shared" si="35"/>
        <v>319.99232060066981</v>
      </c>
    </row>
    <row r="217" spans="1:34" x14ac:dyDescent="0.25">
      <c r="A217" s="8" t="s">
        <v>216</v>
      </c>
      <c r="B217" s="6">
        <f>VLOOKUP($A217,OBITOS!A:AC,18,0)</f>
        <v>0</v>
      </c>
      <c r="C217" s="1">
        <f>VLOOKUP(A217,POP_2021_FX_ETARIA!A:AC,8,0)</f>
        <v>5401.2969111625425</v>
      </c>
      <c r="D217" s="3">
        <f t="shared" si="27"/>
        <v>0</v>
      </c>
      <c r="E217" s="12">
        <f>(D217*POP_PADRAO!$B$2)/100000</f>
        <v>0</v>
      </c>
      <c r="F217" s="6">
        <f>VLOOKUP(A217,OBITOS!A:AC,19,0)</f>
        <v>0</v>
      </c>
      <c r="G217" s="1">
        <f>VLOOKUP(A217,POP_2021_FX_ETARIA!A:AC,11,0)</f>
        <v>5700.1007475560664</v>
      </c>
      <c r="H217" s="3">
        <f t="shared" si="28"/>
        <v>0</v>
      </c>
      <c r="I217" s="12">
        <f>(H217*POP_PADRAO!$C$2)/100000</f>
        <v>0</v>
      </c>
      <c r="J217" s="8">
        <f>VLOOKUP(A217,OBITOS!A:AC,20,0)</f>
        <v>2</v>
      </c>
      <c r="K217" s="1">
        <f>VLOOKUP(A217,POP_2021_FX_ETARIA!A:AC,14,0)</f>
        <v>6693.9884644683862</v>
      </c>
      <c r="L217" s="3">
        <f t="shared" si="29"/>
        <v>29.877553727736114</v>
      </c>
      <c r="M217" s="12">
        <f>(L217*POP_PADRAO!$D$2)/100000</f>
        <v>4.4213138744910587</v>
      </c>
      <c r="N217" s="8">
        <f>VLOOKUP(A217,OBITOS!A:AB,21,0)</f>
        <v>4</v>
      </c>
      <c r="O217" s="1">
        <f>VLOOKUP(A217,POP_2021_FX_ETARIA!A:AC,17,0)</f>
        <v>6654.8444212888753</v>
      </c>
      <c r="P217" s="3">
        <f t="shared" si="30"/>
        <v>60.106589226999553</v>
      </c>
      <c r="Q217" s="12">
        <f>(P217*POP_PADRAO!$E$2)/100000</f>
        <v>9.9644754128847044</v>
      </c>
      <c r="R217" s="8">
        <f>VLOOKUP($A217,OBITOS!A:AB,22,0)</f>
        <v>17</v>
      </c>
      <c r="S217" s="1">
        <f>VLOOKUP(A217,POP_2021_FX_ETARIA!A:AC,20,0)</f>
        <v>6040.0346052834848</v>
      </c>
      <c r="T217" s="3">
        <f t="shared" si="31"/>
        <v>281.45534108578369</v>
      </c>
      <c r="U217" s="12">
        <f>(T217*POP_PADRAO!$F$2)/100000</f>
        <v>42.942377999777293</v>
      </c>
      <c r="V217" s="8">
        <f>VLOOKUP(A217,OBITOS!A:AC,23,0)</f>
        <v>17</v>
      </c>
      <c r="W217" s="1">
        <f>VLOOKUP(A217,POP_2021_FX_ETARIA!A:AC,23,0)</f>
        <v>4320.8859121011437</v>
      </c>
      <c r="X217" s="3">
        <f t="shared" si="32"/>
        <v>393.4378353381079</v>
      </c>
      <c r="Y217" s="12">
        <f>(X217*POP_PADRAO!$G$2)/100000</f>
        <v>47.975613796783442</v>
      </c>
      <c r="Z217" s="8">
        <f>VLOOKUP(A217,OBITOS!A:AC,24,0)</f>
        <v>23</v>
      </c>
      <c r="AA217" s="1">
        <f>VLOOKUP(A217,POP_2021_FX_ETARIA!A:AC,26,0)</f>
        <v>2301.11487194848</v>
      </c>
      <c r="AB217" s="3">
        <f t="shared" si="33"/>
        <v>999.51550791224258</v>
      </c>
      <c r="AC217" s="12">
        <f>(AB217*POP_PADRAO!$H$2)/100000</f>
        <v>91.248392409224991</v>
      </c>
      <c r="AD217" s="8">
        <f>VLOOKUP(A217,OBITOS!A:AC,25,0)</f>
        <v>24</v>
      </c>
      <c r="AE217" s="1">
        <f>VLOOKUP(A217,POP_2021_FX_ETARIA!A:AC,29,0)</f>
        <v>1267.4764890282131</v>
      </c>
      <c r="AF217" s="3">
        <f t="shared" si="34"/>
        <v>1893.5262474494527</v>
      </c>
      <c r="AG217" s="12">
        <f>(AF217*POP_PADRAO!$I$2)/100000</f>
        <v>130.92797211983381</v>
      </c>
      <c r="AH217" s="12">
        <f t="shared" si="35"/>
        <v>327.48014561299533</v>
      </c>
    </row>
    <row r="218" spans="1:34" x14ac:dyDescent="0.25">
      <c r="A218" s="8" t="s">
        <v>217</v>
      </c>
      <c r="B218" s="6">
        <f>VLOOKUP($A218,OBITOS!A:AC,18,0)</f>
        <v>0</v>
      </c>
      <c r="C218" s="1">
        <f>VLOOKUP(A218,POP_2021_FX_ETARIA!A:AC,8,0)</f>
        <v>4208.0666726010322</v>
      </c>
      <c r="D218" s="3">
        <f t="shared" si="27"/>
        <v>0</v>
      </c>
      <c r="E218" s="12">
        <f>(D218*POP_PADRAO!$B$2)/100000</f>
        <v>0</v>
      </c>
      <c r="F218" s="6">
        <f>VLOOKUP(A218,OBITOS!A:AC,19,0)</f>
        <v>0</v>
      </c>
      <c r="G218" s="1">
        <f>VLOOKUP(A218,POP_2021_FX_ETARIA!A:AC,11,0)</f>
        <v>4410.8936170212764</v>
      </c>
      <c r="H218" s="3">
        <f t="shared" si="28"/>
        <v>0</v>
      </c>
      <c r="I218" s="12">
        <f>(H218*POP_PADRAO!$C$2)/100000</f>
        <v>0</v>
      </c>
      <c r="J218" s="8">
        <f>VLOOKUP(A218,OBITOS!A:AC,20,0)</f>
        <v>0</v>
      </c>
      <c r="K218" s="1">
        <f>VLOOKUP(A218,POP_2021_FX_ETARIA!A:AC,14,0)</f>
        <v>5613.1988246816845</v>
      </c>
      <c r="L218" s="3">
        <f t="shared" si="29"/>
        <v>0</v>
      </c>
      <c r="M218" s="12">
        <f>(L218*POP_PADRAO!$D$2)/100000</f>
        <v>0</v>
      </c>
      <c r="N218" s="8">
        <f>VLOOKUP(A218,OBITOS!A:AB,21,0)</f>
        <v>9</v>
      </c>
      <c r="O218" s="1">
        <f>VLOOKUP(A218,POP_2021_FX_ETARIA!A:AC,17,0)</f>
        <v>5499.2261141391473</v>
      </c>
      <c r="P218" s="3">
        <f t="shared" si="30"/>
        <v>163.65939157984354</v>
      </c>
      <c r="Q218" s="12">
        <f>(P218*POP_PADRAO!$E$2)/100000</f>
        <v>27.13146768861214</v>
      </c>
      <c r="R218" s="8">
        <f>VLOOKUP($A218,OBITOS!A:AB,22,0)</f>
        <v>13</v>
      </c>
      <c r="S218" s="1">
        <f>VLOOKUP(A218,POP_2021_FX_ETARIA!A:AC,20,0)</f>
        <v>4696.4146454503316</v>
      </c>
      <c r="T218" s="3">
        <f t="shared" si="31"/>
        <v>276.80690444558167</v>
      </c>
      <c r="U218" s="12">
        <f>(T218*POP_PADRAO!$F$2)/100000</f>
        <v>42.233153855934411</v>
      </c>
      <c r="V218" s="8">
        <f>VLOOKUP(A218,OBITOS!A:AC,23,0)</f>
        <v>14</v>
      </c>
      <c r="W218" s="1">
        <f>VLOOKUP(A218,POP_2021_FX_ETARIA!A:AC,23,0)</f>
        <v>3821.727272727273</v>
      </c>
      <c r="X218" s="3">
        <f t="shared" si="32"/>
        <v>366.32650633935157</v>
      </c>
      <c r="Y218" s="12">
        <f>(X218*POP_PADRAO!$G$2)/100000</f>
        <v>44.669671834073867</v>
      </c>
      <c r="Z218" s="8">
        <f>VLOOKUP(A218,OBITOS!A:AC,24,0)</f>
        <v>22</v>
      </c>
      <c r="AA218" s="1">
        <f>VLOOKUP(A218,POP_2021_FX_ETARIA!A:AC,26,0)</f>
        <v>2665.0292047326643</v>
      </c>
      <c r="AB218" s="3">
        <f t="shared" si="33"/>
        <v>825.50690104752061</v>
      </c>
      <c r="AC218" s="12">
        <f>(AB218*POP_PADRAO!$H$2)/100000</f>
        <v>75.362690270455573</v>
      </c>
      <c r="AD218" s="8">
        <f>VLOOKUP(A218,OBITOS!A:AC,25,0)</f>
        <v>34</v>
      </c>
      <c r="AE218" s="1">
        <f>VLOOKUP(A218,POP_2021_FX_ETARIA!A:AC,29,0)</f>
        <v>1509.7053291536049</v>
      </c>
      <c r="AF218" s="3">
        <f t="shared" si="34"/>
        <v>2252.0951170690787</v>
      </c>
      <c r="AG218" s="12">
        <f>(AF218*POP_PADRAO!$I$2)/100000</f>
        <v>155.72123549700385</v>
      </c>
      <c r="AH218" s="12">
        <f t="shared" si="35"/>
        <v>345.11821914607981</v>
      </c>
    </row>
    <row r="219" spans="1:34" x14ac:dyDescent="0.25">
      <c r="A219" s="8" t="s">
        <v>218</v>
      </c>
      <c r="B219" s="6">
        <f>VLOOKUP($A219,OBITOS!A:AC,18,0)</f>
        <v>0</v>
      </c>
      <c r="C219" s="1">
        <f>VLOOKUP(A219,POP_2021_FX_ETARIA!A:AC,8,0)</f>
        <v>6218.6481146360384</v>
      </c>
      <c r="D219" s="3">
        <f t="shared" si="27"/>
        <v>0</v>
      </c>
      <c r="E219" s="12">
        <f>(D219*POP_PADRAO!$B$2)/100000</f>
        <v>0</v>
      </c>
      <c r="F219" s="6">
        <f>VLOOKUP(A219,OBITOS!A:AC,19,0)</f>
        <v>0</v>
      </c>
      <c r="G219" s="1">
        <f>VLOOKUP(A219,POP_2021_FX_ETARIA!A:AC,11,0)</f>
        <v>5938.4038009161814</v>
      </c>
      <c r="H219" s="3">
        <f t="shared" si="28"/>
        <v>0</v>
      </c>
      <c r="I219" s="12">
        <f>(H219*POP_PADRAO!$C$2)/100000</f>
        <v>0</v>
      </c>
      <c r="J219" s="8">
        <f>VLOOKUP(A219,OBITOS!A:AC,20,0)</f>
        <v>1</v>
      </c>
      <c r="K219" s="1">
        <f>VLOOKUP(A219,POP_2021_FX_ETARIA!A:AC,14,0)</f>
        <v>7410.7447655113747</v>
      </c>
      <c r="L219" s="3">
        <f t="shared" si="29"/>
        <v>13.493920403977041</v>
      </c>
      <c r="M219" s="12">
        <f>(L219*POP_PADRAO!$D$2)/100000</f>
        <v>1.9968454595396461</v>
      </c>
      <c r="N219" s="8">
        <f>VLOOKUP(A219,OBITOS!A:AB,21,0)</f>
        <v>6</v>
      </c>
      <c r="O219" s="1">
        <f>VLOOKUP(A219,POP_2021_FX_ETARIA!A:AC,17,0)</f>
        <v>7933.8950905638776</v>
      </c>
      <c r="P219" s="3">
        <f t="shared" si="30"/>
        <v>75.624897121920071</v>
      </c>
      <c r="Q219" s="12">
        <f>(P219*POP_PADRAO!$E$2)/100000</f>
        <v>12.537101799727669</v>
      </c>
      <c r="R219" s="8">
        <f>VLOOKUP($A219,OBITOS!A:AB,22,0)</f>
        <v>10</v>
      </c>
      <c r="S219" s="1">
        <f>VLOOKUP(A219,POP_2021_FX_ETARIA!A:AC,20,0)</f>
        <v>6975.1708986531248</v>
      </c>
      <c r="T219" s="3">
        <f t="shared" si="31"/>
        <v>143.36566293925438</v>
      </c>
      <c r="U219" s="12">
        <f>(T219*POP_PADRAO!$F$2)/100000</f>
        <v>21.873674403818537</v>
      </c>
      <c r="V219" s="8">
        <f>VLOOKUP(A219,OBITOS!A:AC,23,0)</f>
        <v>19</v>
      </c>
      <c r="W219" s="1">
        <f>VLOOKUP(A219,POP_2021_FX_ETARIA!A:AC,23,0)</f>
        <v>5871.6362405069412</v>
      </c>
      <c r="X219" s="3">
        <f t="shared" si="32"/>
        <v>323.5895280590405</v>
      </c>
      <c r="Y219" s="12">
        <f>(X219*POP_PADRAO!$G$2)/100000</f>
        <v>39.458345976061928</v>
      </c>
      <c r="Z219" s="8">
        <f>VLOOKUP(A219,OBITOS!A:AC,24,0)</f>
        <v>34</v>
      </c>
      <c r="AA219" s="1">
        <f>VLOOKUP(A219,POP_2021_FX_ETARIA!A:AC,26,0)</f>
        <v>4265.1874167776296</v>
      </c>
      <c r="AB219" s="3">
        <f t="shared" si="33"/>
        <v>797.15137173707524</v>
      </c>
      <c r="AC219" s="12">
        <f>(AB219*POP_PADRAO!$H$2)/100000</f>
        <v>72.774039624208697</v>
      </c>
      <c r="AD219" s="8">
        <f>VLOOKUP(A219,OBITOS!A:AC,25,0)</f>
        <v>65</v>
      </c>
      <c r="AE219" s="1">
        <f>VLOOKUP(A219,POP_2021_FX_ETARIA!A:AC,29,0)</f>
        <v>2953.3330661322648</v>
      </c>
      <c r="AF219" s="3">
        <f t="shared" si="34"/>
        <v>2200.9031336626422</v>
      </c>
      <c r="AG219" s="12">
        <f>(AF219*POP_PADRAO!$I$2)/100000</f>
        <v>152.18156310787006</v>
      </c>
      <c r="AH219" s="12">
        <f t="shared" si="35"/>
        <v>300.82157037122658</v>
      </c>
    </row>
    <row r="220" spans="1:34" x14ac:dyDescent="0.25">
      <c r="A220" s="8" t="s">
        <v>219</v>
      </c>
      <c r="B220" s="6">
        <f>VLOOKUP($A220,OBITOS!A:AC,18,0)</f>
        <v>0</v>
      </c>
      <c r="C220" s="1">
        <f>VLOOKUP(A220,POP_2021_FX_ETARIA!A:AC,8,0)</f>
        <v>4898.1325848506112</v>
      </c>
      <c r="D220" s="3">
        <f t="shared" si="27"/>
        <v>0</v>
      </c>
      <c r="E220" s="12">
        <f>(D220*POP_PADRAO!$B$2)/100000</f>
        <v>0</v>
      </c>
      <c r="F220" s="6">
        <f>VLOOKUP(A220,OBITOS!A:AC,19,0)</f>
        <v>0</v>
      </c>
      <c r="G220" s="1">
        <f>VLOOKUP(A220,POP_2021_FX_ETARIA!A:AC,11,0)</f>
        <v>4616.38789154389</v>
      </c>
      <c r="H220" s="3">
        <f t="shared" si="28"/>
        <v>0</v>
      </c>
      <c r="I220" s="12">
        <f>(H220*POP_PADRAO!$C$2)/100000</f>
        <v>0</v>
      </c>
      <c r="J220" s="8">
        <f>VLOOKUP(A220,OBITOS!A:AC,20,0)</f>
        <v>0</v>
      </c>
      <c r="K220" s="1">
        <f>VLOOKUP(A220,POP_2021_FX_ETARIA!A:AC,14,0)</f>
        <v>5730.6827474547899</v>
      </c>
      <c r="L220" s="3">
        <f t="shared" si="29"/>
        <v>0</v>
      </c>
      <c r="M220" s="12">
        <f>(L220*POP_PADRAO!$D$2)/100000</f>
        <v>0</v>
      </c>
      <c r="N220" s="8">
        <f>VLOOKUP(A220,OBITOS!A:AB,21,0)</f>
        <v>4</v>
      </c>
      <c r="O220" s="1">
        <f>VLOOKUP(A220,POP_2021_FX_ETARIA!A:AC,17,0)</f>
        <v>6132.1738946987734</v>
      </c>
      <c r="P220" s="3">
        <f t="shared" si="30"/>
        <v>65.229722259800482</v>
      </c>
      <c r="Q220" s="12">
        <f>(P220*POP_PADRAO!$E$2)/100000</f>
        <v>10.813788837565792</v>
      </c>
      <c r="R220" s="8">
        <f>VLOOKUP($A220,OBITOS!A:AB,22,0)</f>
        <v>9</v>
      </c>
      <c r="S220" s="1">
        <f>VLOOKUP(A220,POP_2021_FX_ETARIA!A:AC,20,0)</f>
        <v>5671.6732170457053</v>
      </c>
      <c r="T220" s="3">
        <f t="shared" si="31"/>
        <v>158.68333127781952</v>
      </c>
      <c r="U220" s="12">
        <f>(T220*POP_PADRAO!$F$2)/100000</f>
        <v>24.210731150840456</v>
      </c>
      <c r="V220" s="8">
        <f>VLOOKUP(A220,OBITOS!A:AC,23,0)</f>
        <v>21</v>
      </c>
      <c r="W220" s="1">
        <f>VLOOKUP(A220,POP_2021_FX_ETARIA!A:AC,23,0)</f>
        <v>4429.8338896144724</v>
      </c>
      <c r="X220" s="3">
        <f t="shared" si="32"/>
        <v>474.05840768055583</v>
      </c>
      <c r="Y220" s="12">
        <f>(X220*POP_PADRAO!$G$2)/100000</f>
        <v>57.806446257146689</v>
      </c>
      <c r="Z220" s="8">
        <f>VLOOKUP(A220,OBITOS!A:AC,24,0)</f>
        <v>26</v>
      </c>
      <c r="AA220" s="1">
        <f>VLOOKUP(A220,POP_2021_FX_ETARIA!A:AC,26,0)</f>
        <v>3036.3611850865514</v>
      </c>
      <c r="AB220" s="3">
        <f t="shared" si="33"/>
        <v>856.28811643694064</v>
      </c>
      <c r="AC220" s="12">
        <f>(AB220*POP_PADRAO!$H$2)/100000</f>
        <v>78.1727881613362</v>
      </c>
      <c r="AD220" s="8">
        <f>VLOOKUP(A220,OBITOS!A:AC,25,0)</f>
        <v>39</v>
      </c>
      <c r="AE220" s="1">
        <f>VLOOKUP(A220,POP_2021_FX_ETARIA!A:AC,29,0)</f>
        <v>1475.8565130260522</v>
      </c>
      <c r="AF220" s="3">
        <f t="shared" si="34"/>
        <v>2642.533312404169</v>
      </c>
      <c r="AG220" s="12">
        <f>(AF220*POP_PADRAO!$I$2)/100000</f>
        <v>182.71810507946026</v>
      </c>
      <c r="AH220" s="12">
        <f t="shared" si="35"/>
        <v>353.72185948634939</v>
      </c>
    </row>
    <row r="221" spans="1:34" x14ac:dyDescent="0.25">
      <c r="A221" s="8" t="s">
        <v>220</v>
      </c>
      <c r="B221" s="6">
        <f>VLOOKUP($A221,OBITOS!A:AC,18,0)</f>
        <v>0</v>
      </c>
      <c r="C221" s="1">
        <f>VLOOKUP(A221,POP_2021_FX_ETARIA!A:AC,8,0)</f>
        <v>4282.8349891051448</v>
      </c>
      <c r="D221" s="3">
        <f t="shared" si="27"/>
        <v>0</v>
      </c>
      <c r="E221" s="12">
        <f>(D221*POP_PADRAO!$B$2)/100000</f>
        <v>0</v>
      </c>
      <c r="F221" s="6">
        <f>VLOOKUP(A221,OBITOS!A:AC,19,0)</f>
        <v>1</v>
      </c>
      <c r="G221" s="1">
        <f>VLOOKUP(A221,POP_2021_FX_ETARIA!A:AC,11,0)</f>
        <v>4071.9354339482479</v>
      </c>
      <c r="H221" s="3">
        <f t="shared" si="28"/>
        <v>24.5583461776646</v>
      </c>
      <c r="I221" s="12">
        <f>(H221*POP_PADRAO!$C$2)/100000</f>
        <v>2.9730027552694436</v>
      </c>
      <c r="J221" s="8">
        <f>VLOOKUP(A221,OBITOS!A:AC,20,0)</f>
        <v>1</v>
      </c>
      <c r="K221" s="1">
        <f>VLOOKUP(A221,POP_2021_FX_ETARIA!A:AC,14,0)</f>
        <v>5298.792459043385</v>
      </c>
      <c r="L221" s="3">
        <f t="shared" si="29"/>
        <v>18.872224336571477</v>
      </c>
      <c r="M221" s="12">
        <f>(L221*POP_PADRAO!$D$2)/100000</f>
        <v>2.7927329011655906</v>
      </c>
      <c r="N221" s="8">
        <f>VLOOKUP(A221,OBITOS!A:AB,21,0)</f>
        <v>6</v>
      </c>
      <c r="O221" s="1">
        <f>VLOOKUP(A221,POP_2021_FX_ETARIA!A:AC,17,0)</f>
        <v>5848.7112504143943</v>
      </c>
      <c r="P221" s="3">
        <f t="shared" si="30"/>
        <v>102.58670231967574</v>
      </c>
      <c r="Q221" s="12">
        <f>(P221*POP_PADRAO!$E$2)/100000</f>
        <v>17.006832131046195</v>
      </c>
      <c r="R221" s="8">
        <f>VLOOKUP($A221,OBITOS!A:AB,22,0)</f>
        <v>11</v>
      </c>
      <c r="S221" s="1">
        <f>VLOOKUP(A221,POP_2021_FX_ETARIA!A:AC,20,0)</f>
        <v>5399.0829101346881</v>
      </c>
      <c r="T221" s="3">
        <f t="shared" si="31"/>
        <v>203.73830487677375</v>
      </c>
      <c r="U221" s="12">
        <f>(T221*POP_PADRAO!$F$2)/100000</f>
        <v>31.084886388372752</v>
      </c>
      <c r="V221" s="8">
        <f>VLOOKUP(A221,OBITOS!A:AC,23,0)</f>
        <v>9</v>
      </c>
      <c r="W221" s="1">
        <f>VLOOKUP(A221,POP_2021_FX_ETARIA!A:AC,23,0)</f>
        <v>4460.68727325497</v>
      </c>
      <c r="X221" s="3">
        <f t="shared" si="32"/>
        <v>201.76263092823109</v>
      </c>
      <c r="Y221" s="12">
        <f>(X221*POP_PADRAO!$G$2)/100000</f>
        <v>24.60283478257081</v>
      </c>
      <c r="Z221" s="8">
        <f>VLOOKUP(A221,OBITOS!A:AC,24,0)</f>
        <v>25</v>
      </c>
      <c r="AA221" s="1">
        <f>VLOOKUP(A221,POP_2021_FX_ETARIA!A:AC,26,0)</f>
        <v>3269.9274300932093</v>
      </c>
      <c r="AB221" s="3">
        <f t="shared" si="33"/>
        <v>764.54296110441123</v>
      </c>
      <c r="AC221" s="12">
        <f>(AB221*POP_PADRAO!$H$2)/100000</f>
        <v>69.797132286907328</v>
      </c>
      <c r="AD221" s="8">
        <f>VLOOKUP(A221,OBITOS!A:AC,25,0)</f>
        <v>47</v>
      </c>
      <c r="AE221" s="1">
        <f>VLOOKUP(A221,POP_2021_FX_ETARIA!A:AC,29,0)</f>
        <v>2514.3022044088179</v>
      </c>
      <c r="AF221" s="3">
        <f t="shared" si="34"/>
        <v>1869.3059218412848</v>
      </c>
      <c r="AG221" s="12">
        <f>(AF221*POP_PADRAO!$I$2)/100000</f>
        <v>129.25325642987127</v>
      </c>
      <c r="AH221" s="12">
        <f t="shared" si="35"/>
        <v>277.5106776752034</v>
      </c>
    </row>
    <row r="222" spans="1:34" x14ac:dyDescent="0.25">
      <c r="A222" s="8" t="s">
        <v>221</v>
      </c>
      <c r="B222" s="6">
        <f>VLOOKUP($A222,OBITOS!A:AC,18,0)</f>
        <v>0</v>
      </c>
      <c r="C222" s="1">
        <f>VLOOKUP(A222,POP_2021_FX_ETARIA!A:AC,8,0)</f>
        <v>3867.9999999999995</v>
      </c>
      <c r="D222" s="3">
        <f t="shared" si="27"/>
        <v>0</v>
      </c>
      <c r="E222" s="12">
        <f>(D222*POP_PADRAO!$B$2)/100000</f>
        <v>0</v>
      </c>
      <c r="F222" s="6">
        <f>VLOOKUP(A222,OBITOS!A:AC,19,0)</f>
        <v>0</v>
      </c>
      <c r="G222" s="1">
        <f>VLOOKUP(A222,POP_2021_FX_ETARIA!A:AC,11,0)</f>
        <v>3499</v>
      </c>
      <c r="H222" s="3">
        <f t="shared" si="28"/>
        <v>0</v>
      </c>
      <c r="I222" s="12">
        <f>(H222*POP_PADRAO!$C$2)/100000</f>
        <v>0</v>
      </c>
      <c r="J222" s="8">
        <f>VLOOKUP(A222,OBITOS!A:AC,20,0)</f>
        <v>1</v>
      </c>
      <c r="K222" s="1">
        <f>VLOOKUP(A222,POP_2021_FX_ETARIA!A:AC,14,0)</f>
        <v>4386</v>
      </c>
      <c r="L222" s="3">
        <f t="shared" si="29"/>
        <v>22.799817601459189</v>
      </c>
      <c r="M222" s="12">
        <f>(L222*POP_PADRAO!$D$2)/100000</f>
        <v>3.3739425528542157</v>
      </c>
      <c r="N222" s="8">
        <f>VLOOKUP(A222,OBITOS!A:AB,21,0)</f>
        <v>6</v>
      </c>
      <c r="O222" s="1">
        <f>VLOOKUP(A222,POP_2021_FX_ETARIA!A:AC,17,0)</f>
        <v>5587</v>
      </c>
      <c r="P222" s="3">
        <f t="shared" si="30"/>
        <v>107.39216037229282</v>
      </c>
      <c r="Q222" s="12">
        <f>(P222*POP_PADRAO!$E$2)/100000</f>
        <v>17.803481370817774</v>
      </c>
      <c r="R222" s="8">
        <f>VLOOKUP($A222,OBITOS!A:AB,22,0)</f>
        <v>9</v>
      </c>
      <c r="S222" s="1">
        <f>VLOOKUP(A222,POP_2021_FX_ETARIA!A:AC,20,0)</f>
        <v>5505</v>
      </c>
      <c r="T222" s="3">
        <f t="shared" si="31"/>
        <v>163.48773841961852</v>
      </c>
      <c r="U222" s="12">
        <f>(T222*POP_PADRAO!$F$2)/100000</f>
        <v>24.943752122309888</v>
      </c>
      <c r="V222" s="8">
        <f>VLOOKUP(A222,OBITOS!A:AC,23,0)</f>
        <v>18</v>
      </c>
      <c r="W222" s="1">
        <f>VLOOKUP(A222,POP_2021_FX_ETARIA!A:AC,23,0)</f>
        <v>4838</v>
      </c>
      <c r="X222" s="3">
        <f t="shared" si="32"/>
        <v>372.05456800330717</v>
      </c>
      <c r="Y222" s="12">
        <f>(X222*POP_PADRAO!$G$2)/100000</f>
        <v>45.36814882207868</v>
      </c>
      <c r="Z222" s="8">
        <f>VLOOKUP(A222,OBITOS!A:AC,24,0)</f>
        <v>38</v>
      </c>
      <c r="AA222" s="1">
        <f>VLOOKUP(A222,POP_2021_FX_ETARIA!A:AC,26,0)</f>
        <v>4176</v>
      </c>
      <c r="AB222" s="3">
        <f t="shared" si="33"/>
        <v>909.96168582375481</v>
      </c>
      <c r="AC222" s="12">
        <f>(AB222*POP_PADRAO!$H$2)/100000</f>
        <v>83.072789094430078</v>
      </c>
      <c r="AD222" s="8">
        <f>VLOOKUP(A222,OBITOS!A:AC,25,0)</f>
        <v>77</v>
      </c>
      <c r="AE222" s="1">
        <f>VLOOKUP(A222,POP_2021_FX_ETARIA!A:AC,29,0)</f>
        <v>4012</v>
      </c>
      <c r="AF222" s="3">
        <f t="shared" si="34"/>
        <v>1919.2422731804586</v>
      </c>
      <c r="AG222" s="12">
        <f>(AF222*POP_PADRAO!$I$2)/100000</f>
        <v>132.70610807357477</v>
      </c>
      <c r="AH222" s="12">
        <f t="shared" si="35"/>
        <v>307.26822203606537</v>
      </c>
    </row>
    <row r="223" spans="1:34" x14ac:dyDescent="0.25">
      <c r="A223" s="8" t="s">
        <v>222</v>
      </c>
      <c r="B223" s="6">
        <f>VLOOKUP($A223,OBITOS!A:AC,18,0)</f>
        <v>0</v>
      </c>
      <c r="C223" s="1">
        <f>VLOOKUP(A223,POP_2021_FX_ETARIA!A:AC,8,0)</f>
        <v>7519.2317794995552</v>
      </c>
      <c r="D223" s="3">
        <f t="shared" si="27"/>
        <v>0</v>
      </c>
      <c r="E223" s="12">
        <f>(D223*POP_PADRAO!$B$2)/100000</f>
        <v>0</v>
      </c>
      <c r="F223" s="6">
        <f>VLOOKUP(A223,OBITOS!A:AC,19,0)</f>
        <v>0</v>
      </c>
      <c r="G223" s="1">
        <f>VLOOKUP(A223,POP_2021_FX_ETARIA!A:AC,11,0)</f>
        <v>6689.3242553946466</v>
      </c>
      <c r="H223" s="3">
        <f t="shared" si="28"/>
        <v>0</v>
      </c>
      <c r="I223" s="12">
        <f>(H223*POP_PADRAO!$C$2)/100000</f>
        <v>0</v>
      </c>
      <c r="J223" s="8">
        <f>VLOOKUP(A223,OBITOS!A:AC,20,0)</f>
        <v>2</v>
      </c>
      <c r="K223" s="1">
        <f>VLOOKUP(A223,POP_2021_FX_ETARIA!A:AC,14,0)</f>
        <v>8044.0194400802584</v>
      </c>
      <c r="L223" s="3">
        <f t="shared" si="29"/>
        <v>24.863192026050662</v>
      </c>
      <c r="M223" s="12">
        <f>(L223*POP_PADRAO!$D$2)/100000</f>
        <v>3.6792830119443223</v>
      </c>
      <c r="N223" s="8">
        <f>VLOOKUP(A223,OBITOS!A:AB,21,0)</f>
        <v>8</v>
      </c>
      <c r="O223" s="1">
        <f>VLOOKUP(A223,POP_2021_FX_ETARIA!A:AC,17,0)</f>
        <v>8607.7374827456388</v>
      </c>
      <c r="P223" s="3">
        <f t="shared" si="30"/>
        <v>92.939637344146945</v>
      </c>
      <c r="Q223" s="12">
        <f>(P223*POP_PADRAO!$E$2)/100000</f>
        <v>15.407540888747961</v>
      </c>
      <c r="R223" s="8">
        <f>VLOOKUP($A223,OBITOS!A:AB,22,0)</f>
        <v>19</v>
      </c>
      <c r="S223" s="1">
        <f>VLOOKUP(A223,POP_2021_FX_ETARIA!A:AC,20,0)</f>
        <v>7359.4777675815467</v>
      </c>
      <c r="T223" s="3">
        <f t="shared" si="31"/>
        <v>258.17049252726707</v>
      </c>
      <c r="U223" s="12">
        <f>(T223*POP_PADRAO!$F$2)/100000</f>
        <v>39.389747715306576</v>
      </c>
      <c r="V223" s="8">
        <f>VLOOKUP(A223,OBITOS!A:AC,23,0)</f>
        <v>28</v>
      </c>
      <c r="W223" s="1">
        <f>VLOOKUP(A223,POP_2021_FX_ETARIA!A:AC,23,0)</f>
        <v>5493.9273546500135</v>
      </c>
      <c r="X223" s="3">
        <f t="shared" si="32"/>
        <v>509.65362649546205</v>
      </c>
      <c r="Y223" s="12">
        <f>(X223*POP_PADRAO!$G$2)/100000</f>
        <v>62.146909520951489</v>
      </c>
      <c r="Z223" s="8">
        <f>VLOOKUP(A223,OBITOS!A:AC,24,0)</f>
        <v>36</v>
      </c>
      <c r="AA223" s="1">
        <f>VLOOKUP(A223,POP_2021_FX_ETARIA!A:AC,26,0)</f>
        <v>3682.3050544207545</v>
      </c>
      <c r="AB223" s="3">
        <f t="shared" si="33"/>
        <v>977.64849647045298</v>
      </c>
      <c r="AC223" s="12">
        <f>(AB223*POP_PADRAO!$H$2)/100000</f>
        <v>89.25209557834819</v>
      </c>
      <c r="AD223" s="8">
        <f>VLOOKUP(A223,OBITOS!A:AC,25,0)</f>
        <v>47</v>
      </c>
      <c r="AE223" s="1">
        <f>VLOOKUP(A223,POP_2021_FX_ETARIA!A:AC,29,0)</f>
        <v>2047.2433308401894</v>
      </c>
      <c r="AF223" s="3">
        <f t="shared" si="34"/>
        <v>2295.7700871205761</v>
      </c>
      <c r="AG223" s="12">
        <f>(AF223*POP_PADRAO!$I$2)/100000</f>
        <v>158.74114360175784</v>
      </c>
      <c r="AH223" s="12">
        <f t="shared" si="35"/>
        <v>368.61672031705638</v>
      </c>
    </row>
    <row r="224" spans="1:34" x14ac:dyDescent="0.25">
      <c r="A224" s="8" t="s">
        <v>223</v>
      </c>
      <c r="B224" s="6">
        <f>VLOOKUP($A224,OBITOS!A:AC,18,0)</f>
        <v>0</v>
      </c>
      <c r="C224" s="1">
        <f>VLOOKUP(A224,POP_2021_FX_ETARIA!A:AC,8,0)</f>
        <v>4803.3906515940553</v>
      </c>
      <c r="D224" s="3">
        <f t="shared" si="27"/>
        <v>0</v>
      </c>
      <c r="E224" s="12">
        <f>(D224*POP_PADRAO!$B$2)/100000</f>
        <v>0</v>
      </c>
      <c r="F224" s="6">
        <f>VLOOKUP(A224,OBITOS!A:AC,19,0)</f>
        <v>0</v>
      </c>
      <c r="G224" s="1">
        <f>VLOOKUP(A224,POP_2021_FX_ETARIA!A:AC,11,0)</f>
        <v>4600.6273979286334</v>
      </c>
      <c r="H224" s="3">
        <f t="shared" si="28"/>
        <v>0</v>
      </c>
      <c r="I224" s="12">
        <f>(H224*POP_PADRAO!$C$2)/100000</f>
        <v>0</v>
      </c>
      <c r="J224" s="8">
        <f>VLOOKUP(A224,OBITOS!A:AC,20,0)</f>
        <v>0</v>
      </c>
      <c r="K224" s="1">
        <f>VLOOKUP(A224,POP_2021_FX_ETARIA!A:AC,14,0)</f>
        <v>5313.3077854966023</v>
      </c>
      <c r="L224" s="3">
        <f t="shared" si="29"/>
        <v>0</v>
      </c>
      <c r="M224" s="12">
        <f>(L224*POP_PADRAO!$D$2)/100000</f>
        <v>0</v>
      </c>
      <c r="N224" s="8">
        <f>VLOOKUP(A224,OBITOS!A:AB,21,0)</f>
        <v>2</v>
      </c>
      <c r="O224" s="1">
        <f>VLOOKUP(A224,POP_2021_FX_ETARIA!A:AC,17,0)</f>
        <v>6178.8958464048192</v>
      </c>
      <c r="P224" s="3">
        <f t="shared" si="30"/>
        <v>32.368242639398055</v>
      </c>
      <c r="Q224" s="12">
        <f>(P224*POP_PADRAO!$E$2)/100000</f>
        <v>5.3660099847037799</v>
      </c>
      <c r="R224" s="8">
        <f>VLOOKUP($A224,OBITOS!A:AB,22,0)</f>
        <v>7</v>
      </c>
      <c r="S224" s="1">
        <f>VLOOKUP(A224,POP_2021_FX_ETARIA!A:AC,20,0)</f>
        <v>5722.3408692750481</v>
      </c>
      <c r="T224" s="3">
        <f t="shared" si="31"/>
        <v>122.32756069434949</v>
      </c>
      <c r="U224" s="12">
        <f>(T224*POP_PADRAO!$F$2)/100000</f>
        <v>18.663836084483478</v>
      </c>
      <c r="V224" s="8">
        <f>VLOOKUP(A224,OBITOS!A:AC,23,0)</f>
        <v>24</v>
      </c>
      <c r="W224" s="1">
        <f>VLOOKUP(A224,POP_2021_FX_ETARIA!A:AC,23,0)</f>
        <v>3948.760286154697</v>
      </c>
      <c r="X224" s="3">
        <f t="shared" si="32"/>
        <v>607.78569122440206</v>
      </c>
      <c r="Y224" s="12">
        <f>(X224*POP_PADRAO!$G$2)/100000</f>
        <v>74.113084646103658</v>
      </c>
      <c r="Z224" s="8">
        <f>VLOOKUP(A224,OBITOS!A:AC,24,0)</f>
        <v>22</v>
      </c>
      <c r="AA224" s="1">
        <f>VLOOKUP(A224,POP_2021_FX_ETARIA!A:AC,26,0)</f>
        <v>2705.987475771582</v>
      </c>
      <c r="AB224" s="3">
        <f t="shared" si="33"/>
        <v>813.01189295885217</v>
      </c>
      <c r="AC224" s="12">
        <f>(AB224*POP_PADRAO!$H$2)/100000</f>
        <v>74.221988208100612</v>
      </c>
      <c r="AD224" s="8">
        <f>VLOOKUP(A224,OBITOS!A:AC,25,0)</f>
        <v>41</v>
      </c>
      <c r="AE224" s="1">
        <f>VLOOKUP(A224,POP_2021_FX_ETARIA!A:AC,29,0)</f>
        <v>1839.2253802044377</v>
      </c>
      <c r="AF224" s="3">
        <f t="shared" si="34"/>
        <v>2229.1993380084105</v>
      </c>
      <c r="AG224" s="12">
        <f>(AF224*POP_PADRAO!$I$2)/100000</f>
        <v>154.13810564783756</v>
      </c>
      <c r="AH224" s="12">
        <f t="shared" si="35"/>
        <v>326.5030245712291</v>
      </c>
    </row>
    <row r="225" spans="1:34" x14ac:dyDescent="0.25">
      <c r="A225" s="8" t="s">
        <v>224</v>
      </c>
      <c r="B225" s="6">
        <f>VLOOKUP($A225,OBITOS!A:AC,18,0)</f>
        <v>0</v>
      </c>
      <c r="C225" s="1">
        <f>VLOOKUP(A225,POP_2021_FX_ETARIA!A:AC,8,0)</f>
        <v>4562.3144163597108</v>
      </c>
      <c r="D225" s="3">
        <f t="shared" si="27"/>
        <v>0</v>
      </c>
      <c r="E225" s="12">
        <f>(D225*POP_PADRAO!$B$2)/100000</f>
        <v>0</v>
      </c>
      <c r="F225" s="6">
        <f>VLOOKUP(A225,OBITOS!A:AC,19,0)</f>
        <v>0</v>
      </c>
      <c r="G225" s="1">
        <f>VLOOKUP(A225,POP_2021_FX_ETARIA!A:AC,11,0)</f>
        <v>4296.7232928965868</v>
      </c>
      <c r="H225" s="3">
        <f t="shared" si="28"/>
        <v>0</v>
      </c>
      <c r="I225" s="12">
        <f>(H225*POP_PADRAO!$C$2)/100000</f>
        <v>0</v>
      </c>
      <c r="J225" s="8">
        <f>VLOOKUP(A225,OBITOS!A:AC,20,0)</f>
        <v>0</v>
      </c>
      <c r="K225" s="1">
        <f>VLOOKUP(A225,POP_2021_FX_ETARIA!A:AC,14,0)</f>
        <v>5141.8528459747486</v>
      </c>
      <c r="L225" s="3">
        <f t="shared" si="29"/>
        <v>0</v>
      </c>
      <c r="M225" s="12">
        <f>(L225*POP_PADRAO!$D$2)/100000</f>
        <v>0</v>
      </c>
      <c r="N225" s="8">
        <f>VLOOKUP(A225,OBITOS!A:AB,21,0)</f>
        <v>4</v>
      </c>
      <c r="O225" s="1">
        <f>VLOOKUP(A225,POP_2021_FX_ETARIA!A:AC,17,0)</f>
        <v>5876.2297653406958</v>
      </c>
      <c r="P225" s="3">
        <f t="shared" si="30"/>
        <v>68.070857671238215</v>
      </c>
      <c r="Q225" s="12">
        <f>(P225*POP_PADRAO!$E$2)/100000</f>
        <v>11.284792504818142</v>
      </c>
      <c r="R225" s="8">
        <f>VLOOKUP($A225,OBITOS!A:AB,22,0)</f>
        <v>9</v>
      </c>
      <c r="S225" s="1">
        <f>VLOOKUP(A225,POP_2021_FX_ETARIA!A:AC,20,0)</f>
        <v>5060.3570534745977</v>
      </c>
      <c r="T225" s="3">
        <f t="shared" si="31"/>
        <v>177.85306263755285</v>
      </c>
      <c r="U225" s="12">
        <f>(T225*POP_PADRAO!$F$2)/100000</f>
        <v>27.135507234421524</v>
      </c>
      <c r="V225" s="8">
        <f>VLOOKUP(A225,OBITOS!A:AC,23,0)</f>
        <v>11</v>
      </c>
      <c r="W225" s="1">
        <f>VLOOKUP(A225,POP_2021_FX_ETARIA!A:AC,23,0)</f>
        <v>3743.5427848701629</v>
      </c>
      <c r="X225" s="3">
        <f t="shared" si="32"/>
        <v>293.83930229026384</v>
      </c>
      <c r="Y225" s="12">
        <f>(X225*POP_PADRAO!$G$2)/100000</f>
        <v>35.830618254798466</v>
      </c>
      <c r="Z225" s="8">
        <f>VLOOKUP(A225,OBITOS!A:AC,24,0)</f>
        <v>22</v>
      </c>
      <c r="AA225" s="1">
        <f>VLOOKUP(A225,POP_2021_FX_ETARIA!A:AC,26,0)</f>
        <v>2866.454897867899</v>
      </c>
      <c r="AB225" s="3">
        <f t="shared" si="33"/>
        <v>767.49855776080221</v>
      </c>
      <c r="AC225" s="12">
        <f>(AB225*POP_PADRAO!$H$2)/100000</f>
        <v>70.066956458089095</v>
      </c>
      <c r="AD225" s="8">
        <f>VLOOKUP(A225,OBITOS!A:AC,25,0)</f>
        <v>42</v>
      </c>
      <c r="AE225" s="1">
        <f>VLOOKUP(A225,POP_2021_FX_ETARIA!A:AC,29,0)</f>
        <v>1506.3966591872349</v>
      </c>
      <c r="AF225" s="3">
        <f t="shared" si="34"/>
        <v>2788.1102725400883</v>
      </c>
      <c r="AG225" s="12">
        <f>(AF225*POP_PADRAO!$I$2)/100000</f>
        <v>192.78403165620531</v>
      </c>
      <c r="AH225" s="12">
        <f t="shared" si="35"/>
        <v>337.10190610833251</v>
      </c>
    </row>
    <row r="226" spans="1:34" x14ac:dyDescent="0.25">
      <c r="A226" s="8" t="s">
        <v>225</v>
      </c>
      <c r="B226" s="6">
        <f>VLOOKUP($A226,OBITOS!A:AC,18,0)</f>
        <v>0</v>
      </c>
      <c r="C226" s="1">
        <f>VLOOKUP(A226,POP_2021_FX_ETARIA!A:AC,8,0)</f>
        <v>7001.8779118506291</v>
      </c>
      <c r="D226" s="3">
        <f t="shared" si="27"/>
        <v>0</v>
      </c>
      <c r="E226" s="12">
        <f>(D226*POP_PADRAO!$B$2)/100000</f>
        <v>0</v>
      </c>
      <c r="F226" s="6">
        <f>VLOOKUP(A226,OBITOS!A:AC,19,0)</f>
        <v>0</v>
      </c>
      <c r="G226" s="1">
        <f>VLOOKUP(A226,POP_2021_FX_ETARIA!A:AC,11,0)</f>
        <v>6584.5889423610033</v>
      </c>
      <c r="H226" s="3">
        <f t="shared" si="28"/>
        <v>0</v>
      </c>
      <c r="I226" s="12">
        <f>(H226*POP_PADRAO!$C$2)/100000</f>
        <v>0</v>
      </c>
      <c r="J226" s="8">
        <f>VLOOKUP(A226,OBITOS!A:AC,20,0)</f>
        <v>0</v>
      </c>
      <c r="K226" s="1">
        <f>VLOOKUP(A226,POP_2021_FX_ETARIA!A:AC,14,0)</f>
        <v>8119.4237066762571</v>
      </c>
      <c r="L226" s="3">
        <f t="shared" si="29"/>
        <v>0</v>
      </c>
      <c r="M226" s="12">
        <f>(L226*POP_PADRAO!$D$2)/100000</f>
        <v>0</v>
      </c>
      <c r="N226" s="8">
        <f>VLOOKUP(A226,OBITOS!A:AB,21,0)</f>
        <v>4</v>
      </c>
      <c r="O226" s="1">
        <f>VLOOKUP(A226,POP_2021_FX_ETARIA!A:AC,17,0)</f>
        <v>8738.6781277450118</v>
      </c>
      <c r="P226" s="3">
        <f t="shared" si="30"/>
        <v>45.773513356672716</v>
      </c>
      <c r="Q226" s="12">
        <f>(P226*POP_PADRAO!$E$2)/100000</f>
        <v>7.5883368906754267</v>
      </c>
      <c r="R226" s="8">
        <f>VLOOKUP($A226,OBITOS!A:AB,22,0)</f>
        <v>16</v>
      </c>
      <c r="S226" s="1">
        <f>VLOOKUP(A226,POP_2021_FX_ETARIA!A:AC,20,0)</f>
        <v>7668.827896888296</v>
      </c>
      <c r="T226" s="3">
        <f t="shared" si="31"/>
        <v>208.63683753409254</v>
      </c>
      <c r="U226" s="12">
        <f>(T226*POP_PADRAO!$F$2)/100000</f>
        <v>31.832268336085452</v>
      </c>
      <c r="V226" s="8">
        <f>VLOOKUP(A226,OBITOS!A:AC,23,0)</f>
        <v>21</v>
      </c>
      <c r="W226" s="1">
        <f>VLOOKUP(A226,POP_2021_FX_ETARIA!A:AC,23,0)</f>
        <v>5664.2712936247572</v>
      </c>
      <c r="X226" s="3">
        <f t="shared" si="32"/>
        <v>370.74495396496792</v>
      </c>
      <c r="Y226" s="12">
        <f>(X226*POP_PADRAO!$G$2)/100000</f>
        <v>45.20845513813947</v>
      </c>
      <c r="Z226" s="8">
        <f>VLOOKUP(A226,OBITOS!A:AC,24,0)</f>
        <v>38</v>
      </c>
      <c r="AA226" s="1">
        <f>VLOOKUP(A226,POP_2021_FX_ETARIA!A:AC,26,0)</f>
        <v>3739.7355002236468</v>
      </c>
      <c r="AB226" s="3">
        <f t="shared" si="33"/>
        <v>1016.1146422715588</v>
      </c>
      <c r="AC226" s="12">
        <f>(AB226*POP_PADRAO!$H$2)/100000</f>
        <v>92.763770923797594</v>
      </c>
      <c r="AD226" s="8">
        <f>VLOOKUP(A226,OBITOS!A:AC,25,0)</f>
        <v>53</v>
      </c>
      <c r="AE226" s="1">
        <f>VLOOKUP(A226,POP_2021_FX_ETARIA!A:AC,29,0)</f>
        <v>2130.4505110944901</v>
      </c>
      <c r="AF226" s="3">
        <f t="shared" si="34"/>
        <v>2487.7367356809414</v>
      </c>
      <c r="AG226" s="12">
        <f>(AF226*POP_PADRAO!$I$2)/100000</f>
        <v>172.01468762815</v>
      </c>
      <c r="AH226" s="12">
        <f t="shared" si="35"/>
        <v>349.40751891684795</v>
      </c>
    </row>
    <row r="227" spans="1:34" x14ac:dyDescent="0.25">
      <c r="A227" s="8" t="s">
        <v>226</v>
      </c>
      <c r="B227" s="6">
        <f>VLOOKUP($A227,OBITOS!A:AC,18,0)</f>
        <v>0</v>
      </c>
      <c r="C227" s="1">
        <f>VLOOKUP(A227,POP_2021_FX_ETARIA!A:AC,8,0)</f>
        <v>6468.5234091197763</v>
      </c>
      <c r="D227" s="3">
        <f t="shared" si="27"/>
        <v>0</v>
      </c>
      <c r="E227" s="12">
        <f>(D227*POP_PADRAO!$B$2)/100000</f>
        <v>0</v>
      </c>
      <c r="F227" s="6">
        <f>VLOOKUP(A227,OBITOS!A:AC,19,0)</f>
        <v>0</v>
      </c>
      <c r="G227" s="1">
        <f>VLOOKUP(A227,POP_2021_FX_ETARIA!A:AC,11,0)</f>
        <v>5963.0449535384005</v>
      </c>
      <c r="H227" s="3">
        <f t="shared" si="28"/>
        <v>0</v>
      </c>
      <c r="I227" s="12">
        <f>(H227*POP_PADRAO!$C$2)/100000</f>
        <v>0</v>
      </c>
      <c r="J227" s="8">
        <f>VLOOKUP(A227,OBITOS!A:AC,20,0)</f>
        <v>1</v>
      </c>
      <c r="K227" s="1">
        <f>VLOOKUP(A227,POP_2021_FX_ETARIA!A:AC,14,0)</f>
        <v>7421.0365708228428</v>
      </c>
      <c r="L227" s="3">
        <f t="shared" si="29"/>
        <v>13.475206468213377</v>
      </c>
      <c r="M227" s="12">
        <f>(L227*POP_PADRAO!$D$2)/100000</f>
        <v>1.9940761503588409</v>
      </c>
      <c r="N227" s="8">
        <f>VLOOKUP(A227,OBITOS!A:AB,21,0)</f>
        <v>4</v>
      </c>
      <c r="O227" s="1">
        <f>VLOOKUP(A227,POP_2021_FX_ETARIA!A:AC,17,0)</f>
        <v>7723.3514870121726</v>
      </c>
      <c r="P227" s="3">
        <f t="shared" si="30"/>
        <v>51.790987458314234</v>
      </c>
      <c r="Q227" s="12">
        <f>(P227*POP_PADRAO!$E$2)/100000</f>
        <v>8.5859142529015173</v>
      </c>
      <c r="R227" s="8">
        <f>VLOOKUP($A227,OBITOS!A:AB,22,0)</f>
        <v>5</v>
      </c>
      <c r="S227" s="1">
        <f>VLOOKUP(A227,POP_2021_FX_ETARIA!A:AC,20,0)</f>
        <v>6943.1917911070332</v>
      </c>
      <c r="T227" s="3">
        <f t="shared" si="31"/>
        <v>72.012989852938986</v>
      </c>
      <c r="U227" s="12">
        <f>(T227*POP_PADRAO!$F$2)/100000</f>
        <v>10.987210330524547</v>
      </c>
      <c r="V227" s="8">
        <f>VLOOKUP(A227,OBITOS!A:AC,23,0)</f>
        <v>26</v>
      </c>
      <c r="W227" s="1">
        <f>VLOOKUP(A227,POP_2021_FX_ETARIA!A:AC,23,0)</f>
        <v>5117.0246235326667</v>
      </c>
      <c r="X227" s="3">
        <f t="shared" si="32"/>
        <v>508.10777576540653</v>
      </c>
      <c r="Y227" s="12">
        <f>(X227*POP_PADRAO!$G$2)/100000</f>
        <v>61.958409252417617</v>
      </c>
      <c r="Z227" s="8">
        <f>VLOOKUP(A227,OBITOS!A:AC,24,0)</f>
        <v>39</v>
      </c>
      <c r="AA227" s="1">
        <f>VLOOKUP(A227,POP_2021_FX_ETARIA!A:AC,26,0)</f>
        <v>3065.7723274191144</v>
      </c>
      <c r="AB227" s="3">
        <f t="shared" si="33"/>
        <v>1272.1101189151807</v>
      </c>
      <c r="AC227" s="12">
        <f>(AB227*POP_PADRAO!$H$2)/100000</f>
        <v>116.13426945318584</v>
      </c>
      <c r="AD227" s="8">
        <f>VLOOKUP(A227,OBITOS!A:AC,25,0)</f>
        <v>45</v>
      </c>
      <c r="AE227" s="1">
        <f>VLOOKUP(A227,POP_2021_FX_ETARIA!A:AC,29,0)</f>
        <v>1957.1022188980303</v>
      </c>
      <c r="AF227" s="3">
        <f t="shared" si="34"/>
        <v>2299.3178161812002</v>
      </c>
      <c r="AG227" s="12">
        <f>(AF227*POP_PADRAO!$I$2)/100000</f>
        <v>158.98645151452843</v>
      </c>
      <c r="AH227" s="12">
        <f t="shared" si="35"/>
        <v>358.64633095391679</v>
      </c>
    </row>
    <row r="228" spans="1:34" x14ac:dyDescent="0.25">
      <c r="A228" s="8" t="s">
        <v>227</v>
      </c>
      <c r="B228" s="6">
        <f>VLOOKUP($A228,OBITOS!A:AC,18,0)</f>
        <v>0</v>
      </c>
      <c r="C228" s="1">
        <f>VLOOKUP(A228,POP_2021_FX_ETARIA!A:AC,8,0)</f>
        <v>6166.5196463264747</v>
      </c>
      <c r="D228" s="3">
        <f t="shared" si="27"/>
        <v>0</v>
      </c>
      <c r="E228" s="12">
        <f>(D228*POP_PADRAO!$B$2)/100000</f>
        <v>0</v>
      </c>
      <c r="F228" s="6">
        <f>VLOOKUP(A228,OBITOS!A:AC,19,0)</f>
        <v>0</v>
      </c>
      <c r="G228" s="1">
        <f>VLOOKUP(A228,POP_2021_FX_ETARIA!A:AC,11,0)</f>
        <v>6441.49013994911</v>
      </c>
      <c r="H228" s="3">
        <f t="shared" si="28"/>
        <v>0</v>
      </c>
      <c r="I228" s="12">
        <f>(H228*POP_PADRAO!$C$2)/100000</f>
        <v>0</v>
      </c>
      <c r="J228" s="8">
        <f>VLOOKUP(A228,OBITOS!A:AC,20,0)</f>
        <v>0</v>
      </c>
      <c r="K228" s="1">
        <f>VLOOKUP(A228,POP_2021_FX_ETARIA!A:AC,14,0)</f>
        <v>8111.8260689512372</v>
      </c>
      <c r="L228" s="3">
        <f t="shared" si="29"/>
        <v>0</v>
      </c>
      <c r="M228" s="12">
        <f>(L228*POP_PADRAO!$D$2)/100000</f>
        <v>0</v>
      </c>
      <c r="N228" s="8">
        <f>VLOOKUP(A228,OBITOS!A:AB,21,0)</f>
        <v>8</v>
      </c>
      <c r="O228" s="1">
        <f>VLOOKUP(A228,POP_2021_FX_ETARIA!A:AC,17,0)</f>
        <v>7625.7090411275867</v>
      </c>
      <c r="P228" s="3">
        <f t="shared" si="30"/>
        <v>104.9082774710359</v>
      </c>
      <c r="Q228" s="12">
        <f>(P228*POP_PADRAO!$E$2)/100000</f>
        <v>17.391703054723582</v>
      </c>
      <c r="R228" s="8">
        <f>VLOOKUP($A228,OBITOS!A:AB,22,0)</f>
        <v>15</v>
      </c>
      <c r="S228" s="1">
        <f>VLOOKUP(A228,POP_2021_FX_ETARIA!A:AC,20,0)</f>
        <v>7502.9217237876283</v>
      </c>
      <c r="T228" s="3">
        <f t="shared" si="31"/>
        <v>199.92211770573681</v>
      </c>
      <c r="U228" s="12">
        <f>(T228*POP_PADRAO!$F$2)/100000</f>
        <v>30.502640724160532</v>
      </c>
      <c r="V228" s="8">
        <f>VLOOKUP(A228,OBITOS!A:AC,23,0)</f>
        <v>20</v>
      </c>
      <c r="W228" s="1">
        <f>VLOOKUP(A228,POP_2021_FX_ETARIA!A:AC,23,0)</f>
        <v>6021.8480730393803</v>
      </c>
      <c r="X228" s="3">
        <f t="shared" si="32"/>
        <v>332.12395526122083</v>
      </c>
      <c r="Y228" s="12">
        <f>(X228*POP_PADRAO!$G$2)/100000</f>
        <v>40.499029780853355</v>
      </c>
      <c r="Z228" s="8">
        <f>VLOOKUP(A228,OBITOS!A:AC,24,0)</f>
        <v>31</v>
      </c>
      <c r="AA228" s="1">
        <f>VLOOKUP(A228,POP_2021_FX_ETARIA!A:AC,26,0)</f>
        <v>4024.2877247849883</v>
      </c>
      <c r="AB228" s="3">
        <f t="shared" si="33"/>
        <v>770.32265384693096</v>
      </c>
      <c r="AC228" s="12">
        <f>(AB228*POP_PADRAO!$H$2)/100000</f>
        <v>70.32477559729054</v>
      </c>
      <c r="AD228" s="8">
        <f>VLOOKUP(A228,OBITOS!A:AC,25,0)</f>
        <v>73</v>
      </c>
      <c r="AE228" s="1">
        <f>VLOOKUP(A228,POP_2021_FX_ETARIA!A:AC,29,0)</f>
        <v>2731.6914188615124</v>
      </c>
      <c r="AF228" s="3">
        <f t="shared" si="34"/>
        <v>2672.3369812547944</v>
      </c>
      <c r="AG228" s="12">
        <f>(AF228*POP_PADRAO!$I$2)/100000</f>
        <v>184.77888133202055</v>
      </c>
      <c r="AH228" s="12">
        <f t="shared" si="35"/>
        <v>343.49703048904854</v>
      </c>
    </row>
    <row r="229" spans="1:34" x14ac:dyDescent="0.25">
      <c r="A229" s="8" t="s">
        <v>228</v>
      </c>
      <c r="B229" s="6">
        <f>VLOOKUP($A229,OBITOS!A:AC,18,0)</f>
        <v>0</v>
      </c>
      <c r="C229" s="1">
        <f>VLOOKUP(A229,POP_2021_FX_ETARIA!A:AC,8,0)</f>
        <v>6191.7234050989264</v>
      </c>
      <c r="D229" s="3">
        <f t="shared" si="27"/>
        <v>0</v>
      </c>
      <c r="E229" s="12">
        <f>(D229*POP_PADRAO!$B$2)/100000</f>
        <v>0</v>
      </c>
      <c r="F229" s="6">
        <f>VLOOKUP(A229,OBITOS!A:AC,19,0)</f>
        <v>0</v>
      </c>
      <c r="G229" s="1">
        <f>VLOOKUP(A229,POP_2021_FX_ETARIA!A:AC,11,0)</f>
        <v>5960.4168256997455</v>
      </c>
      <c r="H229" s="3">
        <f t="shared" si="28"/>
        <v>0</v>
      </c>
      <c r="I229" s="12">
        <f>(H229*POP_PADRAO!$C$2)/100000</f>
        <v>0</v>
      </c>
      <c r="J229" s="8">
        <f>VLOOKUP(A229,OBITOS!A:AC,20,0)</f>
        <v>2</v>
      </c>
      <c r="K229" s="1">
        <f>VLOOKUP(A229,POP_2021_FX_ETARIA!A:AC,14,0)</f>
        <v>7767.3596645615489</v>
      </c>
      <c r="L229" s="3">
        <f t="shared" si="29"/>
        <v>25.748775470318019</v>
      </c>
      <c r="M229" s="12">
        <f>(L229*POP_PADRAO!$D$2)/100000</f>
        <v>3.8103326422065233</v>
      </c>
      <c r="N229" s="8">
        <f>VLOOKUP(A229,OBITOS!A:AB,21,0)</f>
        <v>5</v>
      </c>
      <c r="O229" s="1">
        <f>VLOOKUP(A229,POP_2021_FX_ETARIA!A:AC,17,0)</f>
        <v>7397.6035323833948</v>
      </c>
      <c r="P229" s="3">
        <f t="shared" si="30"/>
        <v>67.589456208517248</v>
      </c>
      <c r="Q229" s="12">
        <f>(P229*POP_PADRAO!$E$2)/100000</f>
        <v>11.204985729875485</v>
      </c>
      <c r="R229" s="8">
        <f>VLOOKUP($A229,OBITOS!A:AB,22,0)</f>
        <v>8</v>
      </c>
      <c r="S229" s="1">
        <f>VLOOKUP(A229,POP_2021_FX_ETARIA!A:AC,20,0)</f>
        <v>6119.869486178688</v>
      </c>
      <c r="T229" s="3">
        <f t="shared" si="31"/>
        <v>130.72174199249608</v>
      </c>
      <c r="U229" s="12">
        <f>(T229*POP_PADRAO!$F$2)/100000</f>
        <v>19.944558293957581</v>
      </c>
      <c r="V229" s="8">
        <f>VLOOKUP(A229,OBITOS!A:AC,23,0)</f>
        <v>14</v>
      </c>
      <c r="W229" s="1">
        <f>VLOOKUP(A229,POP_2021_FX_ETARIA!A:AC,23,0)</f>
        <v>4994.1813362504208</v>
      </c>
      <c r="X229" s="3">
        <f t="shared" si="32"/>
        <v>280.32622480846987</v>
      </c>
      <c r="Y229" s="12">
        <f>(X229*POP_PADRAO!$G$2)/100000</f>
        <v>34.182840313169052</v>
      </c>
      <c r="Z229" s="8">
        <f>VLOOKUP(A229,OBITOS!A:AC,24,0)</f>
        <v>27</v>
      </c>
      <c r="AA229" s="1">
        <f>VLOOKUP(A229,POP_2021_FX_ETARIA!A:AC,26,0)</f>
        <v>3338.2861610633304</v>
      </c>
      <c r="AB229" s="3">
        <f t="shared" si="33"/>
        <v>808.79824848208352</v>
      </c>
      <c r="AC229" s="12">
        <f>(AB229*POP_PADRAO!$H$2)/100000</f>
        <v>73.837313551584032</v>
      </c>
      <c r="AD229" s="8">
        <f>VLOOKUP(A229,OBITOS!A:AC,25,0)</f>
        <v>39</v>
      </c>
      <c r="AE229" s="1">
        <f>VLOOKUP(A229,POP_2021_FX_ETARIA!A:AC,29,0)</f>
        <v>1657.5211554800339</v>
      </c>
      <c r="AF229" s="3">
        <f t="shared" si="34"/>
        <v>2352.9111451193048</v>
      </c>
      <c r="AG229" s="12">
        <f>(AF229*POP_PADRAO!$I$2)/100000</f>
        <v>162.69216506693829</v>
      </c>
      <c r="AH229" s="12">
        <f t="shared" si="35"/>
        <v>305.67219559773093</v>
      </c>
    </row>
    <row r="230" spans="1:34" x14ac:dyDescent="0.25">
      <c r="A230" s="8" t="s">
        <v>229</v>
      </c>
      <c r="B230" s="6">
        <f>VLOOKUP($A230,OBITOS!A:AC,18,0)</f>
        <v>0</v>
      </c>
      <c r="C230" s="1">
        <f>VLOOKUP(A230,POP_2021_FX_ETARIA!A:AC,8,0)</f>
        <v>3972.4243363393875</v>
      </c>
      <c r="D230" s="3">
        <f t="shared" si="27"/>
        <v>0</v>
      </c>
      <c r="E230" s="12">
        <f>(D230*POP_PADRAO!$B$2)/100000</f>
        <v>0</v>
      </c>
      <c r="F230" s="6">
        <f>VLOOKUP(A230,OBITOS!A:AC,19,0)</f>
        <v>0</v>
      </c>
      <c r="G230" s="1">
        <f>VLOOKUP(A230,POP_2021_FX_ETARIA!A:AC,11,0)</f>
        <v>3548.1233505577611</v>
      </c>
      <c r="H230" s="3">
        <f t="shared" si="28"/>
        <v>0</v>
      </c>
      <c r="I230" s="12">
        <f>(H230*POP_PADRAO!$C$2)/100000</f>
        <v>0</v>
      </c>
      <c r="J230" s="8">
        <f>VLOOKUP(A230,OBITOS!A:AC,20,0)</f>
        <v>1</v>
      </c>
      <c r="K230" s="1">
        <f>VLOOKUP(A230,POP_2021_FX_ETARIA!A:AC,14,0)</f>
        <v>4934.4911128357526</v>
      </c>
      <c r="L230" s="3">
        <f t="shared" si="29"/>
        <v>20.265514257362199</v>
      </c>
      <c r="M230" s="12">
        <f>(L230*POP_PADRAO!$D$2)/100000</f>
        <v>2.9989135046419029</v>
      </c>
      <c r="N230" s="8">
        <f>VLOOKUP(A230,OBITOS!A:AB,21,0)</f>
        <v>2</v>
      </c>
      <c r="O230" s="1">
        <f>VLOOKUP(A230,POP_2021_FX_ETARIA!A:AC,17,0)</f>
        <v>5327.7816539088972</v>
      </c>
      <c r="P230" s="3">
        <f t="shared" si="30"/>
        <v>37.53907592163872</v>
      </c>
      <c r="Q230" s="12">
        <f>(P230*POP_PADRAO!$E$2)/100000</f>
        <v>6.2232311607452981</v>
      </c>
      <c r="R230" s="8">
        <f>VLOOKUP($A230,OBITOS!A:AB,22,0)</f>
        <v>9</v>
      </c>
      <c r="S230" s="1">
        <f>VLOOKUP(A230,POP_2021_FX_ETARIA!A:AC,20,0)</f>
        <v>5284.4131142070573</v>
      </c>
      <c r="T230" s="3">
        <f t="shared" si="31"/>
        <v>170.31219561172551</v>
      </c>
      <c r="U230" s="12">
        <f>(T230*POP_PADRAO!$F$2)/100000</f>
        <v>25.984977416725023</v>
      </c>
      <c r="V230" s="8">
        <f>VLOOKUP(A230,OBITOS!A:AC,23,0)</f>
        <v>24</v>
      </c>
      <c r="W230" s="1">
        <f>VLOOKUP(A230,POP_2021_FX_ETARIA!A:AC,23,0)</f>
        <v>3979.6099758902806</v>
      </c>
      <c r="X230" s="3">
        <f t="shared" si="32"/>
        <v>603.07417423816628</v>
      </c>
      <c r="Y230" s="12">
        <f>(X230*POP_PADRAO!$G$2)/100000</f>
        <v>73.538564610087334</v>
      </c>
      <c r="Z230" s="8">
        <f>VLOOKUP(A230,OBITOS!A:AC,24,0)</f>
        <v>27</v>
      </c>
      <c r="AA230" s="1">
        <f>VLOOKUP(A230,POP_2021_FX_ETARIA!A:AC,26,0)</f>
        <v>2707.6766065304905</v>
      </c>
      <c r="AB230" s="3">
        <f t="shared" si="33"/>
        <v>997.16487319350631</v>
      </c>
      <c r="AC230" s="12">
        <f>(AB230*POP_PADRAO!$H$2)/100000</f>
        <v>91.033796800124335</v>
      </c>
      <c r="AD230" s="8">
        <f>VLOOKUP(A230,OBITOS!A:AC,25,0)</f>
        <v>44</v>
      </c>
      <c r="AE230" s="1">
        <f>VLOOKUP(A230,POP_2021_FX_ETARIA!A:AC,29,0)</f>
        <v>2213.6576913487906</v>
      </c>
      <c r="AF230" s="3">
        <f t="shared" si="34"/>
        <v>1987.660520953925</v>
      </c>
      <c r="AG230" s="12">
        <f>(AF230*POP_PADRAO!$I$2)/100000</f>
        <v>137.43689141974616</v>
      </c>
      <c r="AH230" s="12">
        <f t="shared" si="35"/>
        <v>337.21637491207002</v>
      </c>
    </row>
    <row r="231" spans="1:34" x14ac:dyDescent="0.25">
      <c r="A231" s="8" t="s">
        <v>230</v>
      </c>
      <c r="B231" s="6">
        <f>VLOOKUP($A231,OBITOS!A:AC,18,0)</f>
        <v>0</v>
      </c>
      <c r="C231" s="1">
        <f>VLOOKUP(A231,POP_2021_FX_ETARIA!A:AC,8,0)</f>
        <v>7663.2374952368855</v>
      </c>
      <c r="D231" s="3">
        <f t="shared" si="27"/>
        <v>0</v>
      </c>
      <c r="E231" s="12">
        <f>(D231*POP_PADRAO!$B$2)/100000</f>
        <v>0</v>
      </c>
      <c r="F231" s="6">
        <f>VLOOKUP(A231,OBITOS!A:AC,19,0)</f>
        <v>0</v>
      </c>
      <c r="G231" s="1">
        <f>VLOOKUP(A231,POP_2021_FX_ETARIA!A:AC,11,0)</f>
        <v>7027.5678073229692</v>
      </c>
      <c r="H231" s="3">
        <f t="shared" si="28"/>
        <v>0</v>
      </c>
      <c r="I231" s="12">
        <f>(H231*POP_PADRAO!$C$2)/100000</f>
        <v>0</v>
      </c>
      <c r="J231" s="8">
        <f>VLOOKUP(A231,OBITOS!A:AC,20,0)</f>
        <v>2</v>
      </c>
      <c r="K231" s="1">
        <f>VLOOKUP(A231,POP_2021_FX_ETARIA!A:AC,14,0)</f>
        <v>8448.8685381135365</v>
      </c>
      <c r="L231" s="3">
        <f t="shared" si="29"/>
        <v>23.671808727734803</v>
      </c>
      <c r="M231" s="12">
        <f>(L231*POP_PADRAO!$D$2)/100000</f>
        <v>3.5029807766715972</v>
      </c>
      <c r="N231" s="8">
        <f>VLOOKUP(A231,OBITOS!A:AB,21,0)</f>
        <v>5</v>
      </c>
      <c r="O231" s="1">
        <f>VLOOKUP(A231,POP_2021_FX_ETARIA!A:AC,17,0)</f>
        <v>8865.3256368427665</v>
      </c>
      <c r="P231" s="3">
        <f t="shared" si="30"/>
        <v>56.399507528757439</v>
      </c>
      <c r="Q231" s="12">
        <f>(P231*POP_PADRAO!$E$2)/100000</f>
        <v>9.3499150974393626</v>
      </c>
      <c r="R231" s="8">
        <f>VLOOKUP($A231,OBITOS!A:AB,22,0)</f>
        <v>14</v>
      </c>
      <c r="S231" s="1">
        <f>VLOOKUP(A231,POP_2021_FX_ETARIA!A:AC,20,0)</f>
        <v>7741.3915074664219</v>
      </c>
      <c r="T231" s="3">
        <f t="shared" si="31"/>
        <v>180.84604023058736</v>
      </c>
      <c r="U231" s="12">
        <f>(T231*POP_PADRAO!$F$2)/100000</f>
        <v>27.592153658856507</v>
      </c>
      <c r="V231" s="8">
        <f>VLOOKUP(A231,OBITOS!A:AC,23,0)</f>
        <v>27</v>
      </c>
      <c r="W231" s="1">
        <f>VLOOKUP(A231,POP_2021_FX_ETARIA!A:AC,23,0)</f>
        <v>5988.8636812774193</v>
      </c>
      <c r="X231" s="3">
        <f t="shared" si="32"/>
        <v>450.83677700676805</v>
      </c>
      <c r="Y231" s="12">
        <f>(X231*POP_PADRAO!$G$2)/100000</f>
        <v>54.974812171981029</v>
      </c>
      <c r="Z231" s="8">
        <f>VLOOKUP(A231,OBITOS!A:AC,24,0)</f>
        <v>38</v>
      </c>
      <c r="AA231" s="1">
        <f>VLOOKUP(A231,POP_2021_FX_ETARIA!A:AC,26,0)</f>
        <v>3890.0681377665123</v>
      </c>
      <c r="AB231" s="3">
        <f t="shared" si="33"/>
        <v>976.84664263535876</v>
      </c>
      <c r="AC231" s="12">
        <f>(AB231*POP_PADRAO!$H$2)/100000</f>
        <v>89.178892238509704</v>
      </c>
      <c r="AD231" s="8">
        <f>VLOOKUP(A231,OBITOS!A:AC,25,0)</f>
        <v>61</v>
      </c>
      <c r="AE231" s="1">
        <f>VLOOKUP(A231,POP_2021_FX_ETARIA!A:AC,29,0)</f>
        <v>2211.9242084268262</v>
      </c>
      <c r="AF231" s="3">
        <f t="shared" si="34"/>
        <v>2757.7798446984161</v>
      </c>
      <c r="AG231" s="12">
        <f>(AF231*POP_PADRAO!$I$2)/100000</f>
        <v>190.6868326254625</v>
      </c>
      <c r="AH231" s="12">
        <f t="shared" si="35"/>
        <v>375.28558656892068</v>
      </c>
    </row>
    <row r="232" spans="1:34" x14ac:dyDescent="0.25">
      <c r="A232" s="8" t="s">
        <v>231</v>
      </c>
      <c r="B232" s="6">
        <f>VLOOKUP($A232,OBITOS!A:AC,18,0)</f>
        <v>0</v>
      </c>
      <c r="C232" s="1">
        <f>VLOOKUP(A232,POP_2021_FX_ETARIA!A:AC,8,0)</f>
        <v>7594.3165337200862</v>
      </c>
      <c r="D232" s="3">
        <f t="shared" si="27"/>
        <v>0</v>
      </c>
      <c r="E232" s="12">
        <f>(D232*POP_PADRAO!$B$2)/100000</f>
        <v>0</v>
      </c>
      <c r="F232" s="6">
        <f>VLOOKUP(A232,OBITOS!A:AC,19,0)</f>
        <v>0</v>
      </c>
      <c r="G232" s="1">
        <f>VLOOKUP(A232,POP_2021_FX_ETARIA!A:AC,11,0)</f>
        <v>7200.7683337926937</v>
      </c>
      <c r="H232" s="3">
        <f t="shared" si="28"/>
        <v>0</v>
      </c>
      <c r="I232" s="12">
        <f>(H232*POP_PADRAO!$C$2)/100000</f>
        <v>0</v>
      </c>
      <c r="J232" s="8">
        <f>VLOOKUP(A232,OBITOS!A:AC,20,0)</f>
        <v>1</v>
      </c>
      <c r="K232" s="1">
        <f>VLOOKUP(A232,POP_2021_FX_ETARIA!A:AC,14,0)</f>
        <v>8907.4976932385416</v>
      </c>
      <c r="L232" s="3">
        <f t="shared" si="29"/>
        <v>11.226497434392545</v>
      </c>
      <c r="M232" s="12">
        <f>(L232*POP_PADRAO!$D$2)/100000</f>
        <v>1.6613096681519735</v>
      </c>
      <c r="N232" s="8">
        <f>VLOOKUP(A232,OBITOS!A:AB,21,0)</f>
        <v>4</v>
      </c>
      <c r="O232" s="1">
        <f>VLOOKUP(A232,POP_2021_FX_ETARIA!A:AC,17,0)</f>
        <v>9245.5346952629461</v>
      </c>
      <c r="P232" s="3">
        <f t="shared" si="30"/>
        <v>43.264128380259557</v>
      </c>
      <c r="Q232" s="12">
        <f>(P232*POP_PADRAO!$E$2)/100000</f>
        <v>7.1723308384188602</v>
      </c>
      <c r="R232" s="8">
        <f>VLOOKUP($A232,OBITOS!A:AB,22,0)</f>
        <v>12</v>
      </c>
      <c r="S232" s="1">
        <f>VLOOKUP(A232,POP_2021_FX_ETARIA!A:AC,20,0)</f>
        <v>8166.3159685789642</v>
      </c>
      <c r="T232" s="3">
        <f t="shared" si="31"/>
        <v>146.94508571761941</v>
      </c>
      <c r="U232" s="12">
        <f>(T232*POP_PADRAO!$F$2)/100000</f>
        <v>22.419796304993316</v>
      </c>
      <c r="V232" s="8">
        <f>VLOOKUP(A232,OBITOS!A:AC,23,0)</f>
        <v>26</v>
      </c>
      <c r="W232" s="1">
        <f>VLOOKUP(A232,POP_2021_FX_ETARIA!A:AC,23,0)</f>
        <v>6179.4663855323979</v>
      </c>
      <c r="X232" s="3">
        <f t="shared" si="32"/>
        <v>420.74830378351419</v>
      </c>
      <c r="Y232" s="12">
        <f>(X232*POP_PADRAO!$G$2)/100000</f>
        <v>51.305838724490449</v>
      </c>
      <c r="Z232" s="8">
        <f>VLOOKUP(A232,OBITOS!A:AC,24,0)</f>
        <v>41</v>
      </c>
      <c r="AA232" s="1">
        <f>VLOOKUP(A232,POP_2021_FX_ETARIA!A:AC,26,0)</f>
        <v>3893.6719993934339</v>
      </c>
      <c r="AB232" s="3">
        <f t="shared" si="33"/>
        <v>1052.990596187534</v>
      </c>
      <c r="AC232" s="12">
        <f>(AB232*POP_PADRAO!$H$2)/100000</f>
        <v>96.13027348103941</v>
      </c>
      <c r="AD232" s="8">
        <f>VLOOKUP(A232,OBITOS!A:AC,25,0)</f>
        <v>64</v>
      </c>
      <c r="AE232" s="1">
        <f>VLOOKUP(A232,POP_2021_FX_ETARIA!A:AC,29,0)</f>
        <v>3048.344778660613</v>
      </c>
      <c r="AF232" s="3">
        <f t="shared" si="34"/>
        <v>2099.5000450087023</v>
      </c>
      <c r="AG232" s="12">
        <f>(AF232*POP_PADRAO!$I$2)/100000</f>
        <v>145.17004120156889</v>
      </c>
      <c r="AH232" s="12">
        <f t="shared" si="35"/>
        <v>323.8595902186629</v>
      </c>
    </row>
    <row r="233" spans="1:34" x14ac:dyDescent="0.25">
      <c r="A233" s="8" t="s">
        <v>232</v>
      </c>
      <c r="B233" s="6">
        <f>VLOOKUP($A233,OBITOS!A:AC,18,0)</f>
        <v>0</v>
      </c>
      <c r="C233" s="1">
        <f>VLOOKUP(A233,POP_2021_FX_ETARIA!A:AC,8,0)</f>
        <v>7191.4180565627266</v>
      </c>
      <c r="D233" s="3">
        <f t="shared" si="27"/>
        <v>0</v>
      </c>
      <c r="E233" s="12">
        <f>(D233*POP_PADRAO!$B$2)/100000</f>
        <v>0</v>
      </c>
      <c r="F233" s="6">
        <f>VLOOKUP(A233,OBITOS!A:AC,19,0)</f>
        <v>1</v>
      </c>
      <c r="G233" s="1">
        <f>VLOOKUP(A233,POP_2021_FX_ETARIA!A:AC,11,0)</f>
        <v>6572.7843619479718</v>
      </c>
      <c r="H233" s="3">
        <f t="shared" si="28"/>
        <v>15.214252361439568</v>
      </c>
      <c r="I233" s="12">
        <f>(H233*POP_PADRAO!$C$2)/100000</f>
        <v>1.8418184132880344</v>
      </c>
      <c r="J233" s="8">
        <f>VLOOKUP(A233,OBITOS!A:AC,20,0)</f>
        <v>0</v>
      </c>
      <c r="K233" s="1">
        <f>VLOOKUP(A233,POP_2021_FX_ETARIA!A:AC,14,0)</f>
        <v>8404.391620027227</v>
      </c>
      <c r="L233" s="3">
        <f t="shared" si="29"/>
        <v>0</v>
      </c>
      <c r="M233" s="12">
        <f>(L233*POP_PADRAO!$D$2)/100000</f>
        <v>0</v>
      </c>
      <c r="N233" s="8">
        <f>VLOOKUP(A233,OBITOS!A:AB,21,0)</f>
        <v>4</v>
      </c>
      <c r="O233" s="1">
        <f>VLOOKUP(A233,POP_2021_FX_ETARIA!A:AC,17,0)</f>
        <v>8531.0723604658579</v>
      </c>
      <c r="P233" s="3">
        <f t="shared" si="30"/>
        <v>46.887423186521552</v>
      </c>
      <c r="Q233" s="12">
        <f>(P233*POP_PADRAO!$E$2)/100000</f>
        <v>7.7730009558710185</v>
      </c>
      <c r="R233" s="8">
        <f>VLOOKUP($A233,OBITOS!A:AB,22,0)</f>
        <v>15</v>
      </c>
      <c r="S233" s="1">
        <f>VLOOKUP(A233,POP_2021_FX_ETARIA!A:AC,20,0)</f>
        <v>7737.9190653092473</v>
      </c>
      <c r="T233" s="3">
        <f t="shared" si="31"/>
        <v>193.85056723128858</v>
      </c>
      <c r="U233" s="12">
        <f>(T233*POP_PADRAO!$F$2)/100000</f>
        <v>29.576288378127</v>
      </c>
      <c r="V233" s="8">
        <f>VLOOKUP(A233,OBITOS!A:AC,23,0)</f>
        <v>29</v>
      </c>
      <c r="W233" s="1">
        <f>VLOOKUP(A233,POP_2021_FX_ETARIA!A:AC,23,0)</f>
        <v>6219.7672532641309</v>
      </c>
      <c r="X233" s="3">
        <f t="shared" si="32"/>
        <v>466.25538897425486</v>
      </c>
      <c r="Y233" s="12">
        <f>(X233*POP_PADRAO!$G$2)/100000</f>
        <v>56.854950040264384</v>
      </c>
      <c r="Z233" s="8">
        <f>VLOOKUP(A233,OBITOS!A:AC,24,0)</f>
        <v>38</v>
      </c>
      <c r="AA233" s="1">
        <f>VLOOKUP(A233,POP_2021_FX_ETARIA!A:AC,26,0)</f>
        <v>4317.9824095837439</v>
      </c>
      <c r="AB233" s="3">
        <f t="shared" si="33"/>
        <v>880.04063924992283</v>
      </c>
      <c r="AC233" s="12">
        <f>(AB233*POP_PADRAO!$H$2)/100000</f>
        <v>80.341218270915221</v>
      </c>
      <c r="AD233" s="8">
        <f>VLOOKUP(A233,OBITOS!A:AC,25,0)</f>
        <v>56</v>
      </c>
      <c r="AE233" s="1">
        <f>VLOOKUP(A233,POP_2021_FX_ETARIA!A:AC,29,0)</f>
        <v>2877.2162315550513</v>
      </c>
      <c r="AF233" s="3">
        <f t="shared" si="34"/>
        <v>1946.3257361694234</v>
      </c>
      <c r="AG233" s="12">
        <f>(AF233*POP_PADRAO!$I$2)/100000</f>
        <v>134.57879554854591</v>
      </c>
      <c r="AH233" s="12">
        <f t="shared" si="35"/>
        <v>310.9660716070116</v>
      </c>
    </row>
    <row r="234" spans="1:34" x14ac:dyDescent="0.25">
      <c r="A234" s="8" t="s">
        <v>233</v>
      </c>
      <c r="B234" s="6">
        <f>VLOOKUP($A234,OBITOS!A:AC,18,0)</f>
        <v>0</v>
      </c>
      <c r="C234" s="1">
        <f>VLOOKUP(A234,POP_2021_FX_ETARIA!A:AC,8,0)</f>
        <v>4440.4102006284747</v>
      </c>
      <c r="D234" s="3">
        <f t="shared" si="27"/>
        <v>0</v>
      </c>
      <c r="E234" s="12">
        <f>(D234*POP_PADRAO!$B$2)/100000</f>
        <v>0</v>
      </c>
      <c r="F234" s="6">
        <f>VLOOKUP(A234,OBITOS!A:AC,19,0)</f>
        <v>0</v>
      </c>
      <c r="G234" s="1">
        <f>VLOOKUP(A234,POP_2021_FX_ETARIA!A:AC,11,0)</f>
        <v>4158.7830474696293</v>
      </c>
      <c r="H234" s="3">
        <f t="shared" si="28"/>
        <v>0</v>
      </c>
      <c r="I234" s="12">
        <f>(H234*POP_PADRAO!$C$2)/100000</f>
        <v>0</v>
      </c>
      <c r="J234" s="8">
        <f>VLOOKUP(A234,OBITOS!A:AC,20,0)</f>
        <v>2</v>
      </c>
      <c r="K234" s="1">
        <f>VLOOKUP(A234,POP_2021_FX_ETARIA!A:AC,14,0)</f>
        <v>5027.3271063379216</v>
      </c>
      <c r="L234" s="3">
        <f t="shared" si="29"/>
        <v>39.782571487711863</v>
      </c>
      <c r="M234" s="12">
        <f>(L234*POP_PADRAO!$D$2)/100000</f>
        <v>5.8870694998790496</v>
      </c>
      <c r="N234" s="8">
        <f>VLOOKUP(A234,OBITOS!A:AB,21,0)</f>
        <v>1</v>
      </c>
      <c r="O234" s="1">
        <f>VLOOKUP(A234,POP_2021_FX_ETARIA!A:AC,17,0)</f>
        <v>5485.8944822758231</v>
      </c>
      <c r="P234" s="3">
        <f t="shared" si="30"/>
        <v>18.228567888625339</v>
      </c>
      <c r="Q234" s="12">
        <f>(P234*POP_PADRAO!$E$2)/100000</f>
        <v>3.0219335163459244</v>
      </c>
      <c r="R234" s="8">
        <f>VLOOKUP($A234,OBITOS!A:AB,22,0)</f>
        <v>12</v>
      </c>
      <c r="S234" s="1">
        <f>VLOOKUP(A234,POP_2021_FX_ETARIA!A:AC,20,0)</f>
        <v>5015.8137424495935</v>
      </c>
      <c r="T234" s="3">
        <f t="shared" si="31"/>
        <v>239.24333350822374</v>
      </c>
      <c r="U234" s="12">
        <f>(T234*POP_PADRAO!$F$2)/100000</f>
        <v>36.501981528592324</v>
      </c>
      <c r="V234" s="8">
        <f>VLOOKUP(A234,OBITOS!A:AC,23,0)</f>
        <v>15</v>
      </c>
      <c r="W234" s="1">
        <f>VLOOKUP(A234,POP_2021_FX_ETARIA!A:AC,23,0)</f>
        <v>3631.1081826291461</v>
      </c>
      <c r="X234" s="3">
        <f t="shared" si="32"/>
        <v>413.09702838815105</v>
      </c>
      <c r="Y234" s="12">
        <f>(X234*POP_PADRAO!$G$2)/100000</f>
        <v>50.372846011409557</v>
      </c>
      <c r="Z234" s="8">
        <f>VLOOKUP(A234,OBITOS!A:AC,24,0)</f>
        <v>27</v>
      </c>
      <c r="AA234" s="1">
        <f>VLOOKUP(A234,POP_2021_FX_ETARIA!A:AC,26,0)</f>
        <v>2657.3479414663734</v>
      </c>
      <c r="AB234" s="3">
        <f t="shared" si="33"/>
        <v>1016.0506111631322</v>
      </c>
      <c r="AC234" s="12">
        <f>(AB234*POP_PADRAO!$H$2)/100000</f>
        <v>92.757925355958122</v>
      </c>
      <c r="AD234" s="8">
        <f>VLOOKUP(A234,OBITOS!A:AC,25,0)</f>
        <v>48</v>
      </c>
      <c r="AE234" s="1">
        <f>VLOOKUP(A234,POP_2021_FX_ETARIA!A:AC,29,0)</f>
        <v>1711.2854710556187</v>
      </c>
      <c r="AF234" s="3">
        <f t="shared" si="34"/>
        <v>2804.9089887025602</v>
      </c>
      <c r="AG234" s="12">
        <f>(AF234*POP_PADRAO!$I$2)/100000</f>
        <v>193.94557977011803</v>
      </c>
      <c r="AH234" s="12">
        <f t="shared" si="35"/>
        <v>382.48733568230301</v>
      </c>
    </row>
    <row r="235" spans="1:34" x14ac:dyDescent="0.25">
      <c r="A235" s="8" t="s">
        <v>234</v>
      </c>
      <c r="B235" s="6">
        <f>VLOOKUP($A235,OBITOS!A:AC,18,0)</f>
        <v>0</v>
      </c>
      <c r="C235" s="1">
        <f>VLOOKUP(A235,POP_2021_FX_ETARIA!A:AC,8,0)</f>
        <v>5234.2090099862808</v>
      </c>
      <c r="D235" s="3">
        <f t="shared" si="27"/>
        <v>0</v>
      </c>
      <c r="E235" s="12">
        <f>(D235*POP_PADRAO!$B$2)/100000</f>
        <v>0</v>
      </c>
      <c r="F235" s="6">
        <f>VLOOKUP(A235,OBITOS!A:AC,19,0)</f>
        <v>0</v>
      </c>
      <c r="G235" s="1">
        <f>VLOOKUP(A235,POP_2021_FX_ETARIA!A:AC,11,0)</f>
        <v>5171.4609977517857</v>
      </c>
      <c r="H235" s="3">
        <f t="shared" si="28"/>
        <v>0</v>
      </c>
      <c r="I235" s="12">
        <f>(H235*POP_PADRAO!$C$2)/100000</f>
        <v>0</v>
      </c>
      <c r="J235" s="8">
        <f>VLOOKUP(A235,OBITOS!A:AC,20,0)</f>
        <v>1</v>
      </c>
      <c r="K235" s="1">
        <f>VLOOKUP(A235,POP_2021_FX_ETARIA!A:AC,14,0)</f>
        <v>6415.6474125498062</v>
      </c>
      <c r="L235" s="3">
        <f t="shared" si="29"/>
        <v>15.586891481035497</v>
      </c>
      <c r="M235" s="12">
        <f>(L235*POP_PADRAO!$D$2)/100000</f>
        <v>2.3065656644209653</v>
      </c>
      <c r="N235" s="8">
        <f>VLOOKUP(A235,OBITOS!A:AB,21,0)</f>
        <v>6</v>
      </c>
      <c r="O235" s="1">
        <f>VLOOKUP(A235,POP_2021_FX_ETARIA!A:AC,17,0)</f>
        <v>6562.0081903478313</v>
      </c>
      <c r="P235" s="3">
        <f t="shared" si="30"/>
        <v>91.435423820797752</v>
      </c>
      <c r="Q235" s="12">
        <f>(P235*POP_PADRAO!$E$2)/100000</f>
        <v>15.158172244446169</v>
      </c>
      <c r="R235" s="8">
        <f>VLOOKUP($A235,OBITOS!A:AB,22,0)</f>
        <v>9</v>
      </c>
      <c r="S235" s="1">
        <f>VLOOKUP(A235,POP_2021_FX_ETARIA!A:AC,20,0)</f>
        <v>5775.7894736842109</v>
      </c>
      <c r="T235" s="3">
        <f t="shared" si="31"/>
        <v>155.8228540185894</v>
      </c>
      <c r="U235" s="12">
        <f>(T235*POP_PADRAO!$F$2)/100000</f>
        <v>23.774300649107005</v>
      </c>
      <c r="V235" s="8">
        <f>VLOOKUP(A235,OBITOS!A:AC,23,0)</f>
        <v>22</v>
      </c>
      <c r="W235" s="1">
        <f>VLOOKUP(A235,POP_2021_FX_ETARIA!A:AC,23,0)</f>
        <v>4675.267499129397</v>
      </c>
      <c r="X235" s="3">
        <f t="shared" si="32"/>
        <v>470.56131021586936</v>
      </c>
      <c r="Y235" s="12">
        <f>(X235*POP_PADRAO!$G$2)/100000</f>
        <v>57.38001193307786</v>
      </c>
      <c r="Z235" s="8">
        <f>VLOOKUP(A235,OBITOS!A:AC,24,0)</f>
        <v>26</v>
      </c>
      <c r="AA235" s="1">
        <f>VLOOKUP(A235,POP_2021_FX_ETARIA!A:AC,26,0)</f>
        <v>2938.0071894806547</v>
      </c>
      <c r="AB235" s="3">
        <f t="shared" si="33"/>
        <v>884.95358667233097</v>
      </c>
      <c r="AC235" s="12">
        <f>(AB235*POP_PADRAO!$H$2)/100000</f>
        <v>80.789734127584794</v>
      </c>
      <c r="AD235" s="8">
        <f>VLOOKUP(A235,OBITOS!A:AC,25,0)</f>
        <v>46</v>
      </c>
      <c r="AE235" s="1">
        <f>VLOOKUP(A235,POP_2021_FX_ETARIA!A:AC,29,0)</f>
        <v>1812.8097502972653</v>
      </c>
      <c r="AF235" s="3">
        <f t="shared" si="34"/>
        <v>2537.4973845135651</v>
      </c>
      <c r="AG235" s="12">
        <f>(AF235*POP_PADRAO!$I$2)/100000</f>
        <v>175.45539031278312</v>
      </c>
      <c r="AH235" s="12">
        <f t="shared" si="35"/>
        <v>354.86417493141994</v>
      </c>
    </row>
    <row r="236" spans="1:34" x14ac:dyDescent="0.25">
      <c r="A236" s="8" t="s">
        <v>235</v>
      </c>
      <c r="B236" s="6">
        <f>VLOOKUP($A236,OBITOS!A:AC,18,0)</f>
        <v>0</v>
      </c>
      <c r="C236" s="1">
        <f>VLOOKUP(A236,POP_2021_FX_ETARIA!A:AC,8,0)</f>
        <v>6506.8162269087197</v>
      </c>
      <c r="D236" s="3">
        <f t="shared" si="27"/>
        <v>0</v>
      </c>
      <c r="E236" s="12">
        <f>(D236*POP_PADRAO!$B$2)/100000</f>
        <v>0</v>
      </c>
      <c r="F236" s="6">
        <f>VLOOKUP(A236,OBITOS!A:AC,19,0)</f>
        <v>0</v>
      </c>
      <c r="G236" s="1">
        <f>VLOOKUP(A236,POP_2021_FX_ETARIA!A:AC,11,0)</f>
        <v>6298.1504311448816</v>
      </c>
      <c r="H236" s="3">
        <f t="shared" si="28"/>
        <v>0</v>
      </c>
      <c r="I236" s="12">
        <f>(H236*POP_PADRAO!$C$2)/100000</f>
        <v>0</v>
      </c>
      <c r="J236" s="8">
        <f>VLOOKUP(A236,OBITOS!A:AC,20,0)</f>
        <v>0</v>
      </c>
      <c r="K236" s="1">
        <f>VLOOKUP(A236,POP_2021_FX_ETARIA!A:AC,14,0)</f>
        <v>7250.2177027060061</v>
      </c>
      <c r="L236" s="3">
        <f t="shared" si="29"/>
        <v>0</v>
      </c>
      <c r="M236" s="12">
        <f>(L236*POP_PADRAO!$D$2)/100000</f>
        <v>0</v>
      </c>
      <c r="N236" s="8">
        <f>VLOOKUP(A236,OBITOS!A:AB,21,0)</f>
        <v>9</v>
      </c>
      <c r="O236" s="1">
        <f>VLOOKUP(A236,POP_2021_FX_ETARIA!A:AC,17,0)</f>
        <v>7901.8786999118765</v>
      </c>
      <c r="P236" s="3">
        <f t="shared" si="30"/>
        <v>113.89696478256961</v>
      </c>
      <c r="Q236" s="12">
        <f>(P236*POP_PADRAO!$E$2)/100000</f>
        <v>18.881848392560403</v>
      </c>
      <c r="R236" s="8">
        <f>VLOOKUP($A236,OBITOS!A:AB,22,0)</f>
        <v>13</v>
      </c>
      <c r="S236" s="1">
        <f>VLOOKUP(A236,POP_2021_FX_ETARIA!A:AC,20,0)</f>
        <v>7559.7969107551489</v>
      </c>
      <c r="T236" s="3">
        <f t="shared" si="31"/>
        <v>171.96229149364052</v>
      </c>
      <c r="U236" s="12">
        <f>(T236*POP_PADRAO!$F$2)/100000</f>
        <v>26.236736863974148</v>
      </c>
      <c r="V236" s="8">
        <f>VLOOKUP(A236,OBITOS!A:AC,23,0)</f>
        <v>22</v>
      </c>
      <c r="W236" s="1">
        <f>VLOOKUP(A236,POP_2021_FX_ETARIA!A:AC,23,0)</f>
        <v>5561.0524849509975</v>
      </c>
      <c r="X236" s="3">
        <f t="shared" si="32"/>
        <v>395.60856617582988</v>
      </c>
      <c r="Y236" s="12">
        <f>(X236*POP_PADRAO!$G$2)/100000</f>
        <v>48.240311634595152</v>
      </c>
      <c r="Z236" s="8">
        <f>VLOOKUP(A236,OBITOS!A:AC,24,0)</f>
        <v>30</v>
      </c>
      <c r="AA236" s="1">
        <f>VLOOKUP(A236,POP_2021_FX_ETARIA!A:AC,26,0)</f>
        <v>3495.4491533440546</v>
      </c>
      <c r="AB236" s="3">
        <f t="shared" si="33"/>
        <v>858.25880119867736</v>
      </c>
      <c r="AC236" s="12">
        <f>(AB236*POP_PADRAO!$H$2)/100000</f>
        <v>78.352697142267814</v>
      </c>
      <c r="AD236" s="8">
        <f>VLOOKUP(A236,OBITOS!A:AC,25,0)</f>
        <v>46</v>
      </c>
      <c r="AE236" s="1">
        <f>VLOOKUP(A236,POP_2021_FX_ETARIA!A:AC,29,0)</f>
        <v>2428.6367419738408</v>
      </c>
      <c r="AF236" s="3">
        <f t="shared" si="34"/>
        <v>1894.06670849483</v>
      </c>
      <c r="AG236" s="12">
        <f>(AF236*POP_PADRAO!$I$2)/100000</f>
        <v>130.96534232728476</v>
      </c>
      <c r="AH236" s="12">
        <f t="shared" si="35"/>
        <v>302.67693636068225</v>
      </c>
    </row>
    <row r="237" spans="1:34" x14ac:dyDescent="0.25">
      <c r="A237" s="8" t="s">
        <v>236</v>
      </c>
      <c r="B237" s="6">
        <f>VLOOKUP($A237,OBITOS!A:AC,18,0)</f>
        <v>0</v>
      </c>
      <c r="C237" s="1">
        <f>VLOOKUP(A237,POP_2021_FX_ETARIA!A:AC,8,0)</f>
        <v>4932.3726828957024</v>
      </c>
      <c r="D237" s="3">
        <f t="shared" si="27"/>
        <v>0</v>
      </c>
      <c r="E237" s="12">
        <f>(D237*POP_PADRAO!$B$2)/100000</f>
        <v>0</v>
      </c>
      <c r="F237" s="6">
        <f>VLOOKUP(A237,OBITOS!A:AC,19,0)</f>
        <v>0</v>
      </c>
      <c r="G237" s="1">
        <f>VLOOKUP(A237,POP_2021_FX_ETARIA!A:AC,11,0)</f>
        <v>4987.884572697003</v>
      </c>
      <c r="H237" s="3">
        <f t="shared" si="28"/>
        <v>0</v>
      </c>
      <c r="I237" s="12">
        <f>(H237*POP_PADRAO!$C$2)/100000</f>
        <v>0</v>
      </c>
      <c r="J237" s="8">
        <f>VLOOKUP(A237,OBITOS!A:AC,20,0)</f>
        <v>0</v>
      </c>
      <c r="K237" s="1">
        <f>VLOOKUP(A237,POP_2021_FX_ETARIA!A:AC,14,0)</f>
        <v>6115.416558703464</v>
      </c>
      <c r="L237" s="3">
        <f t="shared" si="29"/>
        <v>0</v>
      </c>
      <c r="M237" s="12">
        <f>(L237*POP_PADRAO!$D$2)/100000</f>
        <v>0</v>
      </c>
      <c r="N237" s="8">
        <f>VLOOKUP(A237,OBITOS!A:AB,21,0)</f>
        <v>4</v>
      </c>
      <c r="O237" s="1">
        <f>VLOOKUP(A237,POP_2021_FX_ETARIA!A:AC,17,0)</f>
        <v>6358.5350681665032</v>
      </c>
      <c r="P237" s="3">
        <f t="shared" si="30"/>
        <v>62.907571588708855</v>
      </c>
      <c r="Q237" s="12">
        <f>(P237*POP_PADRAO!$E$2)/100000</f>
        <v>10.428822504178964</v>
      </c>
      <c r="R237" s="8">
        <f>VLOOKUP($A237,OBITOS!A:AB,22,0)</f>
        <v>8</v>
      </c>
      <c r="S237" s="1">
        <f>VLOOKUP(A237,POP_2021_FX_ETARIA!A:AC,20,0)</f>
        <v>6593.2415617848974</v>
      </c>
      <c r="T237" s="3">
        <f t="shared" si="31"/>
        <v>121.33637035792559</v>
      </c>
      <c r="U237" s="12">
        <f>(T237*POP_PADRAO!$F$2)/100000</f>
        <v>18.512607580763348</v>
      </c>
      <c r="V237" s="8">
        <f>VLOOKUP(A237,OBITOS!A:AC,23,0)</f>
        <v>27</v>
      </c>
      <c r="W237" s="1">
        <f>VLOOKUP(A237,POP_2021_FX_ETARIA!A:AC,23,0)</f>
        <v>5120.7806576787225</v>
      </c>
      <c r="X237" s="3">
        <f t="shared" si="32"/>
        <v>527.26335699446349</v>
      </c>
      <c r="Y237" s="12">
        <f>(X237*POP_PADRAO!$G$2)/100000</f>
        <v>64.294231292279107</v>
      </c>
      <c r="Z237" s="8">
        <f>VLOOKUP(A237,OBITOS!A:AC,24,0)</f>
        <v>24</v>
      </c>
      <c r="AA237" s="1">
        <f>VLOOKUP(A237,POP_2021_FX_ETARIA!A:AC,26,0)</f>
        <v>4095.2499290511778</v>
      </c>
      <c r="AB237" s="3">
        <f t="shared" si="33"/>
        <v>586.04481816230748</v>
      </c>
      <c r="AC237" s="12">
        <f>(AB237*POP_PADRAO!$H$2)/100000</f>
        <v>53.501568623747957</v>
      </c>
      <c r="AD237" s="8">
        <f>VLOOKUP(A237,OBITOS!A:AC,25,0)</f>
        <v>61</v>
      </c>
      <c r="AE237" s="1">
        <f>VLOOKUP(A237,POP_2021_FX_ETARIA!A:AC,29,0)</f>
        <v>2786.906064209275</v>
      </c>
      <c r="AF237" s="3">
        <f t="shared" si="34"/>
        <v>2188.8071788062744</v>
      </c>
      <c r="AG237" s="12">
        <f>(AF237*POP_PADRAO!$I$2)/100000</f>
        <v>151.34518767218202</v>
      </c>
      <c r="AH237" s="12">
        <f t="shared" si="35"/>
        <v>298.08241767315138</v>
      </c>
    </row>
    <row r="238" spans="1:34" x14ac:dyDescent="0.25">
      <c r="A238" s="8" t="s">
        <v>237</v>
      </c>
      <c r="B238" s="6">
        <f>VLOOKUP($A238,OBITOS!A:AC,18,0)</f>
        <v>0</v>
      </c>
      <c r="C238" s="1">
        <f>VLOOKUP(A238,POP_2021_FX_ETARIA!A:AC,8,0)</f>
        <v>6596.5513511788913</v>
      </c>
      <c r="D238" s="3">
        <f t="shared" si="27"/>
        <v>0</v>
      </c>
      <c r="E238" s="12">
        <f>(D238*POP_PADRAO!$B$2)/100000</f>
        <v>0</v>
      </c>
      <c r="F238" s="6">
        <f>VLOOKUP(A238,OBITOS!A:AC,19,0)</f>
        <v>0</v>
      </c>
      <c r="G238" s="1">
        <f>VLOOKUP(A238,POP_2021_FX_ETARIA!A:AC,11,0)</f>
        <v>6346.8721363726909</v>
      </c>
      <c r="H238" s="3">
        <f t="shared" si="28"/>
        <v>0</v>
      </c>
      <c r="I238" s="12">
        <f>(H238*POP_PADRAO!$C$2)/100000</f>
        <v>0</v>
      </c>
      <c r="J238" s="8">
        <f>VLOOKUP(A238,OBITOS!A:AC,20,0)</f>
        <v>2</v>
      </c>
      <c r="K238" s="1">
        <f>VLOOKUP(A238,POP_2021_FX_ETARIA!A:AC,14,0)</f>
        <v>7178.7341660759248</v>
      </c>
      <c r="L238" s="3">
        <f t="shared" si="29"/>
        <v>27.860064932495611</v>
      </c>
      <c r="M238" s="12">
        <f>(L238*POP_PADRAO!$D$2)/100000</f>
        <v>4.1227636222411075</v>
      </c>
      <c r="N238" s="8">
        <f>VLOOKUP(A238,OBITOS!A:AB,21,0)</f>
        <v>11</v>
      </c>
      <c r="O238" s="1">
        <f>VLOOKUP(A238,POP_2021_FX_ETARIA!A:AC,17,0)</f>
        <v>7619.0510600798307</v>
      </c>
      <c r="P238" s="3">
        <f t="shared" si="30"/>
        <v>144.37493479515734</v>
      </c>
      <c r="Q238" s="12">
        <f>(P238*POP_PADRAO!$E$2)/100000</f>
        <v>23.934488822349564</v>
      </c>
      <c r="R238" s="8">
        <f>VLOOKUP($A238,OBITOS!A:AB,22,0)</f>
        <v>13</v>
      </c>
      <c r="S238" s="1">
        <f>VLOOKUP(A238,POP_2021_FX_ETARIA!A:AC,20,0)</f>
        <v>6975.1551773455376</v>
      </c>
      <c r="T238" s="3">
        <f t="shared" si="31"/>
        <v>186.3757818926012</v>
      </c>
      <c r="U238" s="12">
        <f>(T238*POP_PADRAO!$F$2)/100000</f>
        <v>28.435840816383003</v>
      </c>
      <c r="V238" s="8">
        <f>VLOOKUP(A238,OBITOS!A:AC,23,0)</f>
        <v>18</v>
      </c>
      <c r="W238" s="1">
        <f>VLOOKUP(A238,POP_2021_FX_ETARIA!A:AC,23,0)</f>
        <v>4759.1287995622106</v>
      </c>
      <c r="X238" s="3">
        <f t="shared" si="32"/>
        <v>378.22048442260711</v>
      </c>
      <c r="Y238" s="12">
        <f>(X238*POP_PADRAO!$G$2)/100000</f>
        <v>46.120017600996114</v>
      </c>
      <c r="Z238" s="8">
        <f>VLOOKUP(A238,OBITOS!A:AC,24,0)</f>
        <v>32</v>
      </c>
      <c r="AA238" s="1">
        <f>VLOOKUP(A238,POP_2021_FX_ETARIA!A:AC,26,0)</f>
        <v>3261.6285119667014</v>
      </c>
      <c r="AB238" s="3">
        <f t="shared" si="33"/>
        <v>981.10498735812791</v>
      </c>
      <c r="AC238" s="12">
        <f>(AB238*POP_PADRAO!$H$2)/100000</f>
        <v>89.567647697730777</v>
      </c>
      <c r="AD238" s="8">
        <f>VLOOKUP(A238,OBITOS!A:AC,25,0)</f>
        <v>56</v>
      </c>
      <c r="AE238" s="1">
        <f>VLOOKUP(A238,POP_2021_FX_ETARIA!A:AC,29,0)</f>
        <v>1930.0315101070155</v>
      </c>
      <c r="AF238" s="3">
        <f t="shared" si="34"/>
        <v>2901.5070327476124</v>
      </c>
      <c r="AG238" s="12">
        <f>(AF238*POP_PADRAO!$I$2)/100000</f>
        <v>200.62485661383585</v>
      </c>
      <c r="AH238" s="12">
        <f t="shared" si="35"/>
        <v>392.80561517353641</v>
      </c>
    </row>
    <row r="239" spans="1:34" x14ac:dyDescent="0.25">
      <c r="A239" s="8" t="s">
        <v>238</v>
      </c>
      <c r="B239" s="6">
        <f>VLOOKUP($A239,OBITOS!A:AC,18,0)</f>
        <v>0</v>
      </c>
      <c r="C239" s="1">
        <f>VLOOKUP(A239,POP_2021_FX_ETARIA!A:AC,8,0)</f>
        <v>8691.0507290304049</v>
      </c>
      <c r="D239" s="3">
        <f t="shared" si="27"/>
        <v>0</v>
      </c>
      <c r="E239" s="12">
        <f>(D239*POP_PADRAO!$B$2)/100000</f>
        <v>0</v>
      </c>
      <c r="F239" s="6">
        <f>VLOOKUP(A239,OBITOS!A:AC,19,0)</f>
        <v>2</v>
      </c>
      <c r="G239" s="1">
        <f>VLOOKUP(A239,POP_2021_FX_ETARIA!A:AC,11,0)</f>
        <v>7767.6318620336378</v>
      </c>
      <c r="H239" s="3">
        <f t="shared" si="28"/>
        <v>25.747873168082677</v>
      </c>
      <c r="I239" s="12">
        <f>(H239*POP_PADRAO!$C$2)/100000</f>
        <v>3.1170054089659156</v>
      </c>
      <c r="J239" s="8">
        <f>VLOOKUP(A239,OBITOS!A:AC,20,0)</f>
        <v>1</v>
      </c>
      <c r="K239" s="1">
        <f>VLOOKUP(A239,POP_2021_FX_ETARIA!A:AC,14,0)</f>
        <v>9593.9841599648007</v>
      </c>
      <c r="L239" s="3">
        <f t="shared" si="29"/>
        <v>10.42319836395966</v>
      </c>
      <c r="M239" s="12">
        <f>(L239*POP_PADRAO!$D$2)/100000</f>
        <v>1.5424365717185926</v>
      </c>
      <c r="N239" s="8">
        <f>VLOOKUP(A239,OBITOS!A:AB,21,0)</f>
        <v>8</v>
      </c>
      <c r="O239" s="1">
        <f>VLOOKUP(A239,POP_2021_FX_ETARIA!A:AC,17,0)</f>
        <v>10810.526981493962</v>
      </c>
      <c r="P239" s="3">
        <f t="shared" si="30"/>
        <v>74.001942862682156</v>
      </c>
      <c r="Q239" s="12">
        <f>(P239*POP_PADRAO!$E$2)/100000</f>
        <v>12.268048306252309</v>
      </c>
      <c r="R239" s="8">
        <f>VLOOKUP($A239,OBITOS!A:AB,22,0)</f>
        <v>19</v>
      </c>
      <c r="S239" s="1">
        <f>VLOOKUP(A239,POP_2021_FX_ETARIA!A:AC,20,0)</f>
        <v>9676.0168764302052</v>
      </c>
      <c r="T239" s="3">
        <f t="shared" si="31"/>
        <v>196.36179062773309</v>
      </c>
      <c r="U239" s="12">
        <f>(T239*POP_PADRAO!$F$2)/100000</f>
        <v>29.959432303966153</v>
      </c>
      <c r="V239" s="8">
        <f>VLOOKUP(A239,OBITOS!A:AC,23,0)</f>
        <v>25</v>
      </c>
      <c r="W239" s="1">
        <f>VLOOKUP(A239,POP_2021_FX_ETARIA!A:AC,23,0)</f>
        <v>6222.7705586786724</v>
      </c>
      <c r="X239" s="3">
        <f t="shared" si="32"/>
        <v>401.75030983800946</v>
      </c>
      <c r="Y239" s="12">
        <f>(X239*POP_PADRAO!$G$2)/100000</f>
        <v>48.989232799541966</v>
      </c>
      <c r="Z239" s="8">
        <f>VLOOKUP(A239,OBITOS!A:AC,24,0)</f>
        <v>32</v>
      </c>
      <c r="AA239" s="1">
        <f>VLOOKUP(A239,POP_2021_FX_ETARIA!A:AC,26,0)</f>
        <v>4120.665216157412</v>
      </c>
      <c r="AB239" s="3">
        <f t="shared" si="33"/>
        <v>776.5736433652944</v>
      </c>
      <c r="AC239" s="12">
        <f>(AB239*POP_PADRAO!$H$2)/100000</f>
        <v>70.89544482653443</v>
      </c>
      <c r="AD239" s="8">
        <f>VLOOKUP(A239,OBITOS!A:AC,25,0)</f>
        <v>45</v>
      </c>
      <c r="AE239" s="1">
        <f>VLOOKUP(A239,POP_2021_FX_ETARIA!A:AC,29,0)</f>
        <v>2149.6159334126041</v>
      </c>
      <c r="AF239" s="3">
        <f t="shared" si="34"/>
        <v>2093.3972111269495</v>
      </c>
      <c r="AG239" s="12">
        <f>(AF239*POP_PADRAO!$I$2)/100000</f>
        <v>144.74806043135334</v>
      </c>
      <c r="AH239" s="12">
        <f t="shared" si="35"/>
        <v>311.51966064833272</v>
      </c>
    </row>
    <row r="240" spans="1:34" x14ac:dyDescent="0.25">
      <c r="A240" s="8" t="s">
        <v>239</v>
      </c>
      <c r="B240" s="6">
        <f>VLOOKUP($A240,OBITOS!A:AC,18,0)</f>
        <v>0</v>
      </c>
      <c r="C240" s="1">
        <f>VLOOKUP(A240,POP_2021_FX_ETARIA!A:AC,8,0)</f>
        <v>5718.4288914533972</v>
      </c>
      <c r="D240" s="3">
        <f t="shared" si="27"/>
        <v>0</v>
      </c>
      <c r="E240" s="12">
        <f>(D240*POP_PADRAO!$B$2)/100000</f>
        <v>0</v>
      </c>
      <c r="F240" s="6">
        <f>VLOOKUP(A240,OBITOS!A:AC,19,0)</f>
        <v>0</v>
      </c>
      <c r="G240" s="1">
        <f>VLOOKUP(A240,POP_2021_FX_ETARIA!A:AC,11,0)</f>
        <v>5252.5384187426589</v>
      </c>
      <c r="H240" s="3">
        <f t="shared" si="28"/>
        <v>0</v>
      </c>
      <c r="I240" s="12">
        <f>(H240*POP_PADRAO!$C$2)/100000</f>
        <v>0</v>
      </c>
      <c r="J240" s="8">
        <f>VLOOKUP(A240,OBITOS!A:AC,20,0)</f>
        <v>1</v>
      </c>
      <c r="K240" s="1">
        <f>VLOOKUP(A240,POP_2021_FX_ETARIA!A:AC,14,0)</f>
        <v>6086.5313769989971</v>
      </c>
      <c r="L240" s="3">
        <f t="shared" si="29"/>
        <v>16.429718965698594</v>
      </c>
      <c r="M240" s="12">
        <f>(L240*POP_PADRAO!$D$2)/100000</f>
        <v>2.4312882198785104</v>
      </c>
      <c r="N240" s="8">
        <f>VLOOKUP(A240,OBITOS!A:AB,21,0)</f>
        <v>2</v>
      </c>
      <c r="O240" s="1">
        <f>VLOOKUP(A240,POP_2021_FX_ETARIA!A:AC,17,0)</f>
        <v>6647.8221978021975</v>
      </c>
      <c r="P240" s="3">
        <f t="shared" si="30"/>
        <v>30.085040491323756</v>
      </c>
      <c r="Q240" s="12">
        <f>(P240*POP_PADRAO!$E$2)/100000</f>
        <v>4.9875005407356579</v>
      </c>
      <c r="R240" s="8">
        <f>VLOOKUP($A240,OBITOS!A:AB,22,0)</f>
        <v>12</v>
      </c>
      <c r="S240" s="1">
        <f>VLOOKUP(A240,POP_2021_FX_ETARIA!A:AC,20,0)</f>
        <v>6603.6970338983056</v>
      </c>
      <c r="T240" s="3">
        <f t="shared" si="31"/>
        <v>181.71639217246371</v>
      </c>
      <c r="U240" s="12">
        <f>(T240*POP_PADRAO!$F$2)/100000</f>
        <v>27.724945532468539</v>
      </c>
      <c r="V240" s="8">
        <f>VLOOKUP(A240,OBITOS!A:AC,23,0)</f>
        <v>21</v>
      </c>
      <c r="W240" s="1">
        <f>VLOOKUP(A240,POP_2021_FX_ETARIA!A:AC,23,0)</f>
        <v>4952.9219656119649</v>
      </c>
      <c r="X240" s="3">
        <f t="shared" si="32"/>
        <v>423.99214334089186</v>
      </c>
      <c r="Y240" s="12">
        <f>(X240*POP_PADRAO!$G$2)/100000</f>
        <v>51.701390905408033</v>
      </c>
      <c r="Z240" s="8">
        <f>VLOOKUP(A240,OBITOS!A:AC,24,0)</f>
        <v>24</v>
      </c>
      <c r="AA240" s="1">
        <f>VLOOKUP(A240,POP_2021_FX_ETARIA!A:AC,26,0)</f>
        <v>3500.2301341589264</v>
      </c>
      <c r="AB240" s="3">
        <f t="shared" si="33"/>
        <v>685.66920117002485</v>
      </c>
      <c r="AC240" s="12">
        <f>(AB240*POP_PADRAO!$H$2)/100000</f>
        <v>62.596539859565205</v>
      </c>
      <c r="AD240" s="8">
        <f>VLOOKUP(A240,OBITOS!A:AC,25,0)</f>
        <v>70</v>
      </c>
      <c r="AE240" s="1">
        <f>VLOOKUP(A240,POP_2021_FX_ETARIA!A:AC,29,0)</f>
        <v>2457.118769230769</v>
      </c>
      <c r="AF240" s="3">
        <f t="shared" si="34"/>
        <v>2848.8651373541193</v>
      </c>
      <c r="AG240" s="12">
        <f>(AF240*POP_PADRAO!$I$2)/100000</f>
        <v>196.98492998398413</v>
      </c>
      <c r="AH240" s="12">
        <f t="shared" si="35"/>
        <v>346.42659504204005</v>
      </c>
    </row>
    <row r="241" spans="1:34" x14ac:dyDescent="0.25">
      <c r="A241" s="8" t="s">
        <v>240</v>
      </c>
      <c r="B241" s="6">
        <f>VLOOKUP($A241,OBITOS!A:AC,18,0)</f>
        <v>0</v>
      </c>
      <c r="C241" s="1">
        <f>VLOOKUP(A241,POP_2021_FX_ETARIA!A:AC,8,0)</f>
        <v>4903.2072500169706</v>
      </c>
      <c r="D241" s="3">
        <f t="shared" si="27"/>
        <v>0</v>
      </c>
      <c r="E241" s="12">
        <f>(D241*POP_PADRAO!$B$2)/100000</f>
        <v>0</v>
      </c>
      <c r="F241" s="6">
        <f>VLOOKUP(A241,OBITOS!A:AC,19,0)</f>
        <v>0</v>
      </c>
      <c r="G241" s="1">
        <f>VLOOKUP(A241,POP_2021_FX_ETARIA!A:AC,11,0)</f>
        <v>4433.4154664029174</v>
      </c>
      <c r="H241" s="3">
        <f t="shared" si="28"/>
        <v>0</v>
      </c>
      <c r="I241" s="12">
        <f>(H241*POP_PADRAO!$C$2)/100000</f>
        <v>0</v>
      </c>
      <c r="J241" s="8">
        <f>VLOOKUP(A241,OBITOS!A:AC,20,0)</f>
        <v>0</v>
      </c>
      <c r="K241" s="1">
        <f>VLOOKUP(A241,POP_2021_FX_ETARIA!A:AC,14,0)</f>
        <v>5013.3569430516709</v>
      </c>
      <c r="L241" s="3">
        <f t="shared" si="29"/>
        <v>0</v>
      </c>
      <c r="M241" s="12">
        <f>(L241*POP_PADRAO!$D$2)/100000</f>
        <v>0</v>
      </c>
      <c r="N241" s="8">
        <f>VLOOKUP(A241,OBITOS!A:AB,21,0)</f>
        <v>5</v>
      </c>
      <c r="O241" s="1">
        <f>VLOOKUP(A241,POP_2021_FX_ETARIA!A:AC,17,0)</f>
        <v>5414.7270329670328</v>
      </c>
      <c r="P241" s="3">
        <f t="shared" si="30"/>
        <v>92.340758260905716</v>
      </c>
      <c r="Q241" s="12">
        <f>(P241*POP_PADRAO!$E$2)/100000</f>
        <v>15.308258664003665</v>
      </c>
      <c r="R241" s="8">
        <f>VLOOKUP($A241,OBITOS!A:AB,22,0)</f>
        <v>8</v>
      </c>
      <c r="S241" s="1">
        <f>VLOOKUP(A241,POP_2021_FX_ETARIA!A:AC,20,0)</f>
        <v>4828.9936440677966</v>
      </c>
      <c r="T241" s="3">
        <f t="shared" si="31"/>
        <v>165.66598736007126</v>
      </c>
      <c r="U241" s="12">
        <f>(T241*POP_PADRAO!$F$2)/100000</f>
        <v>25.276093263954902</v>
      </c>
      <c r="V241" s="8">
        <f>VLOOKUP(A241,OBITOS!A:AC,23,0)</f>
        <v>11</v>
      </c>
      <c r="W241" s="1">
        <f>VLOOKUP(A241,POP_2021_FX_ETARIA!A:AC,23,0)</f>
        <v>3306.5282327805476</v>
      </c>
      <c r="X241" s="3">
        <f t="shared" si="32"/>
        <v>332.67521779935953</v>
      </c>
      <c r="Y241" s="12">
        <f>(X241*POP_PADRAO!$G$2)/100000</f>
        <v>40.566250460348122</v>
      </c>
      <c r="Z241" s="8">
        <f>VLOOKUP(A241,OBITOS!A:AC,24,0)</f>
        <v>22</v>
      </c>
      <c r="AA241" s="1">
        <f>VLOOKUP(A241,POP_2021_FX_ETARIA!A:AC,26,0)</f>
        <v>2416.1537667698658</v>
      </c>
      <c r="AB241" s="3">
        <f t="shared" si="33"/>
        <v>910.5380751247302</v>
      </c>
      <c r="AC241" s="12">
        <f>(AB241*POP_PADRAO!$H$2)/100000</f>
        <v>83.125409185563768</v>
      </c>
      <c r="AD241" s="8">
        <f>VLOOKUP(A241,OBITOS!A:AC,25,0)</f>
        <v>41</v>
      </c>
      <c r="AE241" s="1">
        <f>VLOOKUP(A241,POP_2021_FX_ETARIA!A:AC,29,0)</f>
        <v>1421.0276923076922</v>
      </c>
      <c r="AF241" s="3">
        <f t="shared" si="34"/>
        <v>2885.235820662836</v>
      </c>
      <c r="AG241" s="12">
        <f>(AF241*POP_PADRAO!$I$2)/100000</f>
        <v>199.49978279716126</v>
      </c>
      <c r="AH241" s="12">
        <f t="shared" si="35"/>
        <v>363.77579437103168</v>
      </c>
    </row>
    <row r="242" spans="1:34" x14ac:dyDescent="0.25">
      <c r="A242" s="8" t="s">
        <v>241</v>
      </c>
      <c r="B242" s="6">
        <f>VLOOKUP($A242,OBITOS!A:AC,18,0)</f>
        <v>0</v>
      </c>
      <c r="C242" s="1">
        <f>VLOOKUP(A242,POP_2021_FX_ETARIA!A:AC,8,0)</f>
        <v>5284.3638585296312</v>
      </c>
      <c r="D242" s="3">
        <f t="shared" si="27"/>
        <v>0</v>
      </c>
      <c r="E242" s="12">
        <f>(D242*POP_PADRAO!$B$2)/100000</f>
        <v>0</v>
      </c>
      <c r="F242" s="6">
        <f>VLOOKUP(A242,OBITOS!A:AC,19,0)</f>
        <v>0</v>
      </c>
      <c r="G242" s="1">
        <f>VLOOKUP(A242,POP_2021_FX_ETARIA!A:AC,11,0)</f>
        <v>4471.0461148544227</v>
      </c>
      <c r="H242" s="3">
        <f t="shared" si="28"/>
        <v>0</v>
      </c>
      <c r="I242" s="12">
        <f>(H242*POP_PADRAO!$C$2)/100000</f>
        <v>0</v>
      </c>
      <c r="J242" s="8">
        <f>VLOOKUP(A242,OBITOS!A:AC,20,0)</f>
        <v>0</v>
      </c>
      <c r="K242" s="1">
        <f>VLOOKUP(A242,POP_2021_FX_ETARIA!A:AC,14,0)</f>
        <v>5351.1116799493329</v>
      </c>
      <c r="L242" s="3">
        <f t="shared" si="29"/>
        <v>0</v>
      </c>
      <c r="M242" s="12">
        <f>(L242*POP_PADRAO!$D$2)/100000</f>
        <v>0</v>
      </c>
      <c r="N242" s="8">
        <f>VLOOKUP(A242,OBITOS!A:AB,21,0)</f>
        <v>5</v>
      </c>
      <c r="O242" s="1">
        <f>VLOOKUP(A242,POP_2021_FX_ETARIA!A:AC,17,0)</f>
        <v>5636.4507692307689</v>
      </c>
      <c r="P242" s="3">
        <f t="shared" si="30"/>
        <v>88.708306072588513</v>
      </c>
      <c r="Q242" s="12">
        <f>(P242*POP_PADRAO!$E$2)/100000</f>
        <v>14.706070434984886</v>
      </c>
      <c r="R242" s="8">
        <f>VLOOKUP($A242,OBITOS!A:AB,22,0)</f>
        <v>8</v>
      </c>
      <c r="S242" s="1">
        <f>VLOOKUP(A242,POP_2021_FX_ETARIA!A:AC,20,0)</f>
        <v>5563.3093220338988</v>
      </c>
      <c r="T242" s="3">
        <f t="shared" si="31"/>
        <v>143.79930248198508</v>
      </c>
      <c r="U242" s="12">
        <f>(T242*POP_PADRAO!$F$2)/100000</f>
        <v>21.939835923751883</v>
      </c>
      <c r="V242" s="8">
        <f>VLOOKUP(A242,OBITOS!A:AC,23,0)</f>
        <v>13</v>
      </c>
      <c r="W242" s="1">
        <f>VLOOKUP(A242,POP_2021_FX_ETARIA!A:AC,23,0)</f>
        <v>4018.549801607488</v>
      </c>
      <c r="X242" s="3">
        <f t="shared" si="32"/>
        <v>323.49978578839011</v>
      </c>
      <c r="Y242" s="12">
        <f>(X242*POP_PADRAO!$G$2)/100000</f>
        <v>39.447402848250462</v>
      </c>
      <c r="Z242" s="8">
        <f>VLOOKUP(A242,OBITOS!A:AC,24,0)</f>
        <v>31</v>
      </c>
      <c r="AA242" s="1">
        <f>VLOOKUP(A242,POP_2021_FX_ETARIA!A:AC,26,0)</f>
        <v>2717.6160990712074</v>
      </c>
      <c r="AB242" s="3">
        <f t="shared" si="33"/>
        <v>1140.7056357443125</v>
      </c>
      <c r="AC242" s="12">
        <f>(AB242*POP_PADRAO!$H$2)/100000</f>
        <v>104.13800951545655</v>
      </c>
      <c r="AD242" s="8">
        <f>VLOOKUP(A242,OBITOS!A:AC,25,0)</f>
        <v>49</v>
      </c>
      <c r="AE242" s="1">
        <f>VLOOKUP(A242,POP_2021_FX_ETARIA!A:AC,29,0)</f>
        <v>1967.8535384615384</v>
      </c>
      <c r="AF242" s="3">
        <f t="shared" si="34"/>
        <v>2490.0227096325493</v>
      </c>
      <c r="AG242" s="12">
        <f>(AF242*POP_PADRAO!$I$2)/100000</f>
        <v>172.17275141744574</v>
      </c>
      <c r="AH242" s="12">
        <f t="shared" si="35"/>
        <v>352.40407013988954</v>
      </c>
    </row>
    <row r="243" spans="1:34" x14ac:dyDescent="0.25">
      <c r="A243" s="8" t="s">
        <v>242</v>
      </c>
      <c r="B243" s="6">
        <f>VLOOKUP($A243,OBITOS!A:AC,18,0)</f>
        <v>0</v>
      </c>
      <c r="C243" s="1">
        <f>VLOOKUP(A243,POP_2021_FX_ETARIA!A:AC,8,0)</f>
        <v>4782.237946681792</v>
      </c>
      <c r="D243" s="3">
        <f t="shared" si="27"/>
        <v>0</v>
      </c>
      <c r="E243" s="12">
        <f>(D243*POP_PADRAO!$B$2)/100000</f>
        <v>0</v>
      </c>
      <c r="F243" s="6">
        <f>VLOOKUP(A243,OBITOS!A:AC,19,0)</f>
        <v>0</v>
      </c>
      <c r="G243" s="1">
        <f>VLOOKUP(A243,POP_2021_FX_ETARIA!A:AC,11,0)</f>
        <v>5086.0390581497095</v>
      </c>
      <c r="H243" s="3">
        <f t="shared" si="28"/>
        <v>0</v>
      </c>
      <c r="I243" s="12">
        <f>(H243*POP_PADRAO!$C$2)/100000</f>
        <v>0</v>
      </c>
      <c r="J243" s="8">
        <f>VLOOKUP(A243,OBITOS!A:AC,20,0)</f>
        <v>0</v>
      </c>
      <c r="K243" s="1">
        <f>VLOOKUP(A243,POP_2021_FX_ETARIA!A:AC,14,0)</f>
        <v>7112.8959974019654</v>
      </c>
      <c r="L243" s="3">
        <f t="shared" si="29"/>
        <v>0</v>
      </c>
      <c r="M243" s="12">
        <f>(L243*POP_PADRAO!$D$2)/100000</f>
        <v>0</v>
      </c>
      <c r="N243" s="8">
        <f>VLOOKUP(A243,OBITOS!A:AB,21,0)</f>
        <v>5</v>
      </c>
      <c r="O243" s="1">
        <f>VLOOKUP(A243,POP_2021_FX_ETARIA!A:AC,17,0)</f>
        <v>6120.6820469798658</v>
      </c>
      <c r="P243" s="3">
        <f t="shared" si="30"/>
        <v>81.690242388381449</v>
      </c>
      <c r="Q243" s="12">
        <f>(P243*POP_PADRAO!$E$2)/100000</f>
        <v>13.542615247680271</v>
      </c>
      <c r="R243" s="8">
        <f>VLOOKUP($A243,OBITOS!A:AB,22,0)</f>
        <v>6</v>
      </c>
      <c r="S243" s="1">
        <f>VLOOKUP(A243,POP_2021_FX_ETARIA!A:AC,20,0)</f>
        <v>6129.8685868586854</v>
      </c>
      <c r="T243" s="3">
        <f t="shared" si="31"/>
        <v>97.881380570913052</v>
      </c>
      <c r="U243" s="12">
        <f>(T243*POP_PADRAO!$F$2)/100000</f>
        <v>14.934018403776214</v>
      </c>
      <c r="V243" s="8">
        <f>VLOOKUP(A243,OBITOS!A:AC,23,0)</f>
        <v>24</v>
      </c>
      <c r="W243" s="1">
        <f>VLOOKUP(A243,POP_2021_FX_ETARIA!A:AC,23,0)</f>
        <v>5723.4939081537023</v>
      </c>
      <c r="X243" s="3">
        <f t="shared" si="32"/>
        <v>419.32428661817119</v>
      </c>
      <c r="Y243" s="12">
        <f>(X243*POP_PADRAO!$G$2)/100000</f>
        <v>51.132194780191661</v>
      </c>
      <c r="Z243" s="8">
        <f>VLOOKUP(A243,OBITOS!A:AC,24,0)</f>
        <v>23</v>
      </c>
      <c r="AA243" s="1">
        <f>VLOOKUP(A243,POP_2021_FX_ETARIA!A:AC,26,0)</f>
        <v>3098.7663734115345</v>
      </c>
      <c r="AB243" s="3">
        <f t="shared" si="33"/>
        <v>742.2308502295557</v>
      </c>
      <c r="AC243" s="12">
        <f>(AB243*POP_PADRAO!$H$2)/100000</f>
        <v>67.760201161306711</v>
      </c>
      <c r="AD243" s="8">
        <f>VLOOKUP(A243,OBITOS!A:AC,25,0)</f>
        <v>23</v>
      </c>
      <c r="AE243" s="1">
        <f>VLOOKUP(A243,POP_2021_FX_ETARIA!A:AC,29,0)</f>
        <v>1429.9159335288368</v>
      </c>
      <c r="AF243" s="3">
        <f t="shared" si="34"/>
        <v>1608.4861676615596</v>
      </c>
      <c r="AG243" s="12">
        <f>(AF243*POP_PADRAO!$I$2)/100000</f>
        <v>111.21886078864763</v>
      </c>
      <c r="AH243" s="12">
        <f t="shared" si="35"/>
        <v>258.58789038160251</v>
      </c>
    </row>
    <row r="244" spans="1:34" x14ac:dyDescent="0.25">
      <c r="A244" s="8" t="s">
        <v>243</v>
      </c>
      <c r="B244" s="6">
        <f>VLOOKUP($A244,OBITOS!A:AC,18,0)</f>
        <v>0</v>
      </c>
      <c r="C244" s="1">
        <f>VLOOKUP(A244,POP_2021_FX_ETARIA!A:AC,8,0)</f>
        <v>6082.7818943044467</v>
      </c>
      <c r="D244" s="3">
        <f t="shared" si="27"/>
        <v>0</v>
      </c>
      <c r="E244" s="12">
        <f>(D244*POP_PADRAO!$B$2)/100000</f>
        <v>0</v>
      </c>
      <c r="F244" s="6">
        <f>VLOOKUP(A244,OBITOS!A:AC,19,0)</f>
        <v>0</v>
      </c>
      <c r="G244" s="1">
        <f>VLOOKUP(A244,POP_2021_FX_ETARIA!A:AC,11,0)</f>
        <v>5536.2770297293691</v>
      </c>
      <c r="H244" s="3">
        <f t="shared" si="28"/>
        <v>0</v>
      </c>
      <c r="I244" s="12">
        <f>(H244*POP_PADRAO!$C$2)/100000</f>
        <v>0</v>
      </c>
      <c r="J244" s="8">
        <f>VLOOKUP(A244,OBITOS!A:AC,20,0)</f>
        <v>0</v>
      </c>
      <c r="K244" s="1">
        <f>VLOOKUP(A244,POP_2021_FX_ETARIA!A:AC,14,0)</f>
        <v>7335.3430805848348</v>
      </c>
      <c r="L244" s="3">
        <f t="shared" si="29"/>
        <v>0</v>
      </c>
      <c r="M244" s="12">
        <f>(L244*POP_PADRAO!$D$2)/100000</f>
        <v>0</v>
      </c>
      <c r="N244" s="8">
        <f>VLOOKUP(A244,OBITOS!A:AB,21,0)</f>
        <v>6</v>
      </c>
      <c r="O244" s="1">
        <f>VLOOKUP(A244,POP_2021_FX_ETARIA!A:AC,17,0)</f>
        <v>6658.4232598989975</v>
      </c>
      <c r="P244" s="3">
        <f t="shared" si="30"/>
        <v>90.111423768080115</v>
      </c>
      <c r="Q244" s="12">
        <f>(P244*POP_PADRAO!$E$2)/100000</f>
        <v>14.938679404449239</v>
      </c>
      <c r="R244" s="8">
        <f>VLOOKUP($A244,OBITOS!A:AB,22,0)</f>
        <v>16</v>
      </c>
      <c r="S244" s="1">
        <f>VLOOKUP(A244,POP_2021_FX_ETARIA!A:AC,20,0)</f>
        <v>6228.582427536232</v>
      </c>
      <c r="T244" s="3">
        <f t="shared" si="31"/>
        <v>256.88028032293272</v>
      </c>
      <c r="U244" s="12">
        <f>(T244*POP_PADRAO!$F$2)/100000</f>
        <v>39.192896662614828</v>
      </c>
      <c r="V244" s="8">
        <f>VLOOKUP(A244,OBITOS!A:AC,23,0)</f>
        <v>27</v>
      </c>
      <c r="W244" s="1">
        <f>VLOOKUP(A244,POP_2021_FX_ETARIA!A:AC,23,0)</f>
        <v>5318.6226868201729</v>
      </c>
      <c r="X244" s="3">
        <f t="shared" si="32"/>
        <v>507.65022431291135</v>
      </c>
      <c r="Y244" s="12">
        <f>(X244*POP_PADRAO!$G$2)/100000</f>
        <v>61.902615656058991</v>
      </c>
      <c r="Z244" s="8">
        <f>VLOOKUP(A244,OBITOS!A:AC,24,0)</f>
        <v>43</v>
      </c>
      <c r="AA244" s="1">
        <f>VLOOKUP(A244,POP_2021_FX_ETARIA!A:AC,26,0)</f>
        <v>3137.632289416847</v>
      </c>
      <c r="AB244" s="3">
        <f t="shared" si="33"/>
        <v>1370.4601442634912</v>
      </c>
      <c r="AC244" s="12">
        <f>(AB244*POP_PADRAO!$H$2)/100000</f>
        <v>125.11290123568321</v>
      </c>
      <c r="AD244" s="8">
        <f>VLOOKUP(A244,OBITOS!A:AC,25,0)</f>
        <v>44</v>
      </c>
      <c r="AE244" s="1">
        <f>VLOOKUP(A244,POP_2021_FX_ETARIA!A:AC,29,0)</f>
        <v>1852.9461805555557</v>
      </c>
      <c r="AF244" s="3">
        <f t="shared" si="34"/>
        <v>2374.5967617261172</v>
      </c>
      <c r="AG244" s="12">
        <f>(AF244*POP_PADRAO!$I$2)/100000</f>
        <v>164.19161816948838</v>
      </c>
      <c r="AH244" s="12">
        <f t="shared" si="35"/>
        <v>405.33871112829468</v>
      </c>
    </row>
    <row r="245" spans="1:34" x14ac:dyDescent="0.25">
      <c r="A245" s="8" t="s">
        <v>244</v>
      </c>
      <c r="B245" s="6">
        <f>VLOOKUP($A245,OBITOS!A:AC,18,0)</f>
        <v>0</v>
      </c>
      <c r="C245" s="1">
        <f>VLOOKUP(A245,POP_2021_FX_ETARIA!A:AC,8,0)</f>
        <v>8145.2181056955524</v>
      </c>
      <c r="D245" s="3">
        <f t="shared" si="27"/>
        <v>0</v>
      </c>
      <c r="E245" s="12">
        <f>(D245*POP_PADRAO!$B$2)/100000</f>
        <v>0</v>
      </c>
      <c r="F245" s="6">
        <f>VLOOKUP(A245,OBITOS!A:AC,19,0)</f>
        <v>2</v>
      </c>
      <c r="G245" s="1">
        <f>VLOOKUP(A245,POP_2021_FX_ETARIA!A:AC,11,0)</f>
        <v>6945.7229702706309</v>
      </c>
      <c r="H245" s="3">
        <f t="shared" si="28"/>
        <v>28.79469867370873</v>
      </c>
      <c r="I245" s="12">
        <f>(H245*POP_PADRAO!$C$2)/100000</f>
        <v>3.4858503042011564</v>
      </c>
      <c r="J245" s="8">
        <f>VLOOKUP(A245,OBITOS!A:AC,20,0)</f>
        <v>3</v>
      </c>
      <c r="K245" s="1">
        <f>VLOOKUP(A245,POP_2021_FX_ETARIA!A:AC,14,0)</f>
        <v>8404.6569194151634</v>
      </c>
      <c r="L245" s="3">
        <f t="shared" si="29"/>
        <v>35.694496857686779</v>
      </c>
      <c r="M245" s="12">
        <f>(L245*POP_PADRAO!$D$2)/100000</f>
        <v>5.28211163597918</v>
      </c>
      <c r="N245" s="8">
        <f>VLOOKUP(A245,OBITOS!A:AB,21,0)</f>
        <v>6</v>
      </c>
      <c r="O245" s="1">
        <f>VLOOKUP(A245,POP_2021_FX_ETARIA!A:AC,17,0)</f>
        <v>7960.5767401010025</v>
      </c>
      <c r="P245" s="3">
        <f t="shared" si="30"/>
        <v>75.371423401715404</v>
      </c>
      <c r="Q245" s="12">
        <f>(P245*POP_PADRAO!$E$2)/100000</f>
        <v>12.495080905092422</v>
      </c>
      <c r="R245" s="8">
        <f>VLOOKUP($A245,OBITOS!A:AB,22,0)</f>
        <v>11</v>
      </c>
      <c r="S245" s="1">
        <f>VLOOKUP(A245,POP_2021_FX_ETARIA!A:AC,20,0)</f>
        <v>6624.417572463768</v>
      </c>
      <c r="T245" s="3">
        <f t="shared" si="31"/>
        <v>166.05233410593794</v>
      </c>
      <c r="U245" s="12">
        <f>(T245*POP_PADRAO!$F$2)/100000</f>
        <v>25.335039198098443</v>
      </c>
      <c r="V245" s="8">
        <f>VLOOKUP(A245,OBITOS!A:AC,23,0)</f>
        <v>30</v>
      </c>
      <c r="W245" s="1">
        <f>VLOOKUP(A245,POP_2021_FX_ETARIA!A:AC,23,0)</f>
        <v>4940.377313179828</v>
      </c>
      <c r="X245" s="3">
        <f t="shared" si="32"/>
        <v>607.2410688140493</v>
      </c>
      <c r="Y245" s="12">
        <f>(X245*POP_PADRAO!$G$2)/100000</f>
        <v>74.046673660485794</v>
      </c>
      <c r="Z245" s="8">
        <f>VLOOKUP(A245,OBITOS!A:AC,24,0)</f>
        <v>35</v>
      </c>
      <c r="AA245" s="1">
        <f>VLOOKUP(A245,POP_2021_FX_ETARIA!A:AC,26,0)</f>
        <v>3117.3677105831534</v>
      </c>
      <c r="AB245" s="3">
        <f t="shared" si="33"/>
        <v>1122.7421096708765</v>
      </c>
      <c r="AC245" s="12">
        <f>(AB245*POP_PADRAO!$H$2)/100000</f>
        <v>102.49807210255334</v>
      </c>
      <c r="AD245" s="8">
        <f>VLOOKUP(A245,OBITOS!A:AC,25,0)</f>
        <v>46</v>
      </c>
      <c r="AE245" s="1">
        <f>VLOOKUP(A245,POP_2021_FX_ETARIA!A:AC,29,0)</f>
        <v>1821.0538194444446</v>
      </c>
      <c r="AF245" s="3">
        <f t="shared" si="34"/>
        <v>2526.0099129872715</v>
      </c>
      <c r="AG245" s="12">
        <f>(AF245*POP_PADRAO!$I$2)/100000</f>
        <v>174.66108848900441</v>
      </c>
      <c r="AH245" s="12">
        <f t="shared" si="35"/>
        <v>397.80391629541475</v>
      </c>
    </row>
    <row r="246" spans="1:34" x14ac:dyDescent="0.25">
      <c r="A246" s="8" t="s">
        <v>245</v>
      </c>
      <c r="B246" s="6">
        <f>VLOOKUP($A246,OBITOS!A:AC,18,0)</f>
        <v>0</v>
      </c>
      <c r="C246" s="1">
        <f>VLOOKUP(A246,POP_2021_FX_ETARIA!A:AC,8,0)</f>
        <v>5696.6941692073178</v>
      </c>
      <c r="D246" s="3">
        <f t="shared" si="27"/>
        <v>0</v>
      </c>
      <c r="E246" s="12">
        <f>(D246*POP_PADRAO!$B$2)/100000</f>
        <v>0</v>
      </c>
      <c r="F246" s="6">
        <f>VLOOKUP(A246,OBITOS!A:AC,19,0)</f>
        <v>0</v>
      </c>
      <c r="G246" s="1">
        <f>VLOOKUP(A246,POP_2021_FX_ETARIA!A:AC,11,0)</f>
        <v>4929.1765924391502</v>
      </c>
      <c r="H246" s="3">
        <f t="shared" si="28"/>
        <v>0</v>
      </c>
      <c r="I246" s="12">
        <f>(H246*POP_PADRAO!$C$2)/100000</f>
        <v>0</v>
      </c>
      <c r="J246" s="8">
        <f>VLOOKUP(A246,OBITOS!A:AC,20,0)</f>
        <v>1</v>
      </c>
      <c r="K246" s="1">
        <f>VLOOKUP(A246,POP_2021_FX_ETARIA!A:AC,14,0)</f>
        <v>5809.2409174020195</v>
      </c>
      <c r="L246" s="3">
        <f t="shared" si="29"/>
        <v>17.213952979715899</v>
      </c>
      <c r="M246" s="12">
        <f>(L246*POP_PADRAO!$D$2)/100000</f>
        <v>2.5473400479036306</v>
      </c>
      <c r="N246" s="8">
        <f>VLOOKUP(A246,OBITOS!A:AB,21,0)</f>
        <v>7</v>
      </c>
      <c r="O246" s="1">
        <f>VLOOKUP(A246,POP_2021_FX_ETARIA!A:AC,17,0)</f>
        <v>5978.8831323644035</v>
      </c>
      <c r="P246" s="3">
        <f t="shared" si="30"/>
        <v>117.07872264818441</v>
      </c>
      <c r="Q246" s="12">
        <f>(P246*POP_PADRAO!$E$2)/100000</f>
        <v>19.40932047888916</v>
      </c>
      <c r="R246" s="8">
        <f>VLOOKUP($A246,OBITOS!A:AB,22,0)</f>
        <v>8</v>
      </c>
      <c r="S246" s="1">
        <f>VLOOKUP(A246,POP_2021_FX_ETARIA!A:AC,20,0)</f>
        <v>5209.4379831741699</v>
      </c>
      <c r="T246" s="3">
        <f t="shared" si="31"/>
        <v>153.56742945859025</v>
      </c>
      <c r="U246" s="12">
        <f>(T246*POP_PADRAO!$F$2)/100000</f>
        <v>23.430184621207768</v>
      </c>
      <c r="V246" s="8">
        <f>VLOOKUP(A246,OBITOS!A:AC,23,0)</f>
        <v>25</v>
      </c>
      <c r="W246" s="1">
        <f>VLOOKUP(A246,POP_2021_FX_ETARIA!A:AC,23,0)</f>
        <v>3951.091156126482</v>
      </c>
      <c r="X246" s="3">
        <f t="shared" si="32"/>
        <v>632.73660394383728</v>
      </c>
      <c r="Y246" s="12">
        <f>(X246*POP_PADRAO!$G$2)/100000</f>
        <v>77.155586523118558</v>
      </c>
      <c r="Z246" s="8">
        <f>VLOOKUP(A246,OBITOS!A:AC,24,0)</f>
        <v>31</v>
      </c>
      <c r="AA246" s="1">
        <f>VLOOKUP(A246,POP_2021_FX_ETARIA!A:AC,26,0)</f>
        <v>2569.4904146232725</v>
      </c>
      <c r="AB246" s="3">
        <f t="shared" si="33"/>
        <v>1206.464901506359</v>
      </c>
      <c r="AC246" s="12">
        <f>(AB246*POP_PADRAO!$H$2)/100000</f>
        <v>110.14134537097642</v>
      </c>
      <c r="AD246" s="8">
        <f>VLOOKUP(A246,OBITOS!A:AC,25,0)</f>
        <v>42</v>
      </c>
      <c r="AE246" s="1">
        <f>VLOOKUP(A246,POP_2021_FX_ETARIA!A:AC,29,0)</f>
        <v>1785.645362806343</v>
      </c>
      <c r="AF246" s="3">
        <f t="shared" si="34"/>
        <v>2352.090783244455</v>
      </c>
      <c r="AG246" s="12">
        <f>(AF246*POP_PADRAO!$I$2)/100000</f>
        <v>162.63544110188991</v>
      </c>
      <c r="AH246" s="12">
        <f t="shared" si="35"/>
        <v>395.31921814398544</v>
      </c>
    </row>
    <row r="247" spans="1:34" x14ac:dyDescent="0.25">
      <c r="A247" s="8" t="s">
        <v>246</v>
      </c>
      <c r="B247" s="6">
        <f>VLOOKUP($A247,OBITOS!A:AC,18,0)</f>
        <v>0</v>
      </c>
      <c r="C247" s="1">
        <f>VLOOKUP(A247,POP_2021_FX_ETARIA!A:AC,8,0)</f>
        <v>5519.778201219513</v>
      </c>
      <c r="D247" s="3">
        <f t="shared" si="27"/>
        <v>0</v>
      </c>
      <c r="E247" s="12">
        <f>(D247*POP_PADRAO!$B$2)/100000</f>
        <v>0</v>
      </c>
      <c r="F247" s="6">
        <f>VLOOKUP(A247,OBITOS!A:AC,19,0)</f>
        <v>0</v>
      </c>
      <c r="G247" s="1">
        <f>VLOOKUP(A247,POP_2021_FX_ETARIA!A:AC,11,0)</f>
        <v>4749.729036370155</v>
      </c>
      <c r="H247" s="3">
        <f t="shared" si="28"/>
        <v>0</v>
      </c>
      <c r="I247" s="12">
        <f>(H247*POP_PADRAO!$C$2)/100000</f>
        <v>0</v>
      </c>
      <c r="J247" s="8">
        <f>VLOOKUP(A247,OBITOS!A:AC,20,0)</f>
        <v>0</v>
      </c>
      <c r="K247" s="1">
        <f>VLOOKUP(A247,POP_2021_FX_ETARIA!A:AC,14,0)</f>
        <v>5827.9713411240955</v>
      </c>
      <c r="L247" s="3">
        <f t="shared" si="29"/>
        <v>0</v>
      </c>
      <c r="M247" s="12">
        <f>(L247*POP_PADRAO!$D$2)/100000</f>
        <v>0</v>
      </c>
      <c r="N247" s="8">
        <f>VLOOKUP(A247,OBITOS!A:AB,21,0)</f>
        <v>11</v>
      </c>
      <c r="O247" s="1">
        <f>VLOOKUP(A247,POP_2021_FX_ETARIA!A:AC,17,0)</f>
        <v>5376.4870936683328</v>
      </c>
      <c r="P247" s="3">
        <f t="shared" si="30"/>
        <v>204.59455790295206</v>
      </c>
      <c r="Q247" s="12">
        <f>(P247*POP_PADRAO!$E$2)/100000</f>
        <v>33.917703001490871</v>
      </c>
      <c r="R247" s="8">
        <f>VLOOKUP($A247,OBITOS!A:AB,22,0)</f>
        <v>13</v>
      </c>
      <c r="S247" s="1">
        <f>VLOOKUP(A247,POP_2021_FX_ETARIA!A:AC,20,0)</f>
        <v>4479.6236925875401</v>
      </c>
      <c r="T247" s="3">
        <f t="shared" si="31"/>
        <v>290.20294766078626</v>
      </c>
      <c r="U247" s="12">
        <f>(T247*POP_PADRAO!$F$2)/100000</f>
        <v>44.277023228707613</v>
      </c>
      <c r="V247" s="8">
        <f>VLOOKUP(A247,OBITOS!A:AC,23,0)</f>
        <v>13</v>
      </c>
      <c r="W247" s="1">
        <f>VLOOKUP(A247,POP_2021_FX_ETARIA!A:AC,23,0)</f>
        <v>3399.378705533597</v>
      </c>
      <c r="X247" s="3">
        <f t="shared" si="32"/>
        <v>382.42282270105011</v>
      </c>
      <c r="Y247" s="12">
        <f>(X247*POP_PADRAO!$G$2)/100000</f>
        <v>46.63244863884168</v>
      </c>
      <c r="Z247" s="8">
        <f>VLOOKUP(A247,OBITOS!A:AC,24,0)</f>
        <v>15</v>
      </c>
      <c r="AA247" s="1">
        <f>VLOOKUP(A247,POP_2021_FX_ETARIA!A:AC,26,0)</f>
        <v>2170.8510922871155</v>
      </c>
      <c r="AB247" s="3">
        <f t="shared" si="33"/>
        <v>690.97323410592128</v>
      </c>
      <c r="AC247" s="12">
        <f>(AB247*POP_PADRAO!$H$2)/100000</f>
        <v>63.080758938563861</v>
      </c>
      <c r="AD247" s="8">
        <f>VLOOKUP(A247,OBITOS!A:AC,25,0)</f>
        <v>41</v>
      </c>
      <c r="AE247" s="1">
        <f>VLOOKUP(A247,POP_2021_FX_ETARIA!A:AC,29,0)</f>
        <v>1132.7506006727535</v>
      </c>
      <c r="AF247" s="3">
        <f t="shared" si="34"/>
        <v>3619.5081225867043</v>
      </c>
      <c r="AG247" s="12">
        <f>(AF247*POP_PADRAO!$I$2)/100000</f>
        <v>250.27107979087813</v>
      </c>
      <c r="AH247" s="12">
        <f t="shared" si="35"/>
        <v>438.17901359848213</v>
      </c>
    </row>
    <row r="248" spans="1:34" x14ac:dyDescent="0.25">
      <c r="A248" s="8" t="s">
        <v>247</v>
      </c>
      <c r="B248" s="6">
        <f>VLOOKUP($A248,OBITOS!A:AC,18,0)</f>
        <v>0</v>
      </c>
      <c r="C248" s="1">
        <f>VLOOKUP(A248,POP_2021_FX_ETARIA!A:AC,8,0)</f>
        <v>4979.6641577743903</v>
      </c>
      <c r="D248" s="3">
        <f t="shared" si="27"/>
        <v>0</v>
      </c>
      <c r="E248" s="12">
        <f>(D248*POP_PADRAO!$B$2)/100000</f>
        <v>0</v>
      </c>
      <c r="F248" s="6">
        <f>VLOOKUP(A248,OBITOS!A:AC,19,0)</f>
        <v>0</v>
      </c>
      <c r="G248" s="1">
        <f>VLOOKUP(A248,POP_2021_FX_ETARIA!A:AC,11,0)</f>
        <v>4482.4347687527388</v>
      </c>
      <c r="H248" s="3">
        <f t="shared" si="28"/>
        <v>0</v>
      </c>
      <c r="I248" s="12">
        <f>(H248*POP_PADRAO!$C$2)/100000</f>
        <v>0</v>
      </c>
      <c r="J248" s="8">
        <f>VLOOKUP(A248,OBITOS!A:AC,20,0)</f>
        <v>2</v>
      </c>
      <c r="K248" s="1">
        <f>VLOOKUP(A248,POP_2021_FX_ETARIA!A:AC,14,0)</f>
        <v>5827.9713411240955</v>
      </c>
      <c r="L248" s="3">
        <f t="shared" si="29"/>
        <v>34.317258664045546</v>
      </c>
      <c r="M248" s="12">
        <f>(L248*POP_PADRAO!$D$2)/100000</f>
        <v>5.0783063850702943</v>
      </c>
      <c r="N248" s="8">
        <f>VLOOKUP(A248,OBITOS!A:AB,21,0)</f>
        <v>5</v>
      </c>
      <c r="O248" s="1">
        <f>VLOOKUP(A248,POP_2021_FX_ETARIA!A:AC,17,0)</f>
        <v>5474.8374673329972</v>
      </c>
      <c r="P248" s="3">
        <f t="shared" si="30"/>
        <v>91.326912074262751</v>
      </c>
      <c r="Q248" s="12">
        <f>(P248*POP_PADRAO!$E$2)/100000</f>
        <v>15.140183157987215</v>
      </c>
      <c r="R248" s="8">
        <f>VLOOKUP($A248,OBITOS!A:AB,22,0)</f>
        <v>13</v>
      </c>
      <c r="S248" s="1">
        <f>VLOOKUP(A248,POP_2021_FX_ETARIA!A:AC,20,0)</f>
        <v>4804.3428262846746</v>
      </c>
      <c r="T248" s="3">
        <f t="shared" si="31"/>
        <v>270.58851689094058</v>
      </c>
      <c r="U248" s="12">
        <f>(T248*POP_PADRAO!$F$2)/100000</f>
        <v>41.284398192281465</v>
      </c>
      <c r="V248" s="8">
        <f>VLOOKUP(A248,OBITOS!A:AC,23,0)</f>
        <v>17</v>
      </c>
      <c r="W248" s="1">
        <f>VLOOKUP(A248,POP_2021_FX_ETARIA!A:AC,23,0)</f>
        <v>4056.062994071146</v>
      </c>
      <c r="X248" s="3">
        <f t="shared" si="32"/>
        <v>419.12564042642697</v>
      </c>
      <c r="Y248" s="12">
        <f>(X248*POP_PADRAO!$G$2)/100000</f>
        <v>51.107971962451899</v>
      </c>
      <c r="Z248" s="8">
        <f>VLOOKUP(A248,OBITOS!A:AC,24,0)</f>
        <v>35</v>
      </c>
      <c r="AA248" s="1">
        <f>VLOOKUP(A248,POP_2021_FX_ETARIA!A:AC,26,0)</f>
        <v>2803.474364690147</v>
      </c>
      <c r="AB248" s="3">
        <f t="shared" si="33"/>
        <v>1248.4508665685039</v>
      </c>
      <c r="AC248" s="12">
        <f>(AB248*POP_PADRAO!$H$2)/100000</f>
        <v>113.97435424912081</v>
      </c>
      <c r="AD248" s="8">
        <f>VLOOKUP(A248,OBITOS!A:AC,25,0)</f>
        <v>63</v>
      </c>
      <c r="AE248" s="1">
        <f>VLOOKUP(A248,POP_2021_FX_ETARIA!A:AC,29,0)</f>
        <v>1816.1816434406535</v>
      </c>
      <c r="AF248" s="3">
        <f t="shared" si="34"/>
        <v>3468.8160310138396</v>
      </c>
      <c r="AG248" s="12">
        <f>(AF248*POP_PADRAO!$I$2)/100000</f>
        <v>239.85146718149014</v>
      </c>
      <c r="AH248" s="12">
        <f t="shared" si="35"/>
        <v>466.4366811284018</v>
      </c>
    </row>
    <row r="249" spans="1:34" x14ac:dyDescent="0.25">
      <c r="A249" s="8" t="s">
        <v>248</v>
      </c>
      <c r="B249" s="6">
        <f>VLOOKUP($A249,OBITOS!A:AC,18,0)</f>
        <v>1</v>
      </c>
      <c r="C249" s="1">
        <f>VLOOKUP(A249,POP_2021_FX_ETARIA!A:AC,8,0)</f>
        <v>5649.8634717987807</v>
      </c>
      <c r="D249" s="3">
        <f t="shared" si="27"/>
        <v>17.69954274101466</v>
      </c>
      <c r="E249" s="12">
        <f>(D249*POP_PADRAO!$B$2)/100000</f>
        <v>2.3050158397382545</v>
      </c>
      <c r="F249" s="6">
        <f>VLOOKUP(A249,OBITOS!A:AC,19,0)</f>
        <v>1</v>
      </c>
      <c r="G249" s="1">
        <f>VLOOKUP(A249,POP_2021_FX_ETARIA!A:AC,11,0)</f>
        <v>4686.6596024379551</v>
      </c>
      <c r="H249" s="3">
        <f t="shared" si="28"/>
        <v>21.337158761856944</v>
      </c>
      <c r="I249" s="12">
        <f>(H249*POP_PADRAO!$C$2)/100000</f>
        <v>2.5830498246789801</v>
      </c>
      <c r="J249" s="8">
        <f>VLOOKUP(A249,OBITOS!A:AC,20,0)</f>
        <v>0</v>
      </c>
      <c r="K249" s="1">
        <f>VLOOKUP(A249,POP_2021_FX_ETARIA!A:AC,14,0)</f>
        <v>6095.8164003497895</v>
      </c>
      <c r="L249" s="3">
        <f t="shared" si="29"/>
        <v>0</v>
      </c>
      <c r="M249" s="12">
        <f>(L249*POP_PADRAO!$D$2)/100000</f>
        <v>0</v>
      </c>
      <c r="N249" s="8">
        <f>VLOOKUP(A249,OBITOS!A:AB,21,0)</f>
        <v>8</v>
      </c>
      <c r="O249" s="1">
        <f>VLOOKUP(A249,POP_2021_FX_ETARIA!A:AC,17,0)</f>
        <v>5514.7923066342673</v>
      </c>
      <c r="P249" s="3">
        <f t="shared" si="30"/>
        <v>145.0643932750838</v>
      </c>
      <c r="Q249" s="12">
        <f>(P249*POP_PADRAO!$E$2)/100000</f>
        <v>24.048787307087846</v>
      </c>
      <c r="R249" s="8">
        <f>VLOOKUP($A249,OBITOS!A:AB,22,0)</f>
        <v>22</v>
      </c>
      <c r="S249" s="1">
        <f>VLOOKUP(A249,POP_2021_FX_ETARIA!A:AC,20,0)</f>
        <v>4359.5954979536154</v>
      </c>
      <c r="T249" s="3">
        <f t="shared" si="31"/>
        <v>504.63397373280964</v>
      </c>
      <c r="U249" s="12">
        <f>(T249*POP_PADRAO!$F$2)/100000</f>
        <v>76.993326074274862</v>
      </c>
      <c r="V249" s="8">
        <f>VLOOKUP(A249,OBITOS!A:AC,23,0)</f>
        <v>25</v>
      </c>
      <c r="W249" s="1">
        <f>VLOOKUP(A249,POP_2021_FX_ETARIA!A:AC,23,0)</f>
        <v>3416.4671442687745</v>
      </c>
      <c r="X249" s="3">
        <f t="shared" si="32"/>
        <v>731.75004893397681</v>
      </c>
      <c r="Y249" s="12">
        <f>(X249*POP_PADRAO!$G$2)/100000</f>
        <v>89.229236718590485</v>
      </c>
      <c r="Z249" s="8">
        <f>VLOOKUP(A249,OBITOS!A:AC,24,0)</f>
        <v>27</v>
      </c>
      <c r="AA249" s="1">
        <f>VLOOKUP(A249,POP_2021_FX_ETARIA!A:AC,26,0)</f>
        <v>2175.184128399465</v>
      </c>
      <c r="AB249" s="3">
        <f t="shared" si="33"/>
        <v>1241.2742281209557</v>
      </c>
      <c r="AC249" s="12">
        <f>(AB249*POP_PADRAO!$H$2)/100000</f>
        <v>113.31918010118902</v>
      </c>
      <c r="AD249" s="8">
        <f>VLOOKUP(A249,OBITOS!A:AC,25,0)</f>
        <v>42</v>
      </c>
      <c r="AE249" s="1">
        <f>VLOOKUP(A249,POP_2021_FX_ETARIA!A:AC,29,0)</f>
        <v>1317.4223930802498</v>
      </c>
      <c r="AF249" s="3">
        <f t="shared" si="34"/>
        <v>3188.0435781723954</v>
      </c>
      <c r="AG249" s="12">
        <f>(AF249*POP_PADRAO!$I$2)/100000</f>
        <v>220.43744114030991</v>
      </c>
      <c r="AH249" s="12">
        <f t="shared" si="35"/>
        <v>528.91603700586938</v>
      </c>
    </row>
    <row r="250" spans="1:34" x14ac:dyDescent="0.25">
      <c r="A250" s="8" t="s">
        <v>249</v>
      </c>
      <c r="B250" s="6">
        <f>VLOOKUP($A250,OBITOS!A:AC,18,0)</f>
        <v>0</v>
      </c>
      <c r="C250" s="1">
        <f>VLOOKUP(A250,POP_2021_FX_ETARIA!A:AC,8,0)</f>
        <v>6978.1727713738928</v>
      </c>
      <c r="D250" s="3">
        <f t="shared" si="27"/>
        <v>0</v>
      </c>
      <c r="E250" s="12">
        <f>(D250*POP_PADRAO!$B$2)/100000</f>
        <v>0</v>
      </c>
      <c r="F250" s="6">
        <f>VLOOKUP(A250,OBITOS!A:AC,19,0)</f>
        <v>1</v>
      </c>
      <c r="G250" s="1">
        <f>VLOOKUP(A250,POP_2021_FX_ETARIA!A:AC,11,0)</f>
        <v>6900.5844579886807</v>
      </c>
      <c r="H250" s="3">
        <f t="shared" si="28"/>
        <v>14.491526132142594</v>
      </c>
      <c r="I250" s="12">
        <f>(H250*POP_PADRAO!$C$2)/100000</f>
        <v>1.7543260774661875</v>
      </c>
      <c r="J250" s="8">
        <f>VLOOKUP(A250,OBITOS!A:AC,20,0)</f>
        <v>2</v>
      </c>
      <c r="K250" s="1">
        <f>VLOOKUP(A250,POP_2021_FX_ETARIA!A:AC,14,0)</f>
        <v>8632.1000146113383</v>
      </c>
      <c r="L250" s="3">
        <f t="shared" si="29"/>
        <v>23.169333031529412</v>
      </c>
      <c r="M250" s="12">
        <f>(L250*POP_PADRAO!$D$2)/100000</f>
        <v>3.4286238601893388</v>
      </c>
      <c r="N250" s="8">
        <f>VLOOKUP(A250,OBITOS!A:AB,21,0)</f>
        <v>11</v>
      </c>
      <c r="O250" s="1">
        <f>VLOOKUP(A250,POP_2021_FX_ETARIA!A:AC,17,0)</f>
        <v>8181.4811773882338</v>
      </c>
      <c r="P250" s="3">
        <f t="shared" si="30"/>
        <v>134.44998236262543</v>
      </c>
      <c r="Q250" s="12">
        <f>(P250*POP_PADRAO!$E$2)/100000</f>
        <v>22.289129374078122</v>
      </c>
      <c r="R250" s="8">
        <f>VLOOKUP($A250,OBITOS!A:AB,22,0)</f>
        <v>18</v>
      </c>
      <c r="S250" s="1">
        <f>VLOOKUP(A250,POP_2021_FX_ETARIA!A:AC,20,0)</f>
        <v>7266.4552890130171</v>
      </c>
      <c r="T250" s="3">
        <f t="shared" si="31"/>
        <v>247.7136276778067</v>
      </c>
      <c r="U250" s="12">
        <f>(T250*POP_PADRAO!$F$2)/100000</f>
        <v>37.794316478060132</v>
      </c>
      <c r="V250" s="8">
        <f>VLOOKUP(A250,OBITOS!A:AC,23,0)</f>
        <v>24</v>
      </c>
      <c r="W250" s="1">
        <f>VLOOKUP(A250,POP_2021_FX_ETARIA!A:AC,23,0)</f>
        <v>5872.1553038553693</v>
      </c>
      <c r="X250" s="3">
        <f t="shared" si="32"/>
        <v>408.70853644219483</v>
      </c>
      <c r="Y250" s="12">
        <f>(X250*POP_PADRAO!$G$2)/100000</f>
        <v>49.83771548801046</v>
      </c>
      <c r="Z250" s="8">
        <f>VLOOKUP(A250,OBITOS!A:AC,24,0)</f>
        <v>48</v>
      </c>
      <c r="AA250" s="1">
        <f>VLOOKUP(A250,POP_2021_FX_ETARIA!A:AC,26,0)</f>
        <v>4021.3940146529244</v>
      </c>
      <c r="AB250" s="3">
        <f t="shared" si="33"/>
        <v>1193.6159407683097</v>
      </c>
      <c r="AC250" s="12">
        <f>(AB250*POP_PADRAO!$H$2)/100000</f>
        <v>108.96833004285489</v>
      </c>
      <c r="AD250" s="8">
        <f>VLOOKUP(A250,OBITOS!A:AC,25,0)</f>
        <v>74</v>
      </c>
      <c r="AE250" s="1">
        <f>VLOOKUP(A250,POP_2021_FX_ETARIA!A:AC,29,0)</f>
        <v>2822.2736686390531</v>
      </c>
      <c r="AF250" s="3">
        <f t="shared" si="34"/>
        <v>2621.9994475476938</v>
      </c>
      <c r="AG250" s="12">
        <f>(AF250*POP_PADRAO!$I$2)/100000</f>
        <v>181.29828991235476</v>
      </c>
      <c r="AH250" s="12">
        <f t="shared" si="35"/>
        <v>405.37073123301388</v>
      </c>
    </row>
    <row r="251" spans="1:34" x14ac:dyDescent="0.25">
      <c r="A251" s="8" t="s">
        <v>250</v>
      </c>
      <c r="B251" s="6">
        <f>VLOOKUP($A251,OBITOS!A:AC,18,0)</f>
        <v>0</v>
      </c>
      <c r="C251" s="1">
        <f>VLOOKUP(A251,POP_2021_FX_ETARIA!A:AC,8,0)</f>
        <v>5996.8397229427355</v>
      </c>
      <c r="D251" s="3">
        <f t="shared" si="27"/>
        <v>0</v>
      </c>
      <c r="E251" s="12">
        <f>(D251*POP_PADRAO!$B$2)/100000</f>
        <v>0</v>
      </c>
      <c r="F251" s="6">
        <f>VLOOKUP(A251,OBITOS!A:AC,19,0)</f>
        <v>0</v>
      </c>
      <c r="G251" s="1">
        <f>VLOOKUP(A251,POP_2021_FX_ETARIA!A:AC,11,0)</f>
        <v>5765.6796130183629</v>
      </c>
      <c r="H251" s="3">
        <f t="shared" si="28"/>
        <v>0</v>
      </c>
      <c r="I251" s="12">
        <f>(H251*POP_PADRAO!$C$2)/100000</f>
        <v>0</v>
      </c>
      <c r="J251" s="8">
        <f>VLOOKUP(A251,OBITOS!A:AC,20,0)</f>
        <v>0</v>
      </c>
      <c r="K251" s="1">
        <f>VLOOKUP(A251,POP_2021_FX_ETARIA!A:AC,14,0)</f>
        <v>8106.1765405662618</v>
      </c>
      <c r="L251" s="3">
        <f t="shared" si="29"/>
        <v>0</v>
      </c>
      <c r="M251" s="12">
        <f>(L251*POP_PADRAO!$D$2)/100000</f>
        <v>0</v>
      </c>
      <c r="N251" s="8">
        <f>VLOOKUP(A251,OBITOS!A:AB,21,0)</f>
        <v>5</v>
      </c>
      <c r="O251" s="1">
        <f>VLOOKUP(A251,POP_2021_FX_ETARIA!A:AC,17,0)</f>
        <v>7620.4597483576435</v>
      </c>
      <c r="P251" s="3">
        <f t="shared" si="30"/>
        <v>65.612839187000446</v>
      </c>
      <c r="Q251" s="12">
        <f>(P251*POP_PADRAO!$E$2)/100000</f>
        <v>10.877301993950802</v>
      </c>
      <c r="R251" s="8">
        <f>VLOOKUP($A251,OBITOS!A:AB,22,0)</f>
        <v>7</v>
      </c>
      <c r="S251" s="1">
        <f>VLOOKUP(A251,POP_2021_FX_ETARIA!A:AC,20,0)</f>
        <v>6834.4473571546187</v>
      </c>
      <c r="T251" s="3">
        <f t="shared" si="31"/>
        <v>102.42232669583845</v>
      </c>
      <c r="U251" s="12">
        <f>(T251*POP_PADRAO!$F$2)/100000</f>
        <v>15.626842438384735</v>
      </c>
      <c r="V251" s="8">
        <f>VLOOKUP(A251,OBITOS!A:AC,23,0)</f>
        <v>27</v>
      </c>
      <c r="W251" s="1">
        <f>VLOOKUP(A251,POP_2021_FX_ETARIA!A:AC,23,0)</f>
        <v>5900.6416339806756</v>
      </c>
      <c r="X251" s="3">
        <f t="shared" si="32"/>
        <v>457.57735641005752</v>
      </c>
      <c r="Y251" s="12">
        <f>(X251*POP_PADRAO!$G$2)/100000</f>
        <v>55.796755069112059</v>
      </c>
      <c r="Z251" s="8">
        <f>VLOOKUP(A251,OBITOS!A:AC,24,0)</f>
        <v>34</v>
      </c>
      <c r="AA251" s="1">
        <f>VLOOKUP(A251,POP_2021_FX_ETARIA!A:AC,26,0)</f>
        <v>4497.6215644820295</v>
      </c>
      <c r="AB251" s="3">
        <f t="shared" si="33"/>
        <v>755.95510899582825</v>
      </c>
      <c r="AC251" s="12">
        <f>(AB251*POP_PADRAO!$H$2)/100000</f>
        <v>69.013124742298842</v>
      </c>
      <c r="AD251" s="8">
        <f>VLOOKUP(A251,OBITOS!A:AC,25,0)</f>
        <v>82</v>
      </c>
      <c r="AE251" s="1">
        <f>VLOOKUP(A251,POP_2021_FX_ETARIA!A:AC,29,0)</f>
        <v>3442.3256552819698</v>
      </c>
      <c r="AF251" s="3">
        <f t="shared" si="34"/>
        <v>2382.1104744746517</v>
      </c>
      <c r="AG251" s="12">
        <f>(AF251*POP_PADRAO!$I$2)/100000</f>
        <v>164.71115423326447</v>
      </c>
      <c r="AH251" s="12">
        <f t="shared" si="35"/>
        <v>316.02517847701085</v>
      </c>
    </row>
    <row r="252" spans="1:34" x14ac:dyDescent="0.25">
      <c r="A252" s="8" t="s">
        <v>251</v>
      </c>
      <c r="B252" s="6">
        <f>VLOOKUP($A252,OBITOS!A:AC,18,0)</f>
        <v>0</v>
      </c>
      <c r="C252" s="1">
        <f>VLOOKUP(A252,POP_2021_FX_ETARIA!A:AC,8,0)</f>
        <v>4373.7830858250436</v>
      </c>
      <c r="D252" s="3">
        <f t="shared" si="27"/>
        <v>0</v>
      </c>
      <c r="E252" s="12">
        <f>(D252*POP_PADRAO!$B$2)/100000</f>
        <v>0</v>
      </c>
      <c r="F252" s="6">
        <f>VLOOKUP(A252,OBITOS!A:AC,19,0)</f>
        <v>0</v>
      </c>
      <c r="G252" s="1">
        <f>VLOOKUP(A252,POP_2021_FX_ETARIA!A:AC,11,0)</f>
        <v>4265.9274879068234</v>
      </c>
      <c r="H252" s="3">
        <f t="shared" si="28"/>
        <v>0</v>
      </c>
      <c r="I252" s="12">
        <f>(H252*POP_PADRAO!$C$2)/100000</f>
        <v>0</v>
      </c>
      <c r="J252" s="8">
        <f>VLOOKUP(A252,OBITOS!A:AC,20,0)</f>
        <v>1</v>
      </c>
      <c r="K252" s="1">
        <f>VLOOKUP(A252,POP_2021_FX_ETARIA!A:AC,14,0)</f>
        <v>5418.7054960742325</v>
      </c>
      <c r="L252" s="3">
        <f t="shared" si="29"/>
        <v>18.454592166422117</v>
      </c>
      <c r="M252" s="12">
        <f>(L252*POP_PADRAO!$D$2)/100000</f>
        <v>2.7309312247250914</v>
      </c>
      <c r="N252" s="8">
        <f>VLOOKUP(A252,OBITOS!A:AB,21,0)</f>
        <v>6</v>
      </c>
      <c r="O252" s="1">
        <f>VLOOKUP(A252,POP_2021_FX_ETARIA!A:AC,17,0)</f>
        <v>5006.7316557176255</v>
      </c>
      <c r="P252" s="3">
        <f t="shared" si="30"/>
        <v>119.8386574832321</v>
      </c>
      <c r="Q252" s="12">
        <f>(P252*POP_PADRAO!$E$2)/100000</f>
        <v>19.866862707764184</v>
      </c>
      <c r="R252" s="8">
        <f>VLOOKUP($A252,OBITOS!A:AB,22,0)</f>
        <v>3</v>
      </c>
      <c r="S252" s="1">
        <f>VLOOKUP(A252,POP_2021_FX_ETARIA!A:AC,20,0)</f>
        <v>4273.4119216202862</v>
      </c>
      <c r="T252" s="3">
        <f t="shared" si="31"/>
        <v>70.20151707871247</v>
      </c>
      <c r="U252" s="12">
        <f>(T252*POP_PADRAO!$F$2)/100000</f>
        <v>10.710829188468226</v>
      </c>
      <c r="V252" s="8">
        <f>VLOOKUP(A252,OBITOS!A:AC,23,0)</f>
        <v>18</v>
      </c>
      <c r="W252" s="1">
        <f>VLOOKUP(A252,POP_2021_FX_ETARIA!A:AC,23,0)</f>
        <v>3592.3662106572278</v>
      </c>
      <c r="X252" s="3">
        <f t="shared" si="32"/>
        <v>501.06250155122348</v>
      </c>
      <c r="Y252" s="12">
        <f>(X252*POP_PADRAO!$G$2)/100000</f>
        <v>61.099312021716308</v>
      </c>
      <c r="Z252" s="8">
        <f>VLOOKUP(A252,OBITOS!A:AC,24,0)</f>
        <v>23</v>
      </c>
      <c r="AA252" s="1">
        <f>VLOOKUP(A252,POP_2021_FX_ETARIA!A:AC,26,0)</f>
        <v>2370.877378435518</v>
      </c>
      <c r="AB252" s="3">
        <f t="shared" si="33"/>
        <v>970.10500033439598</v>
      </c>
      <c r="AC252" s="12">
        <f>(AB252*POP_PADRAO!$H$2)/100000</f>
        <v>88.563430029778388</v>
      </c>
      <c r="AD252" s="8">
        <f>VLOOKUP(A252,OBITOS!A:AC,25,0)</f>
        <v>46</v>
      </c>
      <c r="AE252" s="1">
        <f>VLOOKUP(A252,POP_2021_FX_ETARIA!A:AC,29,0)</f>
        <v>1383.5501191421763</v>
      </c>
      <c r="AF252" s="3">
        <f t="shared" si="34"/>
        <v>3324.7801697650648</v>
      </c>
      <c r="AG252" s="12">
        <f>(AF252*POP_PADRAO!$I$2)/100000</f>
        <v>229.89209996847279</v>
      </c>
      <c r="AH252" s="12">
        <f t="shared" si="35"/>
        <v>412.86346514092497</v>
      </c>
    </row>
    <row r="253" spans="1:34" x14ac:dyDescent="0.25">
      <c r="A253" s="8" t="s">
        <v>252</v>
      </c>
      <c r="B253" s="6">
        <f>VLOOKUP($A253,OBITOS!A:AC,18,0)</f>
        <v>0</v>
      </c>
      <c r="C253" s="1">
        <f>VLOOKUP(A253,POP_2021_FX_ETARIA!A:AC,8,0)</f>
        <v>7041.7809195336777</v>
      </c>
      <c r="D253" s="3">
        <f t="shared" si="27"/>
        <v>0</v>
      </c>
      <c r="E253" s="12">
        <f>(D253*POP_PADRAO!$B$2)/100000</f>
        <v>0</v>
      </c>
      <c r="F253" s="6">
        <f>VLOOKUP(A253,OBITOS!A:AC,19,0)</f>
        <v>0</v>
      </c>
      <c r="G253" s="1">
        <f>VLOOKUP(A253,POP_2021_FX_ETARIA!A:AC,11,0)</f>
        <v>6550.8620203822848</v>
      </c>
      <c r="H253" s="3">
        <f t="shared" si="28"/>
        <v>0</v>
      </c>
      <c r="I253" s="12">
        <f>(H253*POP_PADRAO!$C$2)/100000</f>
        <v>0</v>
      </c>
      <c r="J253" s="8">
        <f>VLOOKUP(A253,OBITOS!A:AC,20,0)</f>
        <v>3</v>
      </c>
      <c r="K253" s="1">
        <f>VLOOKUP(A253,POP_2021_FX_ETARIA!A:AC,14,0)</f>
        <v>8439.3752081846287</v>
      </c>
      <c r="L253" s="3">
        <f t="shared" si="29"/>
        <v>35.547655199528947</v>
      </c>
      <c r="M253" s="12">
        <f>(L253*POP_PADRAO!$D$2)/100000</f>
        <v>5.260381842888262</v>
      </c>
      <c r="N253" s="8">
        <f>VLOOKUP(A253,OBITOS!A:AB,21,0)</f>
        <v>9</v>
      </c>
      <c r="O253" s="1">
        <f>VLOOKUP(A253,POP_2021_FX_ETARIA!A:AC,17,0)</f>
        <v>8035.6841109007901</v>
      </c>
      <c r="P253" s="3">
        <f t="shared" si="30"/>
        <v>112.00042057142427</v>
      </c>
      <c r="Q253" s="12">
        <f>(P253*POP_PADRAO!$E$2)/100000</f>
        <v>18.567439133867719</v>
      </c>
      <c r="R253" s="8">
        <f>VLOOKUP($A253,OBITOS!A:AB,22,0)</f>
        <v>21</v>
      </c>
      <c r="S253" s="1">
        <f>VLOOKUP(A253,POP_2021_FX_ETARIA!A:AC,20,0)</f>
        <v>6485.9486250617483</v>
      </c>
      <c r="T253" s="3">
        <f t="shared" si="31"/>
        <v>323.77684767430725</v>
      </c>
      <c r="U253" s="12">
        <f>(T253*POP_PADRAO!$F$2)/100000</f>
        <v>49.399481021640106</v>
      </c>
      <c r="V253" s="8">
        <f>VLOOKUP(A253,OBITOS!A:AC,23,0)</f>
        <v>22</v>
      </c>
      <c r="W253" s="1">
        <f>VLOOKUP(A253,POP_2021_FX_ETARIA!A:AC,23,0)</f>
        <v>5223.856309193533</v>
      </c>
      <c r="X253" s="3">
        <f t="shared" si="32"/>
        <v>421.14481520638145</v>
      </c>
      <c r="Y253" s="12">
        <f>(X253*POP_PADRAO!$G$2)/100000</f>
        <v>51.354189130020579</v>
      </c>
      <c r="Z253" s="8">
        <f>VLOOKUP(A253,OBITOS!A:AC,24,0)</f>
        <v>37</v>
      </c>
      <c r="AA253" s="1">
        <f>VLOOKUP(A253,POP_2021_FX_ETARIA!A:AC,26,0)</f>
        <v>3675.105708245243</v>
      </c>
      <c r="AB253" s="3">
        <f t="shared" si="33"/>
        <v>1006.773762098572</v>
      </c>
      <c r="AC253" s="12">
        <f>(AB253*POP_PADRAO!$H$2)/100000</f>
        <v>91.911017472025151</v>
      </c>
      <c r="AD253" s="8">
        <f>VLOOKUP(A253,OBITOS!A:AC,25,0)</f>
        <v>56</v>
      </c>
      <c r="AE253" s="1">
        <f>VLOOKUP(A253,POP_2021_FX_ETARIA!A:AC,29,0)</f>
        <v>2126.6290706910245</v>
      </c>
      <c r="AF253" s="3">
        <f t="shared" si="34"/>
        <v>2633.2753921116778</v>
      </c>
      <c r="AG253" s="12">
        <f>(AF253*POP_PADRAO!$I$2)/100000</f>
        <v>182.07796569318256</v>
      </c>
      <c r="AH253" s="12">
        <f t="shared" si="35"/>
        <v>398.57047429362439</v>
      </c>
    </row>
    <row r="254" spans="1:34" x14ac:dyDescent="0.25">
      <c r="A254" s="8" t="s">
        <v>253</v>
      </c>
      <c r="B254" s="6">
        <f>VLOOKUP($A254,OBITOS!A:AC,18,0)</f>
        <v>0</v>
      </c>
      <c r="C254" s="1">
        <f>VLOOKUP(A254,POP_2021_FX_ETARIA!A:AC,8,0)</f>
        <v>7473.391873247585</v>
      </c>
      <c r="D254" s="3">
        <f t="shared" si="27"/>
        <v>0</v>
      </c>
      <c r="E254" s="12">
        <f>(D254*POP_PADRAO!$B$2)/100000</f>
        <v>0</v>
      </c>
      <c r="F254" s="6">
        <f>VLOOKUP(A254,OBITOS!A:AC,19,0)</f>
        <v>0</v>
      </c>
      <c r="G254" s="1">
        <f>VLOOKUP(A254,POP_2021_FX_ETARIA!A:AC,11,0)</f>
        <v>7405.9283848498044</v>
      </c>
      <c r="H254" s="3">
        <f t="shared" si="28"/>
        <v>0</v>
      </c>
      <c r="I254" s="12">
        <f>(H254*POP_PADRAO!$C$2)/100000</f>
        <v>0</v>
      </c>
      <c r="J254" s="8">
        <f>VLOOKUP(A254,OBITOS!A:AC,20,0)</f>
        <v>1</v>
      </c>
      <c r="K254" s="1">
        <f>VLOOKUP(A254,POP_2021_FX_ETARIA!A:AC,14,0)</f>
        <v>9397.4202220923435</v>
      </c>
      <c r="L254" s="3">
        <f t="shared" si="29"/>
        <v>10.641218295730839</v>
      </c>
      <c r="M254" s="12">
        <f>(L254*POP_PADRAO!$D$2)/100000</f>
        <v>1.5746994054846872</v>
      </c>
      <c r="N254" s="8">
        <f>VLOOKUP(A254,OBITOS!A:AB,21,0)</f>
        <v>9</v>
      </c>
      <c r="O254" s="1">
        <f>VLOOKUP(A254,POP_2021_FX_ETARIA!A:AC,17,0)</f>
        <v>8494.3025165236668</v>
      </c>
      <c r="P254" s="3">
        <f t="shared" si="30"/>
        <v>105.95337265764456</v>
      </c>
      <c r="Q254" s="12">
        <f>(P254*POP_PADRAO!$E$2)/100000</f>
        <v>17.564959022580236</v>
      </c>
      <c r="R254" s="8">
        <f>VLOOKUP($A254,OBITOS!A:AB,22,0)</f>
        <v>16</v>
      </c>
      <c r="S254" s="1">
        <f>VLOOKUP(A254,POP_2021_FX_ETARIA!A:AC,20,0)</f>
        <v>7166.342127574685</v>
      </c>
      <c r="T254" s="3">
        <f t="shared" si="31"/>
        <v>223.26592444470555</v>
      </c>
      <c r="U254" s="12">
        <f>(T254*POP_PADRAO!$F$2)/100000</f>
        <v>34.064266412525114</v>
      </c>
      <c r="V254" s="8">
        <f>VLOOKUP(A254,OBITOS!A:AC,23,0)</f>
        <v>26</v>
      </c>
      <c r="W254" s="1">
        <f>VLOOKUP(A254,POP_2021_FX_ETARIA!A:AC,23,0)</f>
        <v>5541.8059246351559</v>
      </c>
      <c r="X254" s="3">
        <f t="shared" si="32"/>
        <v>469.16114265967747</v>
      </c>
      <c r="Y254" s="12">
        <f>(X254*POP_PADRAO!$G$2)/100000</f>
        <v>57.209276198247167</v>
      </c>
      <c r="Z254" s="8">
        <f>VLOOKUP(A254,OBITOS!A:AC,24,0)</f>
        <v>34</v>
      </c>
      <c r="AA254" s="1">
        <f>VLOOKUP(A254,POP_2021_FX_ETARIA!A:AC,26,0)</f>
        <v>3396.4279150627099</v>
      </c>
      <c r="AB254" s="3">
        <f t="shared" si="33"/>
        <v>1001.0517181658555</v>
      </c>
      <c r="AC254" s="12">
        <f>(AB254*POP_PADRAO!$H$2)/100000</f>
        <v>91.388637072699538</v>
      </c>
      <c r="AD254" s="8">
        <f>VLOOKUP(A254,OBITOS!A:AC,25,0)</f>
        <v>55</v>
      </c>
      <c r="AE254" s="1">
        <f>VLOOKUP(A254,POP_2021_FX_ETARIA!A:AC,29,0)</f>
        <v>1881.0247781065088</v>
      </c>
      <c r="AF254" s="3">
        <f t="shared" si="34"/>
        <v>2923.9380916270816</v>
      </c>
      <c r="AG254" s="12">
        <f>(AF254*POP_PADRAO!$I$2)/100000</f>
        <v>202.17585336159439</v>
      </c>
      <c r="AH254" s="12">
        <f t="shared" si="35"/>
        <v>403.97769147313113</v>
      </c>
    </row>
    <row r="255" spans="1:34" x14ac:dyDescent="0.25">
      <c r="A255" s="8" t="s">
        <v>254</v>
      </c>
      <c r="B255" s="6">
        <f>VLOOKUP($A255,OBITOS!A:AC,18,0)</f>
        <v>0</v>
      </c>
      <c r="C255" s="1">
        <f>VLOOKUP(A255,POP_2021_FX_ETARIA!A:AC,8,0)</f>
        <v>6662.4353553785213</v>
      </c>
      <c r="D255" s="3">
        <f t="shared" si="27"/>
        <v>0</v>
      </c>
      <c r="E255" s="12">
        <f>(D255*POP_PADRAO!$B$2)/100000</f>
        <v>0</v>
      </c>
      <c r="F255" s="6">
        <f>VLOOKUP(A255,OBITOS!A:AC,19,0)</f>
        <v>0</v>
      </c>
      <c r="G255" s="1">
        <f>VLOOKUP(A255,POP_2021_FX_ETARIA!A:AC,11,0)</f>
        <v>6483.4871571615149</v>
      </c>
      <c r="H255" s="3">
        <f t="shared" si="28"/>
        <v>0</v>
      </c>
      <c r="I255" s="12">
        <f>(H255*POP_PADRAO!$C$2)/100000</f>
        <v>0</v>
      </c>
      <c r="J255" s="8">
        <f>VLOOKUP(A255,OBITOS!A:AC,20,0)</f>
        <v>0</v>
      </c>
      <c r="K255" s="1">
        <f>VLOOKUP(A255,POP_2021_FX_ETARIA!A:AC,14,0)</f>
        <v>9039.4797632963182</v>
      </c>
      <c r="L255" s="3">
        <f t="shared" si="29"/>
        <v>0</v>
      </c>
      <c r="M255" s="12">
        <f>(L255*POP_PADRAO!$D$2)/100000</f>
        <v>0</v>
      </c>
      <c r="N255" s="8">
        <f>VLOOKUP(A255,OBITOS!A:AB,21,0)</f>
        <v>11</v>
      </c>
      <c r="O255" s="1">
        <f>VLOOKUP(A255,POP_2021_FX_ETARIA!A:AC,17,0)</f>
        <v>8809.2163060880976</v>
      </c>
      <c r="P255" s="3">
        <f t="shared" si="30"/>
        <v>124.86922352443359</v>
      </c>
      <c r="Q255" s="12">
        <f>(P255*POP_PADRAO!$E$2)/100000</f>
        <v>20.700830368799394</v>
      </c>
      <c r="R255" s="8">
        <f>VLOOKUP($A255,OBITOS!A:AB,22,0)</f>
        <v>26</v>
      </c>
      <c r="S255" s="1">
        <f>VLOOKUP(A255,POP_2021_FX_ETARIA!A:AC,20,0)</f>
        <v>7626.2025834122987</v>
      </c>
      <c r="T255" s="3">
        <f t="shared" si="31"/>
        <v>340.92983651591453</v>
      </c>
      <c r="U255" s="12">
        <f>(T255*POP_PADRAO!$F$2)/100000</f>
        <v>52.016557421116779</v>
      </c>
      <c r="V255" s="8">
        <f>VLOOKUP(A255,OBITOS!A:AC,23,0)</f>
        <v>36</v>
      </c>
      <c r="W255" s="1">
        <f>VLOOKUP(A255,POP_2021_FX_ETARIA!A:AC,23,0)</f>
        <v>6499.0387715094748</v>
      </c>
      <c r="X255" s="3">
        <f t="shared" si="32"/>
        <v>553.92806945262453</v>
      </c>
      <c r="Y255" s="12">
        <f>(X255*POP_PADRAO!$G$2)/100000</f>
        <v>67.545713056343985</v>
      </c>
      <c r="Z255" s="8">
        <f>VLOOKUP(A255,OBITOS!A:AC,24,0)</f>
        <v>40</v>
      </c>
      <c r="AA255" s="1">
        <f>VLOOKUP(A255,POP_2021_FX_ETARIA!A:AC,26,0)</f>
        <v>4341.1780702843662</v>
      </c>
      <c r="AB255" s="3">
        <f t="shared" si="33"/>
        <v>921.4088745587859</v>
      </c>
      <c r="AC255" s="12">
        <f>(AB255*POP_PADRAO!$H$2)/100000</f>
        <v>84.117832979600379</v>
      </c>
      <c r="AD255" s="8">
        <f>VLOOKUP(A255,OBITOS!A:AC,25,0)</f>
        <v>83</v>
      </c>
      <c r="AE255" s="1">
        <f>VLOOKUP(A255,POP_2021_FX_ETARIA!A:AC,29,0)</f>
        <v>3262.7015532544378</v>
      </c>
      <c r="AF255" s="3">
        <f t="shared" si="34"/>
        <v>2543.9041433995158</v>
      </c>
      <c r="AG255" s="12">
        <f>(AF255*POP_PADRAO!$I$2)/100000</f>
        <v>175.89838599342295</v>
      </c>
      <c r="AH255" s="12">
        <f t="shared" si="35"/>
        <v>400.2793198192835</v>
      </c>
    </row>
    <row r="256" spans="1:34" x14ac:dyDescent="0.25">
      <c r="A256" s="8" t="s">
        <v>255</v>
      </c>
      <c r="B256" s="6">
        <f>VLOOKUP($A256,OBITOS!A:AC,18,0)</f>
        <v>0</v>
      </c>
      <c r="C256" s="1">
        <f>VLOOKUP(A256,POP_2021_FX_ETARIA!A:AC,8,0)</f>
        <v>6899.9604366787335</v>
      </c>
      <c r="D256" s="3">
        <f t="shared" si="27"/>
        <v>0</v>
      </c>
      <c r="E256" s="12">
        <f>(D256*POP_PADRAO!$B$2)/100000</f>
        <v>0</v>
      </c>
      <c r="F256" s="6">
        <f>VLOOKUP(A256,OBITOS!A:AC,19,0)</f>
        <v>0</v>
      </c>
      <c r="G256" s="1">
        <f>VLOOKUP(A256,POP_2021_FX_ETARIA!A:AC,11,0)</f>
        <v>6449.5481613675856</v>
      </c>
      <c r="H256" s="3">
        <f t="shared" si="28"/>
        <v>0</v>
      </c>
      <c r="I256" s="12">
        <f>(H256*POP_PADRAO!$C$2)/100000</f>
        <v>0</v>
      </c>
      <c r="J256" s="8">
        <f>VLOOKUP(A256,OBITOS!A:AC,20,0)</f>
        <v>1</v>
      </c>
      <c r="K256" s="1">
        <f>VLOOKUP(A256,POP_2021_FX_ETARIA!A:AC,14,0)</f>
        <v>8125.0743754461091</v>
      </c>
      <c r="L256" s="3">
        <f t="shared" si="29"/>
        <v>12.307579645325951</v>
      </c>
      <c r="M256" s="12">
        <f>(L256*POP_PADRAO!$D$2)/100000</f>
        <v>1.8212894249360143</v>
      </c>
      <c r="N256" s="8">
        <f>VLOOKUP(A256,OBITOS!A:AB,21,0)</f>
        <v>8</v>
      </c>
      <c r="O256" s="1">
        <f>VLOOKUP(A256,POP_2021_FX_ETARIA!A:AC,17,0)</f>
        <v>7522.1171361763718</v>
      </c>
      <c r="P256" s="3">
        <f t="shared" si="30"/>
        <v>106.35303672054414</v>
      </c>
      <c r="Q256" s="12">
        <f>(P256*POP_PADRAO!$E$2)/100000</f>
        <v>17.631215364512006</v>
      </c>
      <c r="R256" s="8">
        <f>VLOOKUP($A256,OBITOS!A:AB,22,0)</f>
        <v>12</v>
      </c>
      <c r="S256" s="1">
        <f>VLOOKUP(A256,POP_2021_FX_ETARIA!A:AC,20,0)</f>
        <v>6168.6426807179314</v>
      </c>
      <c r="T256" s="3">
        <f t="shared" si="31"/>
        <v>194.5322597061724</v>
      </c>
      <c r="U256" s="12">
        <f>(T256*POP_PADRAO!$F$2)/100000</f>
        <v>29.680295983110209</v>
      </c>
      <c r="V256" s="8">
        <f>VLOOKUP(A256,OBITOS!A:AC,23,0)</f>
        <v>25</v>
      </c>
      <c r="W256" s="1">
        <f>VLOOKUP(A256,POP_2021_FX_ETARIA!A:AC,23,0)</f>
        <v>5002.550081316369</v>
      </c>
      <c r="X256" s="3">
        <f t="shared" si="32"/>
        <v>499.74512186035946</v>
      </c>
      <c r="Y256" s="12">
        <f>(X256*POP_PADRAO!$G$2)/100000</f>
        <v>60.938671397973799</v>
      </c>
      <c r="Z256" s="8">
        <f>VLOOKUP(A256,OBITOS!A:AC,24,0)</f>
        <v>36</v>
      </c>
      <c r="AA256" s="1">
        <f>VLOOKUP(A256,POP_2021_FX_ETARIA!A:AC,26,0)</f>
        <v>2796.8816067653274</v>
      </c>
      <c r="AB256" s="3">
        <f t="shared" si="33"/>
        <v>1287.1477974941893</v>
      </c>
      <c r="AC256" s="12">
        <f>(AB256*POP_PADRAO!$H$2)/100000</f>
        <v>117.50709857393386</v>
      </c>
      <c r="AD256" s="8">
        <f>VLOOKUP(A256,OBITOS!A:AC,25,0)</f>
        <v>36</v>
      </c>
      <c r="AE256" s="1">
        <f>VLOOKUP(A256,POP_2021_FX_ETARIA!A:AC,29,0)</f>
        <v>1335.5561556791104</v>
      </c>
      <c r="AF256" s="3">
        <f t="shared" si="34"/>
        <v>2695.5062763118735</v>
      </c>
      <c r="AG256" s="12">
        <f>(AF256*POP_PADRAO!$I$2)/100000</f>
        <v>186.38092345916587</v>
      </c>
      <c r="AH256" s="12">
        <f t="shared" si="35"/>
        <v>413.95949420363172</v>
      </c>
    </row>
    <row r="257" spans="1:34" x14ac:dyDescent="0.25">
      <c r="A257" s="8" t="s">
        <v>256</v>
      </c>
      <c r="B257" s="6">
        <f>VLOOKUP($A257,OBITOS!A:AC,18,0)</f>
        <v>0</v>
      </c>
      <c r="C257" s="1">
        <f>VLOOKUP(A257,POP_2021_FX_ETARIA!A:AC,8,0)</f>
        <v>5073.0368554570587</v>
      </c>
      <c r="D257" s="3">
        <f t="shared" si="27"/>
        <v>0</v>
      </c>
      <c r="E257" s="12">
        <f>(D257*POP_PADRAO!$B$2)/100000</f>
        <v>0</v>
      </c>
      <c r="F257" s="6">
        <f>VLOOKUP(A257,OBITOS!A:AC,19,0)</f>
        <v>1</v>
      </c>
      <c r="G257" s="1">
        <f>VLOOKUP(A257,POP_2021_FX_ETARIA!A:AC,11,0)</f>
        <v>4803.1979523787159</v>
      </c>
      <c r="H257" s="3">
        <f t="shared" si="28"/>
        <v>20.819462572946094</v>
      </c>
      <c r="I257" s="12">
        <f>(H257*POP_PADRAO!$C$2)/100000</f>
        <v>2.5203781698008418</v>
      </c>
      <c r="J257" s="8">
        <f>VLOOKUP(A257,OBITOS!A:AC,20,0)</f>
        <v>1</v>
      </c>
      <c r="K257" s="1">
        <f>VLOOKUP(A257,POP_2021_FX_ETARIA!A:AC,14,0)</f>
        <v>5865.2911729716861</v>
      </c>
      <c r="L257" s="3">
        <f t="shared" si="29"/>
        <v>17.04945194550919</v>
      </c>
      <c r="M257" s="12">
        <f>(L257*POP_PADRAO!$D$2)/100000</f>
        <v>2.5229970005599966</v>
      </c>
      <c r="N257" s="8">
        <f>VLOOKUP(A257,OBITOS!A:AB,21,0)</f>
        <v>3</v>
      </c>
      <c r="O257" s="1">
        <f>VLOOKUP(A257,POP_2021_FX_ETARIA!A:AC,17,0)</f>
        <v>5129.1135730987635</v>
      </c>
      <c r="P257" s="3">
        <f t="shared" si="30"/>
        <v>58.489638750337605</v>
      </c>
      <c r="Q257" s="12">
        <f>(P257*POP_PADRAO!$E$2)/100000</f>
        <v>9.6964172269892934</v>
      </c>
      <c r="R257" s="8">
        <f>VLOOKUP($A257,OBITOS!A:AB,22,0)</f>
        <v>8</v>
      </c>
      <c r="S257" s="1">
        <f>VLOOKUP(A257,POP_2021_FX_ETARIA!A:AC,20,0)</f>
        <v>4382.0488720566436</v>
      </c>
      <c r="T257" s="3">
        <f t="shared" si="31"/>
        <v>182.56300268612316</v>
      </c>
      <c r="U257" s="12">
        <f>(T257*POP_PADRAO!$F$2)/100000</f>
        <v>27.854115114242681</v>
      </c>
      <c r="V257" s="8">
        <f>VLOOKUP(A257,OBITOS!A:AC,23,0)</f>
        <v>11</v>
      </c>
      <c r="W257" s="1">
        <f>VLOOKUP(A257,POP_2021_FX_ETARIA!A:AC,23,0)</f>
        <v>3727.4659427915435</v>
      </c>
      <c r="X257" s="3">
        <f t="shared" si="32"/>
        <v>295.10665338935252</v>
      </c>
      <c r="Y257" s="12">
        <f>(X257*POP_PADRAO!$G$2)/100000</f>
        <v>35.985158416962982</v>
      </c>
      <c r="Z257" s="8">
        <f>VLOOKUP(A257,OBITOS!A:AC,24,0)</f>
        <v>14</v>
      </c>
      <c r="AA257" s="1">
        <f>VLOOKUP(A257,POP_2021_FX_ETARIA!A:AC,26,0)</f>
        <v>1941.5961945031711</v>
      </c>
      <c r="AB257" s="3">
        <f t="shared" si="33"/>
        <v>721.05621342044378</v>
      </c>
      <c r="AC257" s="12">
        <f>(AB257*POP_PADRAO!$H$2)/100000</f>
        <v>65.8271130267199</v>
      </c>
      <c r="AD257" s="8">
        <f>VLOOKUP(A257,OBITOS!A:AC,25,0)</f>
        <v>20</v>
      </c>
      <c r="AE257" s="1">
        <f>VLOOKUP(A257,POP_2021_FX_ETARIA!A:AC,29,0)</f>
        <v>915.19523431294681</v>
      </c>
      <c r="AF257" s="3">
        <f t="shared" si="34"/>
        <v>2185.3260648821397</v>
      </c>
      <c r="AG257" s="12">
        <f>(AF257*POP_PADRAO!$I$2)/100000</f>
        <v>151.10448586653291</v>
      </c>
      <c r="AH257" s="12">
        <f t="shared" si="35"/>
        <v>295.51066482180863</v>
      </c>
    </row>
    <row r="258" spans="1:34" x14ac:dyDescent="0.25">
      <c r="A258" s="8" t="s">
        <v>257</v>
      </c>
      <c r="B258" s="6">
        <f>VLOOKUP($A258,OBITOS!A:AC,18,0)</f>
        <v>0</v>
      </c>
      <c r="C258" s="1">
        <f>VLOOKUP(A258,POP_2021_FX_ETARIA!A:AC,8,0)</f>
        <v>5166.5989795627511</v>
      </c>
      <c r="D258" s="3">
        <f t="shared" si="27"/>
        <v>0</v>
      </c>
      <c r="E258" s="12">
        <f>(D258*POP_PADRAO!$B$2)/100000</f>
        <v>0</v>
      </c>
      <c r="F258" s="6">
        <f>VLOOKUP(A258,OBITOS!A:AC,19,0)</f>
        <v>1</v>
      </c>
      <c r="G258" s="1">
        <f>VLOOKUP(A258,POP_2021_FX_ETARIA!A:AC,11,0)</f>
        <v>4850.7847649462265</v>
      </c>
      <c r="H258" s="3">
        <f t="shared" si="28"/>
        <v>20.615221009730483</v>
      </c>
      <c r="I258" s="12">
        <f>(H258*POP_PADRAO!$C$2)/100000</f>
        <v>2.495652940919884</v>
      </c>
      <c r="J258" s="8">
        <f>VLOOKUP(A258,OBITOS!A:AC,20,0)</f>
        <v>2</v>
      </c>
      <c r="K258" s="1">
        <f>VLOOKUP(A258,POP_2021_FX_ETARIA!A:AC,14,0)</f>
        <v>5849.3772067570781</v>
      </c>
      <c r="L258" s="3">
        <f t="shared" si="29"/>
        <v>34.191674246783776</v>
      </c>
      <c r="M258" s="12">
        <f>(L258*POP_PADRAO!$D$2)/100000</f>
        <v>5.0597222623031115</v>
      </c>
      <c r="N258" s="8">
        <f>VLOOKUP(A258,OBITOS!A:AB,21,0)</f>
        <v>3</v>
      </c>
      <c r="O258" s="1">
        <f>VLOOKUP(A258,POP_2021_FX_ETARIA!A:AC,17,0)</f>
        <v>5939.8937757488029</v>
      </c>
      <c r="P258" s="3">
        <f t="shared" si="30"/>
        <v>50.505953696483573</v>
      </c>
      <c r="Q258" s="12">
        <f>(P258*POP_PADRAO!$E$2)/100000</f>
        <v>8.3728812478822174</v>
      </c>
      <c r="R258" s="8">
        <f>VLOOKUP($A258,OBITOS!A:AB,22,0)</f>
        <v>9</v>
      </c>
      <c r="S258" s="1">
        <f>VLOOKUP(A258,POP_2021_FX_ETARIA!A:AC,20,0)</f>
        <v>4516.50054338877</v>
      </c>
      <c r="T258" s="3">
        <f t="shared" si="31"/>
        <v>199.26932175784086</v>
      </c>
      <c r="U258" s="12">
        <f>(T258*POP_PADRAO!$F$2)/100000</f>
        <v>30.40304193792635</v>
      </c>
      <c r="V258" s="8">
        <f>VLOOKUP(A258,OBITOS!A:AC,23,0)</f>
        <v>13</v>
      </c>
      <c r="W258" s="1">
        <f>VLOOKUP(A258,POP_2021_FX_ETARIA!A:AC,23,0)</f>
        <v>3452.1198220606525</v>
      </c>
      <c r="X258" s="3">
        <f t="shared" si="32"/>
        <v>376.58020781677243</v>
      </c>
      <c r="Y258" s="12">
        <f>(X258*POP_PADRAO!$G$2)/100000</f>
        <v>45.92000308817277</v>
      </c>
      <c r="Z258" s="8">
        <f>VLOOKUP(A258,OBITOS!A:AC,24,0)</f>
        <v>22</v>
      </c>
      <c r="AA258" s="1">
        <f>VLOOKUP(A258,POP_2021_FX_ETARIA!A:AC,26,0)</f>
        <v>2542.9175475687102</v>
      </c>
      <c r="AB258" s="3">
        <f t="shared" si="33"/>
        <v>865.14798802793473</v>
      </c>
      <c r="AC258" s="12">
        <f>(AB258*POP_PADRAO!$H$2)/100000</f>
        <v>78.981629077990945</v>
      </c>
      <c r="AD258" s="8">
        <f>VLOOKUP(A258,OBITOS!A:AC,25,0)</f>
        <v>28</v>
      </c>
      <c r="AE258" s="1">
        <f>VLOOKUP(A258,POP_2021_FX_ETARIA!A:AC,29,0)</f>
        <v>1214.7437648927721</v>
      </c>
      <c r="AF258" s="3">
        <f t="shared" si="34"/>
        <v>2305.0128602612435</v>
      </c>
      <c r="AG258" s="12">
        <f>(AF258*POP_PADRAO!$I$2)/100000</f>
        <v>159.38023563742479</v>
      </c>
      <c r="AH258" s="12">
        <f t="shared" si="35"/>
        <v>330.61316619262004</v>
      </c>
    </row>
    <row r="259" spans="1:34" x14ac:dyDescent="0.25">
      <c r="A259" s="8" t="s">
        <v>258</v>
      </c>
      <c r="B259" s="6">
        <f>VLOOKUP($A259,OBITOS!A:AC,18,0)</f>
        <v>0</v>
      </c>
      <c r="C259" s="1">
        <f>VLOOKUP(A259,POP_2021_FX_ETARIA!A:AC,8,0)</f>
        <v>4727.7123108047354</v>
      </c>
      <c r="D259" s="3">
        <f t="shared" si="27"/>
        <v>0</v>
      </c>
      <c r="E259" s="12">
        <f>(D259*POP_PADRAO!$B$2)/100000</f>
        <v>0</v>
      </c>
      <c r="F259" s="6">
        <f>VLOOKUP(A259,OBITOS!A:AC,19,0)</f>
        <v>0</v>
      </c>
      <c r="G259" s="1">
        <f>VLOOKUP(A259,POP_2021_FX_ETARIA!A:AC,11,0)</f>
        <v>4372.7420189818813</v>
      </c>
      <c r="H259" s="3">
        <f t="shared" si="28"/>
        <v>0</v>
      </c>
      <c r="I259" s="12">
        <f>(H259*POP_PADRAO!$C$2)/100000</f>
        <v>0</v>
      </c>
      <c r="J259" s="8">
        <f>VLOOKUP(A259,OBITOS!A:AC,20,0)</f>
        <v>1</v>
      </c>
      <c r="K259" s="1">
        <f>VLOOKUP(A259,POP_2021_FX_ETARIA!A:AC,14,0)</f>
        <v>5679.4482262703741</v>
      </c>
      <c r="L259" s="3">
        <f t="shared" si="29"/>
        <v>17.60734423767585</v>
      </c>
      <c r="M259" s="12">
        <f>(L259*POP_PADRAO!$D$2)/100000</f>
        <v>2.6055545269995943</v>
      </c>
      <c r="N259" s="8">
        <f>VLOOKUP(A259,OBITOS!A:AB,21,0)</f>
        <v>9</v>
      </c>
      <c r="O259" s="1">
        <f>VLOOKUP(A259,POP_2021_FX_ETARIA!A:AC,17,0)</f>
        <v>5369.5417208697272</v>
      </c>
      <c r="P259" s="3">
        <f t="shared" si="30"/>
        <v>167.61206948108472</v>
      </c>
      <c r="Q259" s="12">
        <f>(P259*POP_PADRAO!$E$2)/100000</f>
        <v>27.786742963228427</v>
      </c>
      <c r="R259" s="8">
        <f>VLOOKUP($A259,OBITOS!A:AB,22,0)</f>
        <v>8</v>
      </c>
      <c r="S259" s="1">
        <f>VLOOKUP(A259,POP_2021_FX_ETARIA!A:AC,20,0)</f>
        <v>4243.2248939179626</v>
      </c>
      <c r="T259" s="3">
        <f t="shared" si="31"/>
        <v>188.53584714462863</v>
      </c>
      <c r="U259" s="12">
        <f>(T259*POP_PADRAO!$F$2)/100000</f>
        <v>28.765407625095559</v>
      </c>
      <c r="V259" s="8">
        <f>VLOOKUP(A259,OBITOS!A:AC,23,0)</f>
        <v>19</v>
      </c>
      <c r="W259" s="1">
        <f>VLOOKUP(A259,POP_2021_FX_ETARIA!A:AC,23,0)</f>
        <v>3491.9936389407453</v>
      </c>
      <c r="X259" s="3">
        <f t="shared" si="32"/>
        <v>544.10179297358115</v>
      </c>
      <c r="Y259" s="12">
        <f>(X259*POP_PADRAO!$G$2)/100000</f>
        <v>66.347501793784858</v>
      </c>
      <c r="Z259" s="8">
        <f>VLOOKUP(A259,OBITOS!A:AC,24,0)</f>
        <v>19</v>
      </c>
      <c r="AA259" s="1">
        <f>VLOOKUP(A259,POP_2021_FX_ETARIA!A:AC,26,0)</f>
        <v>2485.0724038063718</v>
      </c>
      <c r="AB259" s="3">
        <f t="shared" si="33"/>
        <v>764.5652485174196</v>
      </c>
      <c r="AC259" s="12">
        <f>(AB259*POP_PADRAO!$H$2)/100000</f>
        <v>69.799166963299911</v>
      </c>
      <c r="AD259" s="8">
        <f>VLOOKUP(A259,OBITOS!A:AC,25,0)</f>
        <v>31</v>
      </c>
      <c r="AE259" s="1">
        <f>VLOOKUP(A259,POP_2021_FX_ETARIA!A:AC,29,0)</f>
        <v>1306.1052382081064</v>
      </c>
      <c r="AF259" s="3">
        <f t="shared" si="34"/>
        <v>2373.4687751907372</v>
      </c>
      <c r="AG259" s="12">
        <f>(AF259*POP_PADRAO!$I$2)/100000</f>
        <v>164.11362348108378</v>
      </c>
      <c r="AH259" s="12">
        <f t="shared" si="35"/>
        <v>359.41799735349213</v>
      </c>
    </row>
    <row r="260" spans="1:34" x14ac:dyDescent="0.25">
      <c r="A260" s="8" t="s">
        <v>259</v>
      </c>
      <c r="B260" s="6">
        <f>VLOOKUP($A260,OBITOS!A:AC,18,0)</f>
        <v>0</v>
      </c>
      <c r="C260" s="1">
        <f>VLOOKUP(A260,POP_2021_FX_ETARIA!A:AC,8,0)</f>
        <v>5356.987824067136</v>
      </c>
      <c r="D260" s="3">
        <f t="shared" ref="D260:D312" si="36">B260/C260*100000</f>
        <v>0</v>
      </c>
      <c r="E260" s="12">
        <f>(D260*POP_PADRAO!$B$2)/100000</f>
        <v>0</v>
      </c>
      <c r="F260" s="6">
        <f>VLOOKUP(A260,OBITOS!A:AC,19,0)</f>
        <v>0</v>
      </c>
      <c r="G260" s="1">
        <f>VLOOKUP(A260,POP_2021_FX_ETARIA!A:AC,11,0)</f>
        <v>4730.2182916307165</v>
      </c>
      <c r="H260" s="3">
        <f t="shared" ref="H260:H312" si="37">F260/G260*100000</f>
        <v>0</v>
      </c>
      <c r="I260" s="12">
        <f>(H260*POP_PADRAO!$C$2)/100000</f>
        <v>0</v>
      </c>
      <c r="J260" s="8">
        <f>VLOOKUP(A260,OBITOS!A:AC,20,0)</f>
        <v>3</v>
      </c>
      <c r="K260" s="1">
        <f>VLOOKUP(A260,POP_2021_FX_ETARIA!A:AC,14,0)</f>
        <v>5626.6255992329816</v>
      </c>
      <c r="L260" s="3">
        <f t="shared" ref="L260:L312" si="38">J260/K260*100000</f>
        <v>53.317924697334732</v>
      </c>
      <c r="M260" s="12">
        <f>(L260*POP_PADRAO!$D$2)/100000</f>
        <v>7.8900462324181619</v>
      </c>
      <c r="N260" s="8">
        <f>VLOOKUP(A260,OBITOS!A:AB,21,0)</f>
        <v>8</v>
      </c>
      <c r="O260" s="1">
        <f>VLOOKUP(A260,POP_2021_FX_ETARIA!A:AC,17,0)</f>
        <v>5538.2241219104253</v>
      </c>
      <c r="P260" s="3">
        <f t="shared" ref="P260:P312" si="39">N260/O260*100000</f>
        <v>144.45063659215688</v>
      </c>
      <c r="Q260" s="12">
        <f>(P260*POP_PADRAO!$E$2)/100000</f>
        <v>23.94703867261747</v>
      </c>
      <c r="R260" s="8">
        <f>VLOOKUP($A260,OBITOS!A:AB,22,0)</f>
        <v>12</v>
      </c>
      <c r="S260" s="1">
        <f>VLOOKUP(A260,POP_2021_FX_ETARIA!A:AC,20,0)</f>
        <v>4446.211598302687</v>
      </c>
      <c r="T260" s="3">
        <f t="shared" ref="T260:T312" si="40">R260/S260*100000</f>
        <v>269.89268807136671</v>
      </c>
      <c r="U260" s="12">
        <f>(T260*POP_PADRAO!$F$2)/100000</f>
        <v>41.178233768191987</v>
      </c>
      <c r="V260" s="8">
        <f>VLOOKUP(A260,OBITOS!A:AC,23,0)</f>
        <v>10</v>
      </c>
      <c r="W260" s="1">
        <f>VLOOKUP(A260,POP_2021_FX_ETARIA!A:AC,23,0)</f>
        <v>3210.3812487035884</v>
      </c>
      <c r="X260" s="3">
        <f t="shared" ref="X260:X312" si="41">V260/W260*100000</f>
        <v>311.4894844354759</v>
      </c>
      <c r="Y260" s="12">
        <f>(X260*POP_PADRAO!$G$2)/100000</f>
        <v>37.982872679729105</v>
      </c>
      <c r="Z260" s="8">
        <f>VLOOKUP(A260,OBITOS!A:AC,24,0)</f>
        <v>29</v>
      </c>
      <c r="AA260" s="1">
        <f>VLOOKUP(A260,POP_2021_FX_ETARIA!A:AC,26,0)</f>
        <v>2020.1779064956559</v>
      </c>
      <c r="AB260" s="3">
        <f t="shared" ref="AB260:AB312" si="42">Z260/AA260*100000</f>
        <v>1435.5171347411406</v>
      </c>
      <c r="AC260" s="12">
        <f>(AB260*POP_PADRAO!$H$2)/100000</f>
        <v>131.0521245384486</v>
      </c>
      <c r="AD260" s="8">
        <f>VLOOKUP(A260,OBITOS!A:AC,25,0)</f>
        <v>18</v>
      </c>
      <c r="AE260" s="1">
        <f>VLOOKUP(A260,POP_2021_FX_ETARIA!A:AC,29,0)</f>
        <v>1068.4825788101446</v>
      </c>
      <c r="AF260" s="3">
        <f t="shared" ref="AF260:AF312" si="43">AD260/AE260*100000</f>
        <v>1684.632052685846</v>
      </c>
      <c r="AG260" s="12">
        <f>(AF260*POP_PADRAO!$I$2)/100000</f>
        <v>116.48397201957391</v>
      </c>
      <c r="AH260" s="12">
        <f t="shared" ref="AH260:AH312" si="44">E260+I260+M260+Q260+U260+Y260+AC260+AG260</f>
        <v>358.53428791097923</v>
      </c>
    </row>
    <row r="261" spans="1:34" x14ac:dyDescent="0.25">
      <c r="A261" s="8" t="s">
        <v>260</v>
      </c>
      <c r="B261" s="6">
        <f>VLOOKUP($A261,OBITOS!A:AC,18,0)</f>
        <v>0</v>
      </c>
      <c r="C261" s="1">
        <f>VLOOKUP(A261,POP_2021_FX_ETARIA!A:AC,8,0)</f>
        <v>9607.1431515060704</v>
      </c>
      <c r="D261" s="3">
        <f t="shared" si="36"/>
        <v>0</v>
      </c>
      <c r="E261" s="12">
        <f>(D261*POP_PADRAO!$B$2)/100000</f>
        <v>0</v>
      </c>
      <c r="F261" s="6">
        <f>VLOOKUP(A261,OBITOS!A:AC,19,0)</f>
        <v>0</v>
      </c>
      <c r="G261" s="1">
        <f>VLOOKUP(A261,POP_2021_FX_ETARIA!A:AC,11,0)</f>
        <v>8744.7152717860226</v>
      </c>
      <c r="H261" s="3">
        <f t="shared" si="37"/>
        <v>0</v>
      </c>
      <c r="I261" s="12">
        <f>(H261*POP_PADRAO!$C$2)/100000</f>
        <v>0</v>
      </c>
      <c r="J261" s="8">
        <f>VLOOKUP(A261,OBITOS!A:AC,20,0)</f>
        <v>6</v>
      </c>
      <c r="K261" s="1">
        <f>VLOOKUP(A261,POP_2021_FX_ETARIA!A:AC,14,0)</f>
        <v>11192.302013422819</v>
      </c>
      <c r="L261" s="3">
        <f t="shared" si="38"/>
        <v>53.60827462307806</v>
      </c>
      <c r="M261" s="12">
        <f>(L261*POP_PADRAO!$D$2)/100000</f>
        <v>7.9330125397284794</v>
      </c>
      <c r="N261" s="8">
        <f>VLOOKUP(A261,OBITOS!A:AB,21,0)</f>
        <v>7</v>
      </c>
      <c r="O261" s="1">
        <f>VLOOKUP(A261,POP_2021_FX_ETARIA!A:AC,17,0)</f>
        <v>10266.772718825498</v>
      </c>
      <c r="P261" s="3">
        <f t="shared" si="39"/>
        <v>68.181113887566312</v>
      </c>
      <c r="Q261" s="12">
        <f>(P261*POP_PADRAO!$E$2)/100000</f>
        <v>11.303070789625982</v>
      </c>
      <c r="R261" s="8">
        <f>VLOOKUP($A261,OBITOS!A:AB,22,0)</f>
        <v>18</v>
      </c>
      <c r="S261" s="1">
        <f>VLOOKUP(A261,POP_2021_FX_ETARIA!A:AC,20,0)</f>
        <v>8582.782461103252</v>
      </c>
      <c r="T261" s="3">
        <f t="shared" si="40"/>
        <v>209.72219768560038</v>
      </c>
      <c r="U261" s="12">
        <f>(T261*POP_PADRAO!$F$2)/100000</f>
        <v>31.997864574949293</v>
      </c>
      <c r="V261" s="8">
        <f>VLOOKUP(A261,OBITOS!A:AC,23,0)</f>
        <v>37</v>
      </c>
      <c r="W261" s="1">
        <f>VLOOKUP(A261,POP_2021_FX_ETARIA!A:AC,23,0)</f>
        <v>6477.084975454608</v>
      </c>
      <c r="X261" s="3">
        <f t="shared" si="41"/>
        <v>571.24462841253796</v>
      </c>
      <c r="Y261" s="12">
        <f>(X261*POP_PADRAO!$G$2)/100000</f>
        <v>69.657285636129302</v>
      </c>
      <c r="Z261" s="8">
        <f>VLOOKUP(A261,OBITOS!A:AC,24,0)</f>
        <v>44</v>
      </c>
      <c r="AA261" s="1">
        <f>VLOOKUP(A261,POP_2021_FX_ETARIA!A:AC,26,0)</f>
        <v>3932.1621845262725</v>
      </c>
      <c r="AB261" s="3">
        <f t="shared" si="42"/>
        <v>1118.9772429313189</v>
      </c>
      <c r="AC261" s="12">
        <f>(AB261*POP_PADRAO!$H$2)/100000</f>
        <v>102.15436754279401</v>
      </c>
      <c r="AD261" s="8">
        <f>VLOOKUP(A261,OBITOS!A:AC,25,0)</f>
        <v>73</v>
      </c>
      <c r="AE261" s="1">
        <f>VLOOKUP(A261,POP_2021_FX_ETARIA!A:AC,29,0)</f>
        <v>2243.4856601090305</v>
      </c>
      <c r="AF261" s="3">
        <f t="shared" si="43"/>
        <v>3253.8652373847713</v>
      </c>
      <c r="AG261" s="12">
        <f>(AF261*POP_PADRAO!$I$2)/100000</f>
        <v>224.98868323365153</v>
      </c>
      <c r="AH261" s="12">
        <f t="shared" si="44"/>
        <v>448.0342843168786</v>
      </c>
    </row>
    <row r="262" spans="1:34" x14ac:dyDescent="0.25">
      <c r="A262" s="8" t="s">
        <v>261</v>
      </c>
      <c r="B262" s="6">
        <f>VLOOKUP($A262,OBITOS!A:AC,18,0)</f>
        <v>0</v>
      </c>
      <c r="C262" s="1">
        <f>VLOOKUP(A262,POP_2021_FX_ETARIA!A:AC,8,0)</f>
        <v>7487.1567136220592</v>
      </c>
      <c r="D262" s="3">
        <f t="shared" si="36"/>
        <v>0</v>
      </c>
      <c r="E262" s="12">
        <f>(D262*POP_PADRAO!$B$2)/100000</f>
        <v>0</v>
      </c>
      <c r="F262" s="6">
        <f>VLOOKUP(A262,OBITOS!A:AC,19,0)</f>
        <v>0</v>
      </c>
      <c r="G262" s="1">
        <f>VLOOKUP(A262,POP_2021_FX_ETARIA!A:AC,11,0)</f>
        <v>7100.3244176013804</v>
      </c>
      <c r="H262" s="3">
        <f t="shared" si="37"/>
        <v>0</v>
      </c>
      <c r="I262" s="12">
        <f>(H262*POP_PADRAO!$C$2)/100000</f>
        <v>0</v>
      </c>
      <c r="J262" s="8">
        <f>VLOOKUP(A262,OBITOS!A:AC,20,0)</f>
        <v>7</v>
      </c>
      <c r="K262" s="1">
        <f>VLOOKUP(A262,POP_2021_FX_ETARIA!A:AC,14,0)</f>
        <v>9286.6241610738252</v>
      </c>
      <c r="L262" s="3">
        <f t="shared" si="38"/>
        <v>75.377229427906343</v>
      </c>
      <c r="M262" s="12">
        <f>(L262*POP_PADRAO!$D$2)/100000</f>
        <v>11.154406860991372</v>
      </c>
      <c r="N262" s="8">
        <f>VLOOKUP(A262,OBITOS!A:AB,21,0)</f>
        <v>11</v>
      </c>
      <c r="O262" s="1">
        <f>VLOOKUP(A262,POP_2021_FX_ETARIA!A:AC,17,0)</f>
        <v>8105.4614383943508</v>
      </c>
      <c r="P262" s="3">
        <f t="shared" si="39"/>
        <v>135.7109657927019</v>
      </c>
      <c r="Q262" s="12">
        <f>(P262*POP_PADRAO!$E$2)/100000</f>
        <v>22.498175313078232</v>
      </c>
      <c r="R262" s="8">
        <f>VLOOKUP($A262,OBITOS!A:AB,22,0)</f>
        <v>22</v>
      </c>
      <c r="S262" s="1">
        <f>VLOOKUP(A262,POP_2021_FX_ETARIA!A:AC,20,0)</f>
        <v>7051.7810466760957</v>
      </c>
      <c r="T262" s="3">
        <f t="shared" si="40"/>
        <v>311.97792237706881</v>
      </c>
      <c r="U262" s="12">
        <f>(T262*POP_PADRAO!$F$2)/100000</f>
        <v>47.599288109505174</v>
      </c>
      <c r="V262" s="8">
        <f>VLOOKUP(A262,OBITOS!A:AC,23,0)</f>
        <v>38</v>
      </c>
      <c r="W262" s="1">
        <f>VLOOKUP(A262,POP_2021_FX_ETARIA!A:AC,23,0)</f>
        <v>5764.5401369010578</v>
      </c>
      <c r="X262" s="3">
        <f t="shared" si="41"/>
        <v>659.20262670646105</v>
      </c>
      <c r="Y262" s="12">
        <f>(X262*POP_PADRAO!$G$2)/100000</f>
        <v>80.382840164612787</v>
      </c>
      <c r="Z262" s="8">
        <f>VLOOKUP(A262,OBITOS!A:AC,24,0)</f>
        <v>45</v>
      </c>
      <c r="AA262" s="1">
        <f>VLOOKUP(A262,POP_2021_FX_ETARIA!A:AC,26,0)</f>
        <v>3820.5875051717007</v>
      </c>
      <c r="AB262" s="3">
        <f t="shared" si="42"/>
        <v>1177.829324392811</v>
      </c>
      <c r="AC262" s="12">
        <f>(AB262*POP_PADRAO!$H$2)/100000</f>
        <v>107.52712842622935</v>
      </c>
      <c r="AD262" s="8">
        <f>VLOOKUP(A262,OBITOS!A:AC,25,0)</f>
        <v>90</v>
      </c>
      <c r="AE262" s="1">
        <f>VLOOKUP(A262,POP_2021_FX_ETARIA!A:AC,29,0)</f>
        <v>2295.9265228727186</v>
      </c>
      <c r="AF262" s="3">
        <f t="shared" si="43"/>
        <v>3919.9860754859797</v>
      </c>
      <c r="AG262" s="12">
        <f>(AF262*POP_PADRAO!$I$2)/100000</f>
        <v>271.04764367152814</v>
      </c>
      <c r="AH262" s="12">
        <f t="shared" si="44"/>
        <v>540.20948254594509</v>
      </c>
    </row>
    <row r="263" spans="1:34" x14ac:dyDescent="0.25">
      <c r="A263" s="8" t="s">
        <v>262</v>
      </c>
      <c r="B263" s="6">
        <f>VLOOKUP($A263,OBITOS!A:AC,18,0)</f>
        <v>0</v>
      </c>
      <c r="C263" s="1">
        <f>VLOOKUP(A263,POP_2021_FX_ETARIA!A:AC,8,0)</f>
        <v>4526.0628625089767</v>
      </c>
      <c r="D263" s="3">
        <f t="shared" si="36"/>
        <v>0</v>
      </c>
      <c r="E263" s="12">
        <f>(D263*POP_PADRAO!$B$2)/100000</f>
        <v>0</v>
      </c>
      <c r="F263" s="6">
        <f>VLOOKUP(A263,OBITOS!A:AC,19,0)</f>
        <v>1</v>
      </c>
      <c r="G263" s="1">
        <f>VLOOKUP(A263,POP_2021_FX_ETARIA!A:AC,11,0)</f>
        <v>4893.4726878327747</v>
      </c>
      <c r="H263" s="3">
        <f t="shared" si="37"/>
        <v>20.435385334558408</v>
      </c>
      <c r="I263" s="12">
        <f>(H263*POP_PADRAO!$C$2)/100000</f>
        <v>2.4738822584026474</v>
      </c>
      <c r="J263" s="8">
        <f>VLOOKUP(A263,OBITOS!A:AC,20,0)</f>
        <v>0</v>
      </c>
      <c r="K263" s="1">
        <f>VLOOKUP(A263,POP_2021_FX_ETARIA!A:AC,14,0)</f>
        <v>6443.8191610974318</v>
      </c>
      <c r="L263" s="3">
        <f t="shared" si="38"/>
        <v>0</v>
      </c>
      <c r="M263" s="12">
        <f>(L263*POP_PADRAO!$D$2)/100000</f>
        <v>0</v>
      </c>
      <c r="N263" s="8">
        <f>VLOOKUP(A263,OBITOS!A:AB,21,0)</f>
        <v>7</v>
      </c>
      <c r="O263" s="1">
        <f>VLOOKUP(A263,POP_2021_FX_ETARIA!A:AC,17,0)</f>
        <v>6683.1636708517744</v>
      </c>
      <c r="P263" s="3">
        <f t="shared" si="39"/>
        <v>104.74081355406703</v>
      </c>
      <c r="Q263" s="12">
        <f>(P263*POP_PADRAO!$E$2)/100000</f>
        <v>17.363940872496279</v>
      </c>
      <c r="R263" s="8">
        <f>VLOOKUP($A263,OBITOS!A:AB,22,0)</f>
        <v>9</v>
      </c>
      <c r="S263" s="1">
        <f>VLOOKUP(A263,POP_2021_FX_ETARIA!A:AC,20,0)</f>
        <v>6354.9435616092824</v>
      </c>
      <c r="T263" s="3">
        <f t="shared" si="40"/>
        <v>141.62202878353969</v>
      </c>
      <c r="U263" s="12">
        <f>(T263*POP_PADRAO!$F$2)/100000</f>
        <v>21.607643577332283</v>
      </c>
      <c r="V263" s="8">
        <f>VLOOKUP(A263,OBITOS!A:AC,23,0)</f>
        <v>21</v>
      </c>
      <c r="W263" s="1">
        <f>VLOOKUP(A263,POP_2021_FX_ETARIA!A:AC,23,0)</f>
        <v>5102.0071439202266</v>
      </c>
      <c r="X263" s="3">
        <f t="shared" si="41"/>
        <v>411.60271649216548</v>
      </c>
      <c r="Y263" s="12">
        <f>(X263*POP_PADRAO!$G$2)/100000</f>
        <v>50.190630362647326</v>
      </c>
      <c r="Z263" s="8">
        <f>VLOOKUP(A263,OBITOS!A:AC,24,0)</f>
        <v>40</v>
      </c>
      <c r="AA263" s="1">
        <f>VLOOKUP(A263,POP_2021_FX_ETARIA!A:AC,26,0)</f>
        <v>4260.3751444344589</v>
      </c>
      <c r="AB263" s="3">
        <f t="shared" si="42"/>
        <v>938.88445603796185</v>
      </c>
      <c r="AC263" s="12">
        <f>(AB263*POP_PADRAO!$H$2)/100000</f>
        <v>85.713224650633094</v>
      </c>
      <c r="AD263" s="8">
        <f>VLOOKUP(A263,OBITOS!A:AC,25,0)</f>
        <v>75</v>
      </c>
      <c r="AE263" s="1">
        <f>VLOOKUP(A263,POP_2021_FX_ETARIA!A:AC,29,0)</f>
        <v>2968.8219971056437</v>
      </c>
      <c r="AF263" s="3">
        <f t="shared" si="43"/>
        <v>2526.2545236163974</v>
      </c>
      <c r="AG263" s="12">
        <f>(AF263*POP_PADRAO!$I$2)/100000</f>
        <v>174.67800210383996</v>
      </c>
      <c r="AH263" s="12">
        <f t="shared" si="44"/>
        <v>352.02732382535157</v>
      </c>
    </row>
    <row r="264" spans="1:34" x14ac:dyDescent="0.25">
      <c r="A264" s="8" t="s">
        <v>263</v>
      </c>
      <c r="B264" s="6">
        <f>VLOOKUP($A264,OBITOS!A:AC,18,0)</f>
        <v>0</v>
      </c>
      <c r="C264" s="1">
        <f>VLOOKUP(A264,POP_2021_FX_ETARIA!A:AC,8,0)</f>
        <v>3486.3164668839418</v>
      </c>
      <c r="D264" s="3">
        <f t="shared" si="36"/>
        <v>0</v>
      </c>
      <c r="E264" s="12">
        <f>(D264*POP_PADRAO!$B$2)/100000</f>
        <v>0</v>
      </c>
      <c r="F264" s="6">
        <f>VLOOKUP(A264,OBITOS!A:AC,19,0)</f>
        <v>0</v>
      </c>
      <c r="G264" s="1">
        <f>VLOOKUP(A264,POP_2021_FX_ETARIA!A:AC,11,0)</f>
        <v>3911.8911457306253</v>
      </c>
      <c r="H264" s="3">
        <f t="shared" si="37"/>
        <v>0</v>
      </c>
      <c r="I264" s="12">
        <f>(H264*POP_PADRAO!$C$2)/100000</f>
        <v>0</v>
      </c>
      <c r="J264" s="8">
        <f>VLOOKUP(A264,OBITOS!A:AC,20,0)</f>
        <v>2</v>
      </c>
      <c r="K264" s="1">
        <f>VLOOKUP(A264,POP_2021_FX_ETARIA!A:AC,14,0)</f>
        <v>4936.7118360886388</v>
      </c>
      <c r="L264" s="3">
        <f t="shared" si="38"/>
        <v>40.512796095965804</v>
      </c>
      <c r="M264" s="12">
        <f>(L264*POP_PADRAO!$D$2)/100000</f>
        <v>5.9951289555288874</v>
      </c>
      <c r="N264" s="8">
        <f>VLOOKUP(A264,OBITOS!A:AB,21,0)</f>
        <v>9</v>
      </c>
      <c r="O264" s="1">
        <f>VLOOKUP(A264,POP_2021_FX_ETARIA!A:AC,17,0)</f>
        <v>4835.7933339355068</v>
      </c>
      <c r="P264" s="3">
        <f t="shared" si="39"/>
        <v>186.11217185072593</v>
      </c>
      <c r="Q264" s="12">
        <f>(P264*POP_PADRAO!$E$2)/100000</f>
        <v>30.853691488654547</v>
      </c>
      <c r="R264" s="8">
        <f>VLOOKUP($A264,OBITOS!A:AB,22,0)</f>
        <v>10</v>
      </c>
      <c r="S264" s="1">
        <f>VLOOKUP(A264,POP_2021_FX_ETARIA!A:AC,20,0)</f>
        <v>4717.0715096481272</v>
      </c>
      <c r="T264" s="3">
        <f t="shared" si="40"/>
        <v>211.99593814819985</v>
      </c>
      <c r="U264" s="12">
        <f>(T264*POP_PADRAO!$F$2)/100000</f>
        <v>32.344775108043699</v>
      </c>
      <c r="V264" s="8">
        <f>VLOOKUP(A264,OBITOS!A:AC,23,0)</f>
        <v>17</v>
      </c>
      <c r="W264" s="1">
        <f>VLOOKUP(A264,POP_2021_FX_ETARIA!A:AC,23,0)</f>
        <v>3540.6672123827952</v>
      </c>
      <c r="X264" s="3">
        <f t="shared" si="41"/>
        <v>480.13549368734243</v>
      </c>
      <c r="Y264" s="12">
        <f>(X264*POP_PADRAO!$G$2)/100000</f>
        <v>58.547483099779988</v>
      </c>
      <c r="Z264" s="8">
        <f>VLOOKUP(A264,OBITOS!A:AC,24,0)</f>
        <v>26</v>
      </c>
      <c r="AA264" s="1">
        <f>VLOOKUP(A264,POP_2021_FX_ETARIA!A:AC,26,0)</f>
        <v>2870.0319681602264</v>
      </c>
      <c r="AB264" s="3">
        <f t="shared" si="42"/>
        <v>905.91325422297484</v>
      </c>
      <c r="AC264" s="12">
        <f>(AB264*POP_PADRAO!$H$2)/100000</f>
        <v>82.703197154709713</v>
      </c>
      <c r="AD264" s="8">
        <f>VLOOKUP(A264,OBITOS!A:AC,25,0)</f>
        <v>52</v>
      </c>
      <c r="AE264" s="1">
        <f>VLOOKUP(A264,POP_2021_FX_ETARIA!A:AC,29,0)</f>
        <v>2160.7756874095512</v>
      </c>
      <c r="AF264" s="3">
        <f t="shared" si="43"/>
        <v>2406.5431827558314</v>
      </c>
      <c r="AG264" s="12">
        <f>(AF264*POP_PADRAO!$I$2)/100000</f>
        <v>166.40055513433947</v>
      </c>
      <c r="AH264" s="12">
        <f t="shared" si="44"/>
        <v>376.84483094105627</v>
      </c>
    </row>
    <row r="265" spans="1:34" x14ac:dyDescent="0.25">
      <c r="A265" s="8" t="s">
        <v>264</v>
      </c>
      <c r="B265" s="6">
        <f>VLOOKUP($A265,OBITOS!A:AC,18,0)</f>
        <v>0</v>
      </c>
      <c r="C265" s="1">
        <f>VLOOKUP(A265,POP_2021_FX_ETARIA!A:AC,8,0)</f>
        <v>2956.8074904711925</v>
      </c>
      <c r="D265" s="3">
        <f t="shared" si="36"/>
        <v>0</v>
      </c>
      <c r="E265" s="12">
        <f>(D265*POP_PADRAO!$B$2)/100000</f>
        <v>0</v>
      </c>
      <c r="F265" s="6">
        <f>VLOOKUP(A265,OBITOS!A:AC,19,0)</f>
        <v>0</v>
      </c>
      <c r="G265" s="1">
        <f>VLOOKUP(A265,POP_2021_FX_ETARIA!A:AC,11,0)</f>
        <v>3169.3896667324002</v>
      </c>
      <c r="H265" s="3">
        <f t="shared" si="37"/>
        <v>0</v>
      </c>
      <c r="I265" s="12">
        <f>(H265*POP_PADRAO!$C$2)/100000</f>
        <v>0</v>
      </c>
      <c r="J265" s="8">
        <f>VLOOKUP(A265,OBITOS!A:AC,20,0)</f>
        <v>1</v>
      </c>
      <c r="K265" s="1">
        <f>VLOOKUP(A265,POP_2021_FX_ETARIA!A:AC,14,0)</f>
        <v>4497.3387266971513</v>
      </c>
      <c r="L265" s="3">
        <f t="shared" si="38"/>
        <v>22.235372089360069</v>
      </c>
      <c r="M265" s="12">
        <f>(L265*POP_PADRAO!$D$2)/100000</f>
        <v>3.2904152735869934</v>
      </c>
      <c r="N265" s="8">
        <f>VLOOKUP(A265,OBITOS!A:AB,21,0)</f>
        <v>5</v>
      </c>
      <c r="O265" s="1">
        <f>VLOOKUP(A265,POP_2021_FX_ETARIA!A:AC,17,0)</f>
        <v>4792.2184987805977</v>
      </c>
      <c r="P265" s="3">
        <f t="shared" si="39"/>
        <v>104.33581025723834</v>
      </c>
      <c r="Q265" s="12">
        <f>(P265*POP_PADRAO!$E$2)/100000</f>
        <v>17.296799391915076</v>
      </c>
      <c r="R265" s="8">
        <f>VLOOKUP($A265,OBITOS!A:AB,22,0)</f>
        <v>10</v>
      </c>
      <c r="S265" s="1">
        <f>VLOOKUP(A265,POP_2021_FX_ETARIA!A:AC,20,0)</f>
        <v>4474.5270525917522</v>
      </c>
      <c r="T265" s="3">
        <f t="shared" si="40"/>
        <v>223.48730675810225</v>
      </c>
      <c r="U265" s="12">
        <f>(T265*POP_PADRAO!$F$2)/100000</f>
        <v>34.098043291470354</v>
      </c>
      <c r="V265" s="8">
        <f>VLOOKUP(A265,OBITOS!A:AC,23,0)</f>
        <v>11</v>
      </c>
      <c r="W265" s="1">
        <f>VLOOKUP(A265,POP_2021_FX_ETARIA!A:AC,23,0)</f>
        <v>3822.4302723619589</v>
      </c>
      <c r="X265" s="3">
        <f t="shared" si="41"/>
        <v>287.77503358361781</v>
      </c>
      <c r="Y265" s="12">
        <f>(X265*POP_PADRAO!$G$2)/100000</f>
        <v>35.09114434736415</v>
      </c>
      <c r="Z265" s="8">
        <f>VLOOKUP(A265,OBITOS!A:AC,24,0)</f>
        <v>40</v>
      </c>
      <c r="AA265" s="1">
        <f>VLOOKUP(A265,POP_2021_FX_ETARIA!A:AC,26,0)</f>
        <v>3239.9541661317244</v>
      </c>
      <c r="AB265" s="3">
        <f t="shared" si="42"/>
        <v>1234.5853659947654</v>
      </c>
      <c r="AC265" s="12">
        <f>(AB265*POP_PADRAO!$H$2)/100000</f>
        <v>112.70853633305309</v>
      </c>
      <c r="AD265" s="8">
        <f>VLOOKUP(A265,OBITOS!A:AC,25,0)</f>
        <v>39</v>
      </c>
      <c r="AE265" s="1">
        <f>VLOOKUP(A265,POP_2021_FX_ETARIA!A:AC,29,0)</f>
        <v>2065.0072358900143</v>
      </c>
      <c r="AF265" s="3">
        <f t="shared" si="43"/>
        <v>1888.6132369018587</v>
      </c>
      <c r="AG265" s="12">
        <f>(AF265*POP_PADRAO!$I$2)/100000</f>
        <v>130.58826174673163</v>
      </c>
      <c r="AH265" s="12">
        <f t="shared" si="44"/>
        <v>333.07320038412126</v>
      </c>
    </row>
    <row r="266" spans="1:34" x14ac:dyDescent="0.25">
      <c r="A266" s="8" t="s">
        <v>265</v>
      </c>
      <c r="B266" s="6">
        <f>VLOOKUP($A266,OBITOS!A:AC,18,0)</f>
        <v>0</v>
      </c>
      <c r="C266" s="1">
        <f>VLOOKUP(A266,POP_2021_FX_ETARIA!A:AC,8,0)</f>
        <v>4903.1224365234375</v>
      </c>
      <c r="D266" s="3">
        <f t="shared" si="36"/>
        <v>0</v>
      </c>
      <c r="E266" s="12">
        <f>(D266*POP_PADRAO!$B$2)/100000</f>
        <v>0</v>
      </c>
      <c r="F266" s="6">
        <f>VLOOKUP(A266,OBITOS!A:AC,19,0)</f>
        <v>0</v>
      </c>
      <c r="G266" s="1">
        <f>VLOOKUP(A266,POP_2021_FX_ETARIA!A:AC,11,0)</f>
        <v>4555.6229743589747</v>
      </c>
      <c r="H266" s="3">
        <f t="shared" si="37"/>
        <v>0</v>
      </c>
      <c r="I266" s="12">
        <f>(H266*POP_PADRAO!$C$2)/100000</f>
        <v>0</v>
      </c>
      <c r="J266" s="8">
        <f>VLOOKUP(A266,OBITOS!A:AC,20,0)</f>
        <v>1</v>
      </c>
      <c r="K266" s="1">
        <f>VLOOKUP(A266,POP_2021_FX_ETARIA!A:AC,14,0)</f>
        <v>5641.1274218349563</v>
      </c>
      <c r="L266" s="3">
        <f t="shared" si="38"/>
        <v>17.72695288054171</v>
      </c>
      <c r="M266" s="12">
        <f>(L266*POP_PADRAO!$D$2)/100000</f>
        <v>2.623254347976602</v>
      </c>
      <c r="N266" s="8">
        <f>VLOOKUP(A266,OBITOS!A:AB,21,0)</f>
        <v>9</v>
      </c>
      <c r="O266" s="1">
        <f>VLOOKUP(A266,POP_2021_FX_ETARIA!A:AC,17,0)</f>
        <v>5381.4683929931462</v>
      </c>
      <c r="P266" s="3">
        <f t="shared" si="39"/>
        <v>167.24059945642909</v>
      </c>
      <c r="Q266" s="12">
        <f>(P266*POP_PADRAO!$E$2)/100000</f>
        <v>27.72516063132592</v>
      </c>
      <c r="R266" s="8">
        <f>VLOOKUP($A266,OBITOS!A:AB,22,0)</f>
        <v>9</v>
      </c>
      <c r="S266" s="1">
        <f>VLOOKUP(A266,POP_2021_FX_ETARIA!A:AC,20,0)</f>
        <v>4826.8456966762051</v>
      </c>
      <c r="T266" s="3">
        <f t="shared" si="40"/>
        <v>186.4571723557986</v>
      </c>
      <c r="U266" s="12">
        <f>(T266*POP_PADRAO!$F$2)/100000</f>
        <v>28.448258772363932</v>
      </c>
      <c r="V266" s="8">
        <f>VLOOKUP(A266,OBITOS!A:AC,23,0)</f>
        <v>10</v>
      </c>
      <c r="W266" s="1">
        <f>VLOOKUP(A266,POP_2021_FX_ETARIA!A:AC,23,0)</f>
        <v>3598.5952820512821</v>
      </c>
      <c r="X266" s="3">
        <f t="shared" si="41"/>
        <v>277.88620881811892</v>
      </c>
      <c r="Y266" s="12">
        <f>(X266*POP_PADRAO!$G$2)/100000</f>
        <v>33.885305977889743</v>
      </c>
      <c r="Z266" s="8">
        <f>VLOOKUP(A266,OBITOS!A:AC,24,0)</f>
        <v>28</v>
      </c>
      <c r="AA266" s="1">
        <f>VLOOKUP(A266,POP_2021_FX_ETARIA!A:AC,26,0)</f>
        <v>2677.7149634315078</v>
      </c>
      <c r="AB266" s="3">
        <f t="shared" si="42"/>
        <v>1045.6676824226963</v>
      </c>
      <c r="AC266" s="12">
        <f>(AB266*POP_PADRAO!$H$2)/100000</f>
        <v>95.461745475717564</v>
      </c>
      <c r="AD266" s="8">
        <f>VLOOKUP(A266,OBITOS!A:AC,25,0)</f>
        <v>45</v>
      </c>
      <c r="AE266" s="1">
        <f>VLOOKUP(A266,POP_2021_FX_ETARIA!A:AC,29,0)</f>
        <v>1730.8691437802909</v>
      </c>
      <c r="AF266" s="3">
        <f t="shared" si="43"/>
        <v>2599.8499171184085</v>
      </c>
      <c r="AG266" s="12">
        <f>(AF266*POP_PADRAO!$I$2)/100000</f>
        <v>179.76675946411348</v>
      </c>
      <c r="AH266" s="12">
        <f t="shared" si="44"/>
        <v>367.91048466938724</v>
      </c>
    </row>
    <row r="267" spans="1:34" x14ac:dyDescent="0.25">
      <c r="A267" s="8" t="s">
        <v>266</v>
      </c>
      <c r="B267" s="6">
        <f>VLOOKUP($A267,OBITOS!A:AC,18,0)</f>
        <v>0</v>
      </c>
      <c r="C267" s="1">
        <f>VLOOKUP(A267,POP_2021_FX_ETARIA!A:AC,8,0)</f>
        <v>4445.031005859375</v>
      </c>
      <c r="D267" s="3">
        <f t="shared" si="36"/>
        <v>0</v>
      </c>
      <c r="E267" s="12">
        <f>(D267*POP_PADRAO!$B$2)/100000</f>
        <v>0</v>
      </c>
      <c r="F267" s="6">
        <f>VLOOKUP(A267,OBITOS!A:AC,19,0)</f>
        <v>0</v>
      </c>
      <c r="G267" s="1">
        <f>VLOOKUP(A267,POP_2021_FX_ETARIA!A:AC,11,0)</f>
        <v>4122.2793846153845</v>
      </c>
      <c r="H267" s="3">
        <f t="shared" si="37"/>
        <v>0</v>
      </c>
      <c r="I267" s="12">
        <f>(H267*POP_PADRAO!$C$2)/100000</f>
        <v>0</v>
      </c>
      <c r="J267" s="8">
        <f>VLOOKUP(A267,OBITOS!A:AC,20,0)</f>
        <v>2</v>
      </c>
      <c r="K267" s="1">
        <f>VLOOKUP(A267,POP_2021_FX_ETARIA!A:AC,14,0)</f>
        <v>5225.9624807790879</v>
      </c>
      <c r="L267" s="3">
        <f t="shared" si="38"/>
        <v>38.270462280506834</v>
      </c>
      <c r="M267" s="12">
        <f>(L267*POP_PADRAO!$D$2)/100000</f>
        <v>5.6633058852778007</v>
      </c>
      <c r="N267" s="8">
        <f>VLOOKUP(A267,OBITOS!A:AB,21,0)</f>
        <v>7</v>
      </c>
      <c r="O267" s="1">
        <f>VLOOKUP(A267,POP_2021_FX_ETARIA!A:AC,17,0)</f>
        <v>4817.0756927763787</v>
      </c>
      <c r="P267" s="3">
        <f t="shared" si="39"/>
        <v>145.31637961382057</v>
      </c>
      <c r="Q267" s="12">
        <f>(P267*POP_PADRAO!$E$2)/100000</f>
        <v>24.090561623498356</v>
      </c>
      <c r="R267" s="8">
        <f>VLOOKUP($A267,OBITOS!A:AB,22,0)</f>
        <v>16</v>
      </c>
      <c r="S267" s="1">
        <f>VLOOKUP(A267,POP_2021_FX_ETARIA!A:AC,20,0)</f>
        <v>4217.2228336635117</v>
      </c>
      <c r="T267" s="3">
        <f t="shared" si="40"/>
        <v>379.3965989248133</v>
      </c>
      <c r="U267" s="12">
        <f>(T267*POP_PADRAO!$F$2)/100000</f>
        <v>57.885532035057722</v>
      </c>
      <c r="V267" s="8">
        <f>VLOOKUP(A267,OBITOS!A:AC,23,0)</f>
        <v>13</v>
      </c>
      <c r="W267" s="1">
        <f>VLOOKUP(A267,POP_2021_FX_ETARIA!A:AC,23,0)</f>
        <v>3373.4498461538465</v>
      </c>
      <c r="X267" s="3">
        <f t="shared" si="41"/>
        <v>385.36218390267817</v>
      </c>
      <c r="Y267" s="12">
        <f>(X267*POP_PADRAO!$G$2)/100000</f>
        <v>46.990872880621502</v>
      </c>
      <c r="Z267" s="8">
        <f>VLOOKUP(A267,OBITOS!A:AC,24,0)</f>
        <v>27</v>
      </c>
      <c r="AA267" s="1">
        <f>VLOOKUP(A267,POP_2021_FX_ETARIA!A:AC,26,0)</f>
        <v>2245.5109705475388</v>
      </c>
      <c r="AB267" s="3">
        <f t="shared" si="42"/>
        <v>1202.398935215017</v>
      </c>
      <c r="AC267" s="12">
        <f>(AB267*POP_PADRAO!$H$2)/100000</f>
        <v>109.7701526433618</v>
      </c>
      <c r="AD267" s="8">
        <f>VLOOKUP(A267,OBITOS!A:AC,25,0)</f>
        <v>50</v>
      </c>
      <c r="AE267" s="1">
        <f>VLOOKUP(A267,POP_2021_FX_ETARIA!A:AC,29,0)</f>
        <v>1445.7848142164783</v>
      </c>
      <c r="AF267" s="3">
        <f t="shared" si="43"/>
        <v>3458.3293107208874</v>
      </c>
      <c r="AG267" s="12">
        <f>(AF267*POP_PADRAO!$I$2)/100000</f>
        <v>239.12636235445459</v>
      </c>
      <c r="AH267" s="12">
        <f t="shared" si="44"/>
        <v>483.52678742227175</v>
      </c>
    </row>
    <row r="268" spans="1:34" x14ac:dyDescent="0.25">
      <c r="A268" s="8" t="s">
        <v>267</v>
      </c>
      <c r="B268" s="6">
        <f>VLOOKUP($A268,OBITOS!A:AC,18,0)</f>
        <v>0</v>
      </c>
      <c r="C268" s="1">
        <f>VLOOKUP(A268,POP_2021_FX_ETARIA!A:AC,8,0)</f>
        <v>7517.8465576171875</v>
      </c>
      <c r="D268" s="3">
        <f t="shared" si="36"/>
        <v>0</v>
      </c>
      <c r="E268" s="12">
        <f>(D268*POP_PADRAO!$B$2)/100000</f>
        <v>0</v>
      </c>
      <c r="F268" s="6">
        <f>VLOOKUP(A268,OBITOS!A:AC,19,0)</f>
        <v>0</v>
      </c>
      <c r="G268" s="1">
        <f>VLOOKUP(A268,POP_2021_FX_ETARIA!A:AC,11,0)</f>
        <v>6686.0976410256408</v>
      </c>
      <c r="H268" s="3">
        <f t="shared" si="37"/>
        <v>0</v>
      </c>
      <c r="I268" s="12">
        <f>(H268*POP_PADRAO!$C$2)/100000</f>
        <v>0</v>
      </c>
      <c r="J268" s="8">
        <f>VLOOKUP(A268,OBITOS!A:AC,20,0)</f>
        <v>4</v>
      </c>
      <c r="K268" s="1">
        <f>VLOOKUP(A268,POP_2021_FX_ETARIA!A:AC,14,0)</f>
        <v>8326.9100973859549</v>
      </c>
      <c r="L268" s="3">
        <f t="shared" si="38"/>
        <v>48.037026378556789</v>
      </c>
      <c r="M268" s="12">
        <f>(L268*POP_PADRAO!$D$2)/100000</f>
        <v>7.108572982654934</v>
      </c>
      <c r="N268" s="8">
        <f>VLOOKUP(A268,OBITOS!A:AB,21,0)</f>
        <v>10</v>
      </c>
      <c r="O268" s="1">
        <f>VLOOKUP(A268,POP_2021_FX_ETARIA!A:AC,17,0)</f>
        <v>8012.455914230477</v>
      </c>
      <c r="P268" s="3">
        <f t="shared" si="39"/>
        <v>124.80567889602433</v>
      </c>
      <c r="Q268" s="12">
        <f>(P268*POP_PADRAO!$E$2)/100000</f>
        <v>20.69029593496197</v>
      </c>
      <c r="R268" s="8">
        <f>VLOOKUP($A268,OBITOS!A:AB,22,0)</f>
        <v>18</v>
      </c>
      <c r="S268" s="1">
        <f>VLOOKUP(A268,POP_2021_FX_ETARIA!A:AC,20,0)</f>
        <v>6485.9314696602833</v>
      </c>
      <c r="T268" s="3">
        <f t="shared" si="40"/>
        <v>277.5237463454543</v>
      </c>
      <c r="U268" s="12">
        <f>(T268*POP_PADRAO!$F$2)/100000</f>
        <v>42.342524300679415</v>
      </c>
      <c r="V268" s="8">
        <f>VLOOKUP(A268,OBITOS!A:AC,23,0)</f>
        <v>22</v>
      </c>
      <c r="W268" s="1">
        <f>VLOOKUP(A268,POP_2021_FX_ETARIA!A:AC,23,0)</f>
        <v>5155.9548717948719</v>
      </c>
      <c r="X268" s="3">
        <f t="shared" si="41"/>
        <v>426.69108917823871</v>
      </c>
      <c r="Y268" s="12">
        <f>(X268*POP_PADRAO!$G$2)/100000</f>
        <v>52.030499017340659</v>
      </c>
      <c r="Z268" s="8">
        <f>VLOOKUP(A268,OBITOS!A:AC,24,0)</f>
        <v>28</v>
      </c>
      <c r="AA268" s="1">
        <f>VLOOKUP(A268,POP_2021_FX_ETARIA!A:AC,26,0)</f>
        <v>3296.7740660209524</v>
      </c>
      <c r="AB268" s="3">
        <f t="shared" si="42"/>
        <v>849.31510134677364</v>
      </c>
      <c r="AC268" s="12">
        <f>(AB268*POP_PADRAO!$H$2)/100000</f>
        <v>77.536203323796229</v>
      </c>
      <c r="AD268" s="8">
        <f>VLOOKUP(A268,OBITOS!A:AC,25,0)</f>
        <v>52</v>
      </c>
      <c r="AE268" s="1">
        <f>VLOOKUP(A268,POP_2021_FX_ETARIA!A:AC,29,0)</f>
        <v>1671.3460420032311</v>
      </c>
      <c r="AF268" s="3">
        <f t="shared" si="43"/>
        <v>3111.2647347208945</v>
      </c>
      <c r="AG268" s="12">
        <f>(AF268*POP_PADRAO!$I$2)/100000</f>
        <v>215.12856396559329</v>
      </c>
      <c r="AH268" s="12">
        <f t="shared" si="44"/>
        <v>414.8366595250265</v>
      </c>
    </row>
    <row r="269" spans="1:34" x14ac:dyDescent="0.25">
      <c r="A269" s="8" t="s">
        <v>268</v>
      </c>
      <c r="B269" s="6">
        <f>VLOOKUP($A269,OBITOS!A:AC,18,0)</f>
        <v>0</v>
      </c>
      <c r="C269" s="1">
        <f>VLOOKUP(A269,POP_2021_FX_ETARIA!A:AC,8,0)</f>
        <v>5643.8131801358886</v>
      </c>
      <c r="D269" s="3">
        <f t="shared" si="36"/>
        <v>0</v>
      </c>
      <c r="E269" s="12">
        <f>(D269*POP_PADRAO!$B$2)/100000</f>
        <v>0</v>
      </c>
      <c r="F269" s="6">
        <f>VLOOKUP(A269,OBITOS!A:AC,19,0)</f>
        <v>0</v>
      </c>
      <c r="G269" s="1">
        <f>VLOOKUP(A269,POP_2021_FX_ETARIA!A:AC,11,0)</f>
        <v>6325.2464997042007</v>
      </c>
      <c r="H269" s="3">
        <f t="shared" si="37"/>
        <v>0</v>
      </c>
      <c r="I269" s="12">
        <f>(H269*POP_PADRAO!$C$2)/100000</f>
        <v>0</v>
      </c>
      <c r="J269" s="8">
        <f>VLOOKUP(A269,OBITOS!A:AC,20,0)</f>
        <v>2</v>
      </c>
      <c r="K269" s="1">
        <f>VLOOKUP(A269,POP_2021_FX_ETARIA!A:AC,14,0)</f>
        <v>5941.1302761167781</v>
      </c>
      <c r="L269" s="3">
        <f t="shared" si="38"/>
        <v>33.66362808167932</v>
      </c>
      <c r="M269" s="12">
        <f>(L269*POP_PADRAO!$D$2)/100000</f>
        <v>4.9815813991848303</v>
      </c>
      <c r="N269" s="8">
        <f>VLOOKUP(A269,OBITOS!A:AB,21,0)</f>
        <v>5</v>
      </c>
      <c r="O269" s="1">
        <f>VLOOKUP(A269,POP_2021_FX_ETARIA!A:AC,17,0)</f>
        <v>6126.8244964321193</v>
      </c>
      <c r="P269" s="3">
        <f t="shared" si="39"/>
        <v>81.608343815163764</v>
      </c>
      <c r="Q269" s="12">
        <f>(P269*POP_PADRAO!$E$2)/100000</f>
        <v>13.529038095330202</v>
      </c>
      <c r="R269" s="8">
        <f>VLOOKUP($A269,OBITOS!A:AB,22,0)</f>
        <v>12</v>
      </c>
      <c r="S269" s="1">
        <f>VLOOKUP(A269,POP_2021_FX_ETARIA!A:AC,20,0)</f>
        <v>6558.4578761508392</v>
      </c>
      <c r="T269" s="3">
        <f t="shared" si="40"/>
        <v>182.9698417921806</v>
      </c>
      <c r="U269" s="12">
        <f>(T269*POP_PADRAO!$F$2)/100000</f>
        <v>27.916187621412071</v>
      </c>
      <c r="V269" s="8">
        <f>VLOOKUP(A269,OBITOS!A:AC,23,0)</f>
        <v>17</v>
      </c>
      <c r="W269" s="1">
        <f>VLOOKUP(A269,POP_2021_FX_ETARIA!A:AC,23,0)</f>
        <v>3180.8953713350202</v>
      </c>
      <c r="X269" s="3">
        <f t="shared" si="41"/>
        <v>534.44071606998841</v>
      </c>
      <c r="Y269" s="12">
        <f>(X269*POP_PADRAO!$G$2)/100000</f>
        <v>65.169434885223623</v>
      </c>
      <c r="Z269" s="8">
        <f>VLOOKUP(A269,OBITOS!A:AC,24,0)</f>
        <v>25</v>
      </c>
      <c r="AA269" s="1">
        <f>VLOOKUP(A269,POP_2021_FX_ETARIA!A:AC,26,0)</f>
        <v>1838.638721273591</v>
      </c>
      <c r="AB269" s="3">
        <f t="shared" si="42"/>
        <v>1359.7015939424446</v>
      </c>
      <c r="AC269" s="12">
        <f>(AB269*POP_PADRAO!$H$2)/100000</f>
        <v>124.13072495759843</v>
      </c>
      <c r="AD269" s="8">
        <f>VLOOKUP(A269,OBITOS!A:AC,25,0)</f>
        <v>23</v>
      </c>
      <c r="AE269" s="1">
        <f>VLOOKUP(A269,POP_2021_FX_ETARIA!A:AC,29,0)</f>
        <v>1077.3950795947901</v>
      </c>
      <c r="AF269" s="3">
        <f t="shared" si="43"/>
        <v>2134.7786374382122</v>
      </c>
      <c r="AG269" s="12">
        <f>(AF269*POP_PADRAO!$I$2)/100000</f>
        <v>147.60938133337828</v>
      </c>
      <c r="AH269" s="12">
        <f t="shared" si="44"/>
        <v>383.33634829212747</v>
      </c>
    </row>
    <row r="270" spans="1:34" x14ac:dyDescent="0.25">
      <c r="A270" s="8" t="s">
        <v>269</v>
      </c>
      <c r="B270" s="6">
        <f>VLOOKUP($A270,OBITOS!A:AC,18,0)</f>
        <v>0</v>
      </c>
      <c r="C270" s="1">
        <f>VLOOKUP(A270,POP_2021_FX_ETARIA!A:AC,8,0)</f>
        <v>6983.044803455251</v>
      </c>
      <c r="D270" s="3">
        <f t="shared" si="36"/>
        <v>0</v>
      </c>
      <c r="E270" s="12">
        <f>(D270*POP_PADRAO!$B$2)/100000</f>
        <v>0</v>
      </c>
      <c r="F270" s="6">
        <f>VLOOKUP(A270,OBITOS!A:AC,19,0)</f>
        <v>1</v>
      </c>
      <c r="G270" s="1">
        <f>VLOOKUP(A270,POP_2021_FX_ETARIA!A:AC,11,0)</f>
        <v>7115.7509099616864</v>
      </c>
      <c r="H270" s="3">
        <f t="shared" si="37"/>
        <v>14.053330599305427</v>
      </c>
      <c r="I270" s="12">
        <f>(H270*POP_PADRAO!$C$2)/100000</f>
        <v>1.7012786728467146</v>
      </c>
      <c r="J270" s="8">
        <f>VLOOKUP(A270,OBITOS!A:AC,20,0)</f>
        <v>0</v>
      </c>
      <c r="K270" s="1">
        <f>VLOOKUP(A270,POP_2021_FX_ETARIA!A:AC,14,0)</f>
        <v>8823.4782955992123</v>
      </c>
      <c r="L270" s="3">
        <f t="shared" si="38"/>
        <v>0</v>
      </c>
      <c r="M270" s="12">
        <f>(L270*POP_PADRAO!$D$2)/100000</f>
        <v>0</v>
      </c>
      <c r="N270" s="8">
        <f>VLOOKUP(A270,OBITOS!A:AB,21,0)</f>
        <v>11</v>
      </c>
      <c r="O270" s="1">
        <f>VLOOKUP(A270,POP_2021_FX_ETARIA!A:AC,17,0)</f>
        <v>7685.3560964355756</v>
      </c>
      <c r="P270" s="3">
        <f t="shared" si="39"/>
        <v>143.12934705916538</v>
      </c>
      <c r="Q270" s="12">
        <f>(P270*POP_PADRAO!$E$2)/100000</f>
        <v>23.727995182808506</v>
      </c>
      <c r="R270" s="8">
        <f>VLOOKUP($A270,OBITOS!A:AB,22,0)</f>
        <v>21</v>
      </c>
      <c r="S270" s="1">
        <f>VLOOKUP(A270,POP_2021_FX_ETARIA!A:AC,20,0)</f>
        <v>6840.5156481727954</v>
      </c>
      <c r="T270" s="3">
        <f t="shared" si="40"/>
        <v>306.99440042373726</v>
      </c>
      <c r="U270" s="12">
        <f>(T270*POP_PADRAO!$F$2)/100000</f>
        <v>46.838939122470229</v>
      </c>
      <c r="V270" s="8">
        <f>VLOOKUP(A270,OBITOS!A:AC,23,0)</f>
        <v>28</v>
      </c>
      <c r="W270" s="1">
        <f>VLOOKUP(A270,POP_2021_FX_ETARIA!A:AC,23,0)</f>
        <v>4740.1631415241063</v>
      </c>
      <c r="X270" s="3">
        <f t="shared" si="41"/>
        <v>590.69696894434628</v>
      </c>
      <c r="Y270" s="12">
        <f>(X270*POP_PADRAO!$G$2)/100000</f>
        <v>72.029294357648311</v>
      </c>
      <c r="Z270" s="8">
        <f>VLOOKUP(A270,OBITOS!A:AC,24,0)</f>
        <v>32</v>
      </c>
      <c r="AA270" s="1">
        <f>VLOOKUP(A270,POP_2021_FX_ETARIA!A:AC,26,0)</f>
        <v>2988.4881708020771</v>
      </c>
      <c r="AB270" s="3">
        <f t="shared" si="42"/>
        <v>1070.7755283304855</v>
      </c>
      <c r="AC270" s="12">
        <f>(AB270*POP_PADRAO!$H$2)/100000</f>
        <v>97.753906585583451</v>
      </c>
      <c r="AD270" s="8">
        <f>VLOOKUP(A270,OBITOS!A:AC,25,0)</f>
        <v>44</v>
      </c>
      <c r="AE270" s="1">
        <f>VLOOKUP(A270,POP_2021_FX_ETARIA!A:AC,29,0)</f>
        <v>1436.9926395939087</v>
      </c>
      <c r="AF270" s="3">
        <f t="shared" si="43"/>
        <v>3061.950269448444</v>
      </c>
      <c r="AG270" s="12">
        <f>(AF270*POP_PADRAO!$I$2)/100000</f>
        <v>211.71871266673068</v>
      </c>
      <c r="AH270" s="12">
        <f t="shared" si="44"/>
        <v>453.77012658808792</v>
      </c>
    </row>
    <row r="271" spans="1:34" x14ac:dyDescent="0.25">
      <c r="A271" s="8" t="s">
        <v>270</v>
      </c>
      <c r="B271" s="6">
        <f>VLOOKUP($A271,OBITOS!A:AC,18,0)</f>
        <v>0</v>
      </c>
      <c r="C271" s="1">
        <f>VLOOKUP(A271,POP_2021_FX_ETARIA!A:AC,8,0)</f>
        <v>5117.6508392105407</v>
      </c>
      <c r="D271" s="3">
        <f t="shared" si="36"/>
        <v>0</v>
      </c>
      <c r="E271" s="12">
        <f>(D271*POP_PADRAO!$B$2)/100000</f>
        <v>0</v>
      </c>
      <c r="F271" s="6">
        <f>VLOOKUP(A271,OBITOS!A:AC,19,0)</f>
        <v>0</v>
      </c>
      <c r="G271" s="1">
        <f>VLOOKUP(A271,POP_2021_FX_ETARIA!A:AC,11,0)</f>
        <v>5098.5872605363984</v>
      </c>
      <c r="H271" s="3">
        <f t="shared" si="37"/>
        <v>0</v>
      </c>
      <c r="I271" s="12">
        <f>(H271*POP_PADRAO!$C$2)/100000</f>
        <v>0</v>
      </c>
      <c r="J271" s="8">
        <f>VLOOKUP(A271,OBITOS!A:AC,20,0)</f>
        <v>1</v>
      </c>
      <c r="K271" s="1">
        <f>VLOOKUP(A271,POP_2021_FX_ETARIA!A:AC,14,0)</f>
        <v>6252.7632360650014</v>
      </c>
      <c r="L271" s="3">
        <f t="shared" si="38"/>
        <v>15.992929241781455</v>
      </c>
      <c r="M271" s="12">
        <f>(L271*POP_PADRAO!$D$2)/100000</f>
        <v>2.3666515871679414</v>
      </c>
      <c r="N271" s="8">
        <f>VLOOKUP(A271,OBITOS!A:AB,21,0)</f>
        <v>7</v>
      </c>
      <c r="O271" s="1">
        <f>VLOOKUP(A271,POP_2021_FX_ETARIA!A:AC,17,0)</f>
        <v>5925.6571692236712</v>
      </c>
      <c r="P271" s="3">
        <f t="shared" si="39"/>
        <v>118.13035752989876</v>
      </c>
      <c r="Q271" s="12">
        <f>(P271*POP_PADRAO!$E$2)/100000</f>
        <v>19.583660597949979</v>
      </c>
      <c r="R271" s="8">
        <f>VLOOKUP($A271,OBITOS!A:AB,22,0)</f>
        <v>5</v>
      </c>
      <c r="S271" s="1">
        <f>VLOOKUP(A271,POP_2021_FX_ETARIA!A:AC,20,0)</f>
        <v>4722.853253222801</v>
      </c>
      <c r="T271" s="3">
        <f t="shared" si="40"/>
        <v>105.86820576286334</v>
      </c>
      <c r="U271" s="12">
        <f>(T271*POP_PADRAO!$F$2)/100000</f>
        <v>16.152589226016676</v>
      </c>
      <c r="V271" s="8">
        <f>VLOOKUP(A271,OBITOS!A:AC,23,0)</f>
        <v>23</v>
      </c>
      <c r="W271" s="1">
        <f>VLOOKUP(A271,POP_2021_FX_ETARIA!A:AC,23,0)</f>
        <v>3490.2189735614311</v>
      </c>
      <c r="X271" s="3">
        <f t="shared" si="41"/>
        <v>658.98444121202863</v>
      </c>
      <c r="Y271" s="12">
        <f>(X271*POP_PADRAO!$G$2)/100000</f>
        <v>80.356234734029456</v>
      </c>
      <c r="Z271" s="8">
        <f>VLOOKUP(A271,OBITOS!A:AC,24,0)</f>
        <v>26</v>
      </c>
      <c r="AA271" s="1">
        <f>VLOOKUP(A271,POP_2021_FX_ETARIA!A:AC,26,0)</f>
        <v>2840.0403923831504</v>
      </c>
      <c r="AB271" s="3">
        <f t="shared" si="42"/>
        <v>915.47993717732788</v>
      </c>
      <c r="AC271" s="12">
        <f>(AB271*POP_PADRAO!$H$2)/100000</f>
        <v>83.576564734665354</v>
      </c>
      <c r="AD271" s="8">
        <f>VLOOKUP(A271,OBITOS!A:AC,25,0)</f>
        <v>39</v>
      </c>
      <c r="AE271" s="1">
        <f>VLOOKUP(A271,POP_2021_FX_ETARIA!A:AC,29,0)</f>
        <v>1585.5738578680202</v>
      </c>
      <c r="AF271" s="3">
        <f t="shared" si="43"/>
        <v>2459.6772838093975</v>
      </c>
      <c r="AG271" s="12">
        <f>(AF271*POP_PADRAO!$I$2)/100000</f>
        <v>170.07451535048349</v>
      </c>
      <c r="AH271" s="12">
        <f t="shared" si="44"/>
        <v>372.11021623031286</v>
      </c>
    </row>
    <row r="272" spans="1:34" x14ac:dyDescent="0.25">
      <c r="A272" s="8" t="s">
        <v>271</v>
      </c>
      <c r="B272" s="6">
        <f>VLOOKUP($A272,OBITOS!A:AC,18,0)</f>
        <v>0</v>
      </c>
      <c r="C272" s="1">
        <f>VLOOKUP(A272,POP_2021_FX_ETARIA!A:AC,8,0)</f>
        <v>6719.9014542671257</v>
      </c>
      <c r="D272" s="3">
        <f t="shared" si="36"/>
        <v>0</v>
      </c>
      <c r="E272" s="12">
        <f>(D272*POP_PADRAO!$B$2)/100000</f>
        <v>0</v>
      </c>
      <c r="F272" s="6">
        <f>VLOOKUP(A272,OBITOS!A:AC,19,0)</f>
        <v>0</v>
      </c>
      <c r="G272" s="1">
        <f>VLOOKUP(A272,POP_2021_FX_ETARIA!A:AC,11,0)</f>
        <v>6924.4901340996175</v>
      </c>
      <c r="H272" s="3">
        <f t="shared" si="37"/>
        <v>0</v>
      </c>
      <c r="I272" s="12">
        <f>(H272*POP_PADRAO!$C$2)/100000</f>
        <v>0</v>
      </c>
      <c r="J272" s="8">
        <f>VLOOKUP(A272,OBITOS!A:AC,20,0)</f>
        <v>2</v>
      </c>
      <c r="K272" s="1">
        <f>VLOOKUP(A272,POP_2021_FX_ETARIA!A:AC,14,0)</f>
        <v>7937.9363470707176</v>
      </c>
      <c r="L272" s="3">
        <f t="shared" si="38"/>
        <v>25.195465326930293</v>
      </c>
      <c r="M272" s="12">
        <f>(L272*POP_PADRAO!$D$2)/100000</f>
        <v>3.728453187276926</v>
      </c>
      <c r="N272" s="8">
        <f>VLOOKUP(A272,OBITOS!A:AB,21,0)</f>
        <v>6</v>
      </c>
      <c r="O272" s="1">
        <f>VLOOKUP(A272,POP_2021_FX_ETARIA!A:AC,17,0)</f>
        <v>7209.606875072096</v>
      </c>
      <c r="P272" s="3">
        <f t="shared" si="39"/>
        <v>83.222290812354458</v>
      </c>
      <c r="Q272" s="12">
        <f>(P272*POP_PADRAO!$E$2)/100000</f>
        <v>13.796598364146481</v>
      </c>
      <c r="R272" s="8">
        <f>VLOOKUP($A272,OBITOS!A:AB,22,0)</f>
        <v>8</v>
      </c>
      <c r="S272" s="1">
        <f>VLOOKUP(A272,POP_2021_FX_ETARIA!A:AC,20,0)</f>
        <v>6297.5575921207737</v>
      </c>
      <c r="T272" s="3">
        <f t="shared" si="40"/>
        <v>127.03337576474485</v>
      </c>
      <c r="U272" s="12">
        <f>(T272*POP_PADRAO!$F$2)/100000</f>
        <v>19.381814605588804</v>
      </c>
      <c r="V272" s="8">
        <f>VLOOKUP(A272,OBITOS!A:AC,23,0)</f>
        <v>22</v>
      </c>
      <c r="W272" s="1">
        <f>VLOOKUP(A272,POP_2021_FX_ETARIA!A:AC,23,0)</f>
        <v>3778.9598755832039</v>
      </c>
      <c r="X272" s="3">
        <f t="shared" si="41"/>
        <v>582.17077514232028</v>
      </c>
      <c r="Y272" s="12">
        <f>(X272*POP_PADRAO!$G$2)/100000</f>
        <v>70.989614529573288</v>
      </c>
      <c r="Z272" s="8">
        <f>VLOOKUP(A272,OBITOS!A:AC,24,0)</f>
        <v>19</v>
      </c>
      <c r="AA272" s="1">
        <f>VLOOKUP(A272,POP_2021_FX_ETARIA!A:AC,26,0)</f>
        <v>2353.6785920369302</v>
      </c>
      <c r="AB272" s="3">
        <f t="shared" si="42"/>
        <v>807.24700748358941</v>
      </c>
      <c r="AC272" s="12">
        <f>(AB272*POP_PADRAO!$H$2)/100000</f>
        <v>73.695696691984196</v>
      </c>
      <c r="AD272" s="8">
        <f>VLOOKUP(A272,OBITOS!A:AC,25,0)</f>
        <v>35</v>
      </c>
      <c r="AE272" s="1">
        <f>VLOOKUP(A272,POP_2021_FX_ETARIA!A:AC,29,0)</f>
        <v>1265.0629441624365</v>
      </c>
      <c r="AF272" s="3">
        <f t="shared" si="43"/>
        <v>2766.6607548269103</v>
      </c>
      <c r="AG272" s="12">
        <f>(AF272*POP_PADRAO!$I$2)/100000</f>
        <v>191.30090362409186</v>
      </c>
      <c r="AH272" s="12">
        <f t="shared" si="44"/>
        <v>372.89308100266157</v>
      </c>
    </row>
    <row r="273" spans="1:34" x14ac:dyDescent="0.25">
      <c r="A273" s="8" t="s">
        <v>272</v>
      </c>
      <c r="B273" s="6">
        <f>VLOOKUP($A273,OBITOS!A:AC,18,0)</f>
        <v>0</v>
      </c>
      <c r="C273" s="1">
        <f>VLOOKUP(A273,POP_2021_FX_ETARIA!A:AC,8,0)</f>
        <v>5443.1689082062212</v>
      </c>
      <c r="D273" s="3">
        <f t="shared" si="36"/>
        <v>0</v>
      </c>
      <c r="E273" s="12">
        <f>(D273*POP_PADRAO!$B$2)/100000</f>
        <v>0</v>
      </c>
      <c r="F273" s="6">
        <f>VLOOKUP(A273,OBITOS!A:AC,19,0)</f>
        <v>1</v>
      </c>
      <c r="G273" s="1">
        <f>VLOOKUP(A273,POP_2021_FX_ETARIA!A:AC,11,0)</f>
        <v>5356.151772030652</v>
      </c>
      <c r="H273" s="3">
        <f t="shared" si="37"/>
        <v>18.670120686682388</v>
      </c>
      <c r="I273" s="12">
        <f>(H273*POP_PADRAO!$C$2)/100000</f>
        <v>2.2601815220440957</v>
      </c>
      <c r="J273" s="8">
        <f>VLOOKUP(A273,OBITOS!A:AC,20,0)</f>
        <v>0</v>
      </c>
      <c r="K273" s="1">
        <f>VLOOKUP(A273,POP_2021_FX_ETARIA!A:AC,14,0)</f>
        <v>6436.700431841442</v>
      </c>
      <c r="L273" s="3">
        <f t="shared" si="38"/>
        <v>0</v>
      </c>
      <c r="M273" s="12">
        <f>(L273*POP_PADRAO!$D$2)/100000</f>
        <v>0</v>
      </c>
      <c r="N273" s="8">
        <f>VLOOKUP(A273,OBITOS!A:AB,21,0)</f>
        <v>5</v>
      </c>
      <c r="O273" s="1">
        <f>VLOOKUP(A273,POP_2021_FX_ETARIA!A:AC,17,0)</f>
        <v>5674.5991463836663</v>
      </c>
      <c r="P273" s="3">
        <f t="shared" si="39"/>
        <v>88.111950659746995</v>
      </c>
      <c r="Q273" s="12">
        <f>(P273*POP_PADRAO!$E$2)/100000</f>
        <v>14.607206584531518</v>
      </c>
      <c r="R273" s="8">
        <f>VLOOKUP($A273,OBITOS!A:AB,22,0)</f>
        <v>10</v>
      </c>
      <c r="S273" s="1">
        <f>VLOOKUP(A273,POP_2021_FX_ETARIA!A:AC,20,0)</f>
        <v>4654.8260257824086</v>
      </c>
      <c r="T273" s="3">
        <f t="shared" si="40"/>
        <v>214.83080021920142</v>
      </c>
      <c r="U273" s="12">
        <f>(T273*POP_PADRAO!$F$2)/100000</f>
        <v>32.777297433470373</v>
      </c>
      <c r="V273" s="8">
        <f>VLOOKUP(A273,OBITOS!A:AC,23,0)</f>
        <v>17</v>
      </c>
      <c r="W273" s="1">
        <f>VLOOKUP(A273,POP_2021_FX_ETARIA!A:AC,23,0)</f>
        <v>3405.3696734059099</v>
      </c>
      <c r="X273" s="3">
        <f t="shared" si="41"/>
        <v>499.21158729875287</v>
      </c>
      <c r="Y273" s="12">
        <f>(X273*POP_PADRAO!$G$2)/100000</f>
        <v>60.873612459112785</v>
      </c>
      <c r="Z273" s="8">
        <f>VLOOKUP(A273,OBITOS!A:AC,24,0)</f>
        <v>26</v>
      </c>
      <c r="AA273" s="1">
        <f>VLOOKUP(A273,POP_2021_FX_ETARIA!A:AC,26,0)</f>
        <v>2423.9959607616847</v>
      </c>
      <c r="AB273" s="3">
        <f t="shared" si="42"/>
        <v>1072.6090480707774</v>
      </c>
      <c r="AC273" s="12">
        <f>(AB273*POP_PADRAO!$H$2)/100000</f>
        <v>97.921293411928616</v>
      </c>
      <c r="AD273" s="8">
        <f>VLOOKUP(A273,OBITOS!A:AC,25,0)</f>
        <v>35</v>
      </c>
      <c r="AE273" s="1">
        <f>VLOOKUP(A273,POP_2021_FX_ETARIA!A:AC,29,0)</f>
        <v>1152.5657360406092</v>
      </c>
      <c r="AF273" s="3">
        <f t="shared" si="43"/>
        <v>3036.7031489444535</v>
      </c>
      <c r="AG273" s="12">
        <f>(AF273*POP_PADRAO!$I$2)/100000</f>
        <v>209.97299918961093</v>
      </c>
      <c r="AH273" s="12">
        <f t="shared" si="44"/>
        <v>418.41259060069831</v>
      </c>
    </row>
    <row r="274" spans="1:34" x14ac:dyDescent="0.25">
      <c r="A274" s="8" t="s">
        <v>273</v>
      </c>
      <c r="B274" s="6">
        <f>VLOOKUP($A274,OBITOS!A:AC,18,0)</f>
        <v>0</v>
      </c>
      <c r="C274" s="1">
        <f>VLOOKUP(A274,POP_2021_FX_ETARIA!A:AC,8,0)</f>
        <v>6368.0690503526321</v>
      </c>
      <c r="D274" s="3">
        <f t="shared" si="36"/>
        <v>0</v>
      </c>
      <c r="E274" s="12">
        <f>(D274*POP_PADRAO!$B$2)/100000</f>
        <v>0</v>
      </c>
      <c r="F274" s="6">
        <f>VLOOKUP(A274,OBITOS!A:AC,19,0)</f>
        <v>1</v>
      </c>
      <c r="G274" s="1">
        <f>VLOOKUP(A274,POP_2021_FX_ETARIA!A:AC,11,0)</f>
        <v>6028.5396551724143</v>
      </c>
      <c r="H274" s="3">
        <f t="shared" si="37"/>
        <v>16.587765150420999</v>
      </c>
      <c r="I274" s="12">
        <f>(H274*POP_PADRAO!$C$2)/100000</f>
        <v>2.0080941582628098</v>
      </c>
      <c r="J274" s="8">
        <f>VLOOKUP(A274,OBITOS!A:AC,20,0)</f>
        <v>1</v>
      </c>
      <c r="K274" s="1">
        <f>VLOOKUP(A274,POP_2021_FX_ETARIA!A:AC,14,0)</f>
        <v>8295.8979556176837</v>
      </c>
      <c r="L274" s="3">
        <f t="shared" si="38"/>
        <v>12.054150199892899</v>
      </c>
      <c r="M274" s="12">
        <f>(L274*POP_PADRAO!$D$2)/100000</f>
        <v>1.783786651666543</v>
      </c>
      <c r="N274" s="8">
        <f>VLOOKUP(A274,OBITOS!A:AB,21,0)</f>
        <v>5</v>
      </c>
      <c r="O274" s="1">
        <f>VLOOKUP(A274,POP_2021_FX_ETARIA!A:AC,17,0)</f>
        <v>7161.45876110278</v>
      </c>
      <c r="P274" s="3">
        <f t="shared" si="39"/>
        <v>69.818177647790563</v>
      </c>
      <c r="Q274" s="12">
        <f>(P274*POP_PADRAO!$E$2)/100000</f>
        <v>11.574463357360496</v>
      </c>
      <c r="R274" s="8">
        <f>VLOOKUP($A274,OBITOS!A:AB,22,0)</f>
        <v>11</v>
      </c>
      <c r="S274" s="1">
        <f>VLOOKUP(A274,POP_2021_FX_ETARIA!A:AC,20,0)</f>
        <v>5427.0610335779747</v>
      </c>
      <c r="T274" s="3">
        <f t="shared" si="40"/>
        <v>202.68797295518669</v>
      </c>
      <c r="U274" s="12">
        <f>(T274*POP_PADRAO!$F$2)/100000</f>
        <v>30.924634498221991</v>
      </c>
      <c r="V274" s="8">
        <f>VLOOKUP(A274,OBITOS!A:AC,23,0)</f>
        <v>16</v>
      </c>
      <c r="W274" s="1">
        <f>VLOOKUP(A274,POP_2021_FX_ETARIA!A:AC,23,0)</f>
        <v>5241.6604976671852</v>
      </c>
      <c r="X274" s="3">
        <f t="shared" si="41"/>
        <v>305.2467821431938</v>
      </c>
      <c r="Y274" s="12">
        <f>(X274*POP_PADRAO!$G$2)/100000</f>
        <v>37.221640669682479</v>
      </c>
      <c r="Z274" s="8">
        <f>VLOOKUP(A274,OBITOS!A:AC,24,0)</f>
        <v>48</v>
      </c>
      <c r="AA274" s="1">
        <f>VLOOKUP(A274,POP_2021_FX_ETARIA!A:AC,26,0)</f>
        <v>3853.7824581650316</v>
      </c>
      <c r="AB274" s="3">
        <f t="shared" si="42"/>
        <v>1245.529567926236</v>
      </c>
      <c r="AC274" s="12">
        <f>(AB274*POP_PADRAO!$H$2)/100000</f>
        <v>113.70766123361074</v>
      </c>
      <c r="AD274" s="8">
        <f>VLOOKUP(A274,OBITOS!A:AC,25,0)</f>
        <v>37</v>
      </c>
      <c r="AE274" s="1">
        <f>VLOOKUP(A274,POP_2021_FX_ETARIA!A:AC,29,0)</f>
        <v>1765.9939086294416</v>
      </c>
      <c r="AF274" s="3">
        <f t="shared" si="43"/>
        <v>2095.1374644726311</v>
      </c>
      <c r="AG274" s="12">
        <f>(AF274*POP_PADRAO!$I$2)/100000</f>
        <v>144.86839034060691</v>
      </c>
      <c r="AH274" s="12">
        <f t="shared" si="44"/>
        <v>342.08867090941197</v>
      </c>
    </row>
    <row r="275" spans="1:34" x14ac:dyDescent="0.25">
      <c r="A275" s="8" t="s">
        <v>274</v>
      </c>
      <c r="B275" s="6">
        <f>VLOOKUP($A275,OBITOS!A:AC,18,0)</f>
        <v>0</v>
      </c>
      <c r="C275" s="1">
        <f>VLOOKUP(A275,POP_2021_FX_ETARIA!A:AC,8,0)</f>
        <v>5021.1649445082285</v>
      </c>
      <c r="D275" s="3">
        <f t="shared" si="36"/>
        <v>0</v>
      </c>
      <c r="E275" s="12">
        <f>(D275*POP_PADRAO!$B$2)/100000</f>
        <v>0</v>
      </c>
      <c r="F275" s="6">
        <f>VLOOKUP(A275,OBITOS!A:AC,19,0)</f>
        <v>0</v>
      </c>
      <c r="G275" s="1">
        <f>VLOOKUP(A275,POP_2021_FX_ETARIA!A:AC,11,0)</f>
        <v>4974.4802681992342</v>
      </c>
      <c r="H275" s="3">
        <f t="shared" si="37"/>
        <v>0</v>
      </c>
      <c r="I275" s="12">
        <f>(H275*POP_PADRAO!$C$2)/100000</f>
        <v>0</v>
      </c>
      <c r="J275" s="8">
        <f>VLOOKUP(A275,OBITOS!A:AC,20,0)</f>
        <v>2</v>
      </c>
      <c r="K275" s="1">
        <f>VLOOKUP(A275,POP_2021_FX_ETARIA!A:AC,14,0)</f>
        <v>6377.2237338059467</v>
      </c>
      <c r="L275" s="3">
        <f t="shared" si="38"/>
        <v>31.361609431983872</v>
      </c>
      <c r="M275" s="12">
        <f>(L275*POP_PADRAO!$D$2)/100000</f>
        <v>4.6409261002944389</v>
      </c>
      <c r="N275" s="8">
        <f>VLOOKUP(A275,OBITOS!A:AB,21,0)</f>
        <v>4</v>
      </c>
      <c r="O275" s="1">
        <f>VLOOKUP(A275,POP_2021_FX_ETARIA!A:AC,17,0)</f>
        <v>6095.3219517822126</v>
      </c>
      <c r="P275" s="3">
        <f t="shared" si="39"/>
        <v>65.624097162422061</v>
      </c>
      <c r="Q275" s="12">
        <f>(P275*POP_PADRAO!$E$2)/100000</f>
        <v>10.879168342062218</v>
      </c>
      <c r="R275" s="8">
        <f>VLOOKUP($A275,OBITOS!A:AB,22,0)</f>
        <v>16</v>
      </c>
      <c r="S275" s="1">
        <f>VLOOKUP(A275,POP_2021_FX_ETARIA!A:AC,20,0)</f>
        <v>5185.1864471232457</v>
      </c>
      <c r="T275" s="3">
        <f t="shared" si="40"/>
        <v>308.57135347325533</v>
      </c>
      <c r="U275" s="12">
        <f>(T275*POP_PADRAO!$F$2)/100000</f>
        <v>47.079538976354918</v>
      </c>
      <c r="V275" s="8">
        <f>VLOOKUP(A275,OBITOS!A:AC,23,0)</f>
        <v>21</v>
      </c>
      <c r="W275" s="1">
        <f>VLOOKUP(A275,POP_2021_FX_ETARIA!A:AC,23,0)</f>
        <v>3772.627838258165</v>
      </c>
      <c r="X275" s="3">
        <f t="shared" si="41"/>
        <v>556.64117692816922</v>
      </c>
      <c r="Y275" s="12">
        <f>(X275*POP_PADRAO!$G$2)/100000</f>
        <v>67.87654803138912</v>
      </c>
      <c r="Z275" s="8">
        <f>VLOOKUP(A275,OBITOS!A:AC,24,0)</f>
        <v>25</v>
      </c>
      <c r="AA275" s="1">
        <f>VLOOKUP(A275,POP_2021_FX_ETARIA!A:AC,26,0)</f>
        <v>2465.014425851125</v>
      </c>
      <c r="AB275" s="3">
        <f t="shared" si="42"/>
        <v>1014.1928476287903</v>
      </c>
      <c r="AC275" s="12">
        <f>(AB275*POP_PADRAO!$H$2)/100000</f>
        <v>92.588325250063562</v>
      </c>
      <c r="AD275" s="8">
        <f>VLOOKUP(A275,OBITOS!A:AC,25,0)</f>
        <v>34</v>
      </c>
      <c r="AE275" s="1">
        <f>VLOOKUP(A275,POP_2021_FX_ETARIA!A:AC,29,0)</f>
        <v>1156.8109137055837</v>
      </c>
      <c r="AF275" s="3">
        <f t="shared" si="43"/>
        <v>2939.1147332011801</v>
      </c>
      <c r="AG275" s="12">
        <f>(AF275*POP_PADRAO!$I$2)/100000</f>
        <v>203.22524304265258</v>
      </c>
      <c r="AH275" s="12">
        <f t="shared" si="44"/>
        <v>426.28974974281687</v>
      </c>
    </row>
    <row r="276" spans="1:34" x14ac:dyDescent="0.25">
      <c r="A276" s="8" t="s">
        <v>275</v>
      </c>
      <c r="B276" s="6">
        <f>VLOOKUP($A276,OBITOS!A:AC,18,0)</f>
        <v>0</v>
      </c>
      <c r="C276" s="1">
        <f>VLOOKUP(A276,POP_2021_FX_ETARIA!A:AC,8,0)</f>
        <v>4914.9403163377456</v>
      </c>
      <c r="D276" s="3">
        <f t="shared" si="36"/>
        <v>0</v>
      </c>
      <c r="E276" s="12">
        <f>(D276*POP_PADRAO!$B$2)/100000</f>
        <v>0</v>
      </c>
      <c r="F276" s="6">
        <f>VLOOKUP(A276,OBITOS!A:AC,19,0)</f>
        <v>0</v>
      </c>
      <c r="G276" s="1">
        <f>VLOOKUP(A276,POP_2021_FX_ETARIA!A:AC,11,0)</f>
        <v>4495.4473375177158</v>
      </c>
      <c r="H276" s="3">
        <f t="shared" si="37"/>
        <v>0</v>
      </c>
      <c r="I276" s="12">
        <f>(H276*POP_PADRAO!$C$2)/100000</f>
        <v>0</v>
      </c>
      <c r="J276" s="8">
        <f>VLOOKUP(A276,OBITOS!A:AC,20,0)</f>
        <v>2</v>
      </c>
      <c r="K276" s="1">
        <f>VLOOKUP(A276,POP_2021_FX_ETARIA!A:AC,14,0)</f>
        <v>6353.8751140227214</v>
      </c>
      <c r="L276" s="3">
        <f t="shared" si="38"/>
        <v>31.47685411043236</v>
      </c>
      <c r="M276" s="12">
        <f>(L276*POP_PADRAO!$D$2)/100000</f>
        <v>4.6579801369277174</v>
      </c>
      <c r="N276" s="8">
        <f>VLOOKUP(A276,OBITOS!A:AB,21,0)</f>
        <v>3</v>
      </c>
      <c r="O276" s="1">
        <f>VLOOKUP(A276,POP_2021_FX_ETARIA!A:AC,17,0)</f>
        <v>5686.6548543689314</v>
      </c>
      <c r="P276" s="3">
        <f t="shared" si="39"/>
        <v>52.755091997453761</v>
      </c>
      <c r="Q276" s="12">
        <f>(P276*POP_PADRAO!$E$2)/100000</f>
        <v>8.745743584414992</v>
      </c>
      <c r="R276" s="8">
        <f>VLOOKUP($A276,OBITOS!A:AB,22,0)</f>
        <v>11</v>
      </c>
      <c r="S276" s="1">
        <f>VLOOKUP(A276,POP_2021_FX_ETARIA!A:AC,20,0)</f>
        <v>4590.9714824551374</v>
      </c>
      <c r="T276" s="3">
        <f t="shared" si="40"/>
        <v>239.60070416550425</v>
      </c>
      <c r="U276" s="12">
        <f>(T276*POP_PADRAO!$F$2)/100000</f>
        <v>36.556506505065556</v>
      </c>
      <c r="V276" s="8">
        <f>VLOOKUP(A276,OBITOS!A:AC,23,0)</f>
        <v>9</v>
      </c>
      <c r="W276" s="1">
        <f>VLOOKUP(A276,POP_2021_FX_ETARIA!A:AC,23,0)</f>
        <v>4237.5094042515966</v>
      </c>
      <c r="X276" s="3">
        <f t="shared" si="41"/>
        <v>212.3889091778789</v>
      </c>
      <c r="Y276" s="12">
        <f>(X276*POP_PADRAO!$G$2)/100000</f>
        <v>25.898597862814874</v>
      </c>
      <c r="Z276" s="8">
        <f>VLOOKUP(A276,OBITOS!A:AC,24,0)</f>
        <v>34</v>
      </c>
      <c r="AA276" s="1">
        <f>VLOOKUP(A276,POP_2021_FX_ETARIA!A:AC,26,0)</f>
        <v>3375.1919470490898</v>
      </c>
      <c r="AB276" s="3">
        <f t="shared" si="42"/>
        <v>1007.3501161830515</v>
      </c>
      <c r="AC276" s="12">
        <f>(AB276*POP_PADRAO!$H$2)/100000</f>
        <v>91.963634348152553</v>
      </c>
      <c r="AD276" s="8">
        <f>VLOOKUP(A276,OBITOS!A:AC,25,0)</f>
        <v>63</v>
      </c>
      <c r="AE276" s="1">
        <f>VLOOKUP(A276,POP_2021_FX_ETARIA!A:AC,29,0)</f>
        <v>1763.498886414254</v>
      </c>
      <c r="AF276" s="3">
        <f t="shared" si="43"/>
        <v>3572.4434239989082</v>
      </c>
      <c r="AG276" s="12">
        <f>(AF276*POP_PADRAO!$I$2)/100000</f>
        <v>247.01678872793059</v>
      </c>
      <c r="AH276" s="12">
        <f t="shared" si="44"/>
        <v>414.83925116530628</v>
      </c>
    </row>
    <row r="277" spans="1:34" x14ac:dyDescent="0.25">
      <c r="A277" s="8" t="s">
        <v>276</v>
      </c>
      <c r="B277" s="6">
        <f>VLOOKUP($A277,OBITOS!A:AC,18,0)</f>
        <v>0</v>
      </c>
      <c r="C277" s="1">
        <f>VLOOKUP(A277,POP_2021_FX_ETARIA!A:AC,8,0)</f>
        <v>6268.1978305538296</v>
      </c>
      <c r="D277" s="3">
        <f t="shared" si="36"/>
        <v>0</v>
      </c>
      <c r="E277" s="12">
        <f>(D277*POP_PADRAO!$B$2)/100000</f>
        <v>0</v>
      </c>
      <c r="F277" s="6">
        <f>VLOOKUP(A277,OBITOS!A:AC,19,0)</f>
        <v>1</v>
      </c>
      <c r="G277" s="1">
        <f>VLOOKUP(A277,POP_2021_FX_ETARIA!A:AC,11,0)</f>
        <v>5621.9597894310591</v>
      </c>
      <c r="H277" s="3">
        <f t="shared" si="37"/>
        <v>17.787391540578767</v>
      </c>
      <c r="I277" s="12">
        <f>(H277*POP_PADRAO!$C$2)/100000</f>
        <v>2.1533194326942229</v>
      </c>
      <c r="J277" s="8">
        <f>VLOOKUP(A277,OBITOS!A:AC,20,0)</f>
        <v>3</v>
      </c>
      <c r="K277" s="1">
        <f>VLOOKUP(A277,POP_2021_FX_ETARIA!A:AC,14,0)</f>
        <v>7198.7932664400032</v>
      </c>
      <c r="L277" s="3">
        <f t="shared" si="38"/>
        <v>41.673651249101376</v>
      </c>
      <c r="M277" s="12">
        <f>(L277*POP_PADRAO!$D$2)/100000</f>
        <v>6.1669136016750707</v>
      </c>
      <c r="N277" s="8">
        <f>VLOOKUP(A277,OBITOS!A:AB,21,0)</f>
        <v>1</v>
      </c>
      <c r="O277" s="1">
        <f>VLOOKUP(A277,POP_2021_FX_ETARIA!A:AC,17,0)</f>
        <v>6890.4610679611642</v>
      </c>
      <c r="P277" s="3">
        <f t="shared" si="39"/>
        <v>14.512816923815702</v>
      </c>
      <c r="Q277" s="12">
        <f>(P277*POP_PADRAO!$E$2)/100000</f>
        <v>2.4059360091605297</v>
      </c>
      <c r="R277" s="8">
        <f>VLOOKUP($A277,OBITOS!A:AB,22,0)</f>
        <v>11</v>
      </c>
      <c r="S277" s="1">
        <f>VLOOKUP(A277,POP_2021_FX_ETARIA!A:AC,20,0)</f>
        <v>5409.5626357297979</v>
      </c>
      <c r="T277" s="3">
        <f t="shared" si="40"/>
        <v>203.34361094824447</v>
      </c>
      <c r="U277" s="12">
        <f>(T277*POP_PADRAO!$F$2)/100000</f>
        <v>31.024666902724562</v>
      </c>
      <c r="V277" s="8">
        <f>VLOOKUP(A277,OBITOS!A:AC,23,0)</f>
        <v>24</v>
      </c>
      <c r="W277" s="1">
        <f>VLOOKUP(A277,POP_2021_FX_ETARIA!A:AC,23,0)</f>
        <v>4953.9389379756794</v>
      </c>
      <c r="X277" s="3">
        <f t="shared" si="41"/>
        <v>484.46297583569088</v>
      </c>
      <c r="Y277" s="12">
        <f>(X277*POP_PADRAO!$G$2)/100000</f>
        <v>59.075174118828073</v>
      </c>
      <c r="Z277" s="8">
        <f>VLOOKUP(A277,OBITOS!A:AC,24,0)</f>
        <v>41</v>
      </c>
      <c r="AA277" s="1">
        <f>VLOOKUP(A277,POP_2021_FX_ETARIA!A:AC,26,0)</f>
        <v>3079.1566464423609</v>
      </c>
      <c r="AB277" s="3">
        <f t="shared" si="42"/>
        <v>1331.5334264455546</v>
      </c>
      <c r="AC277" s="12">
        <f>(AB277*POP_PADRAO!$H$2)/100000</f>
        <v>121.55917906275408</v>
      </c>
      <c r="AD277" s="8">
        <f>VLOOKUP(A277,OBITOS!A:AC,25,0)</f>
        <v>44</v>
      </c>
      <c r="AE277" s="1">
        <f>VLOOKUP(A277,POP_2021_FX_ETARIA!A:AC,29,0)</f>
        <v>1626.1358574610247</v>
      </c>
      <c r="AF277" s="3">
        <f t="shared" si="43"/>
        <v>2705.8009820101756</v>
      </c>
      <c r="AG277" s="12">
        <f>(AF277*POP_PADRAO!$I$2)/100000</f>
        <v>187.09275142694014</v>
      </c>
      <c r="AH277" s="12">
        <f t="shared" si="44"/>
        <v>409.47794055477669</v>
      </c>
    </row>
    <row r="278" spans="1:34" x14ac:dyDescent="0.25">
      <c r="A278" s="8" t="s">
        <v>277</v>
      </c>
      <c r="B278" s="6">
        <f>VLOOKUP($A278,OBITOS!A:AC,18,0)</f>
        <v>0</v>
      </c>
      <c r="C278" s="1">
        <f>VLOOKUP(A278,POP_2021_FX_ETARIA!A:AC,8,0)</f>
        <v>7057.4085153151427</v>
      </c>
      <c r="D278" s="3">
        <f t="shared" si="36"/>
        <v>0</v>
      </c>
      <c r="E278" s="12">
        <f>(D278*POP_PADRAO!$B$2)/100000</f>
        <v>0</v>
      </c>
      <c r="F278" s="6">
        <f>VLOOKUP(A278,OBITOS!A:AC,19,0)</f>
        <v>0</v>
      </c>
      <c r="G278" s="1">
        <f>VLOOKUP(A278,POP_2021_FX_ETARIA!A:AC,11,0)</f>
        <v>6187.4248633326588</v>
      </c>
      <c r="H278" s="3">
        <f t="shared" si="37"/>
        <v>0</v>
      </c>
      <c r="I278" s="12">
        <f>(H278*POP_PADRAO!$C$2)/100000</f>
        <v>0</v>
      </c>
      <c r="J278" s="8">
        <f>VLOOKUP(A278,OBITOS!A:AC,20,0)</f>
        <v>3</v>
      </c>
      <c r="K278" s="1">
        <f>VLOOKUP(A278,POP_2021_FX_ETARIA!A:AC,14,0)</f>
        <v>6955.2846836387753</v>
      </c>
      <c r="L278" s="3">
        <f t="shared" si="38"/>
        <v>43.132670141554854</v>
      </c>
      <c r="M278" s="12">
        <f>(L278*POP_PADRAO!$D$2)/100000</f>
        <v>6.3828208520186864</v>
      </c>
      <c r="N278" s="8">
        <f>VLOOKUP(A278,OBITOS!A:AB,21,0)</f>
        <v>9</v>
      </c>
      <c r="O278" s="1">
        <f>VLOOKUP(A278,POP_2021_FX_ETARIA!A:AC,17,0)</f>
        <v>6989.5696116504851</v>
      </c>
      <c r="P278" s="3">
        <f t="shared" si="39"/>
        <v>128.76329302162543</v>
      </c>
      <c r="Q278" s="12">
        <f>(P278*POP_PADRAO!$E$2)/100000</f>
        <v>21.346389537267441</v>
      </c>
      <c r="R278" s="8">
        <f>VLOOKUP($A278,OBITOS!A:AB,22,0)</f>
        <v>18</v>
      </c>
      <c r="S278" s="1">
        <f>VLOOKUP(A278,POP_2021_FX_ETARIA!A:AC,20,0)</f>
        <v>5449.7824322779743</v>
      </c>
      <c r="T278" s="3">
        <f t="shared" si="40"/>
        <v>330.28841469688018</v>
      </c>
      <c r="U278" s="12">
        <f>(T278*POP_PADRAO!$F$2)/100000</f>
        <v>50.392967844009512</v>
      </c>
      <c r="V278" s="8">
        <f>VLOOKUP(A278,OBITOS!A:AC,23,0)</f>
        <v>23</v>
      </c>
      <c r="W278" s="1">
        <f>VLOOKUP(A278,POP_2021_FX_ETARIA!A:AC,23,0)</f>
        <v>3686.4097629253779</v>
      </c>
      <c r="X278" s="3">
        <f t="shared" si="41"/>
        <v>623.91327820671177</v>
      </c>
      <c r="Y278" s="12">
        <f>(X278*POP_PADRAO!$G$2)/100000</f>
        <v>76.079674574782985</v>
      </c>
      <c r="Z278" s="8">
        <f>VLOOKUP(A278,OBITOS!A:AC,24,0)</f>
        <v>27</v>
      </c>
      <c r="AA278" s="1">
        <f>VLOOKUP(A278,POP_2021_FX_ETARIA!A:AC,26,0)</f>
        <v>2155.9939327082184</v>
      </c>
      <c r="AB278" s="3">
        <f t="shared" si="42"/>
        <v>1252.3226336766343</v>
      </c>
      <c r="AC278" s="12">
        <f>(AB278*POP_PADRAO!$H$2)/100000</f>
        <v>114.3278180239228</v>
      </c>
      <c r="AD278" s="8">
        <f>VLOOKUP(A278,OBITOS!A:AC,25,0)</f>
        <v>39</v>
      </c>
      <c r="AE278" s="1">
        <f>VLOOKUP(A278,POP_2021_FX_ETARIA!A:AC,29,0)</f>
        <v>957.50111358574611</v>
      </c>
      <c r="AF278" s="3">
        <f t="shared" si="43"/>
        <v>4073.102312534018</v>
      </c>
      <c r="AG278" s="12">
        <f>(AF278*POP_PADRAO!$I$2)/100000</f>
        <v>281.63487394748694</v>
      </c>
      <c r="AH278" s="12">
        <f t="shared" si="44"/>
        <v>550.16454477948832</v>
      </c>
    </row>
    <row r="279" spans="1:34" x14ac:dyDescent="0.25">
      <c r="A279" s="8" t="s">
        <v>278</v>
      </c>
      <c r="B279" s="6">
        <f>VLOOKUP($A279,OBITOS!A:AC,18,0)</f>
        <v>0</v>
      </c>
      <c r="C279" s="1">
        <f>VLOOKUP(A279,POP_2021_FX_ETARIA!A:AC,8,0)</f>
        <v>6106.0112691512259</v>
      </c>
      <c r="D279" s="3">
        <f t="shared" si="36"/>
        <v>0</v>
      </c>
      <c r="E279" s="12">
        <f>(D279*POP_PADRAO!$B$2)/100000</f>
        <v>0</v>
      </c>
      <c r="F279" s="6">
        <f>VLOOKUP(A279,OBITOS!A:AC,19,0)</f>
        <v>0</v>
      </c>
      <c r="G279" s="1">
        <f>VLOOKUP(A279,POP_2021_FX_ETARIA!A:AC,11,0)</f>
        <v>6537.8205648883149</v>
      </c>
      <c r="H279" s="3">
        <f t="shared" si="37"/>
        <v>0</v>
      </c>
      <c r="I279" s="12">
        <f>(H279*POP_PADRAO!$C$2)/100000</f>
        <v>0</v>
      </c>
      <c r="J279" s="8">
        <f>VLOOKUP(A279,OBITOS!A:AC,20,0)</f>
        <v>4</v>
      </c>
      <c r="K279" s="1">
        <f>VLOOKUP(A279,POP_2021_FX_ETARIA!A:AC,14,0)</f>
        <v>7296.7366695887486</v>
      </c>
      <c r="L279" s="3">
        <f t="shared" si="38"/>
        <v>54.819026383001486</v>
      </c>
      <c r="M279" s="12">
        <f>(L279*POP_PADRAO!$D$2)/100000</f>
        <v>8.1121809416497008</v>
      </c>
      <c r="N279" s="8">
        <f>VLOOKUP(A279,OBITOS!A:AB,21,0)</f>
        <v>3</v>
      </c>
      <c r="O279" s="1">
        <f>VLOOKUP(A279,POP_2021_FX_ETARIA!A:AC,17,0)</f>
        <v>6224.5518063375948</v>
      </c>
      <c r="P279" s="3">
        <f t="shared" si="39"/>
        <v>48.196241164633207</v>
      </c>
      <c r="Q279" s="12">
        <f>(P279*POP_PADRAO!$E$2)/100000</f>
        <v>7.9899769102639997</v>
      </c>
      <c r="R279" s="8">
        <f>VLOOKUP($A279,OBITOS!A:AB,22,0)</f>
        <v>15</v>
      </c>
      <c r="S279" s="1">
        <f>VLOOKUP(A279,POP_2021_FX_ETARIA!A:AC,20,0)</f>
        <v>5637.6940110201349</v>
      </c>
      <c r="T279" s="3">
        <f t="shared" si="40"/>
        <v>266.06623152443433</v>
      </c>
      <c r="U279" s="12">
        <f>(T279*POP_PADRAO!$F$2)/100000</f>
        <v>40.594421278422928</v>
      </c>
      <c r="V279" s="8">
        <f>VLOOKUP(A279,OBITOS!A:AC,23,0)</f>
        <v>8</v>
      </c>
      <c r="W279" s="1">
        <f>VLOOKUP(A279,POP_2021_FX_ETARIA!A:AC,23,0)</f>
        <v>4230.0251480489978</v>
      </c>
      <c r="X279" s="3">
        <f t="shared" si="41"/>
        <v>189.12417113382452</v>
      </c>
      <c r="Y279" s="12">
        <f>(X279*POP_PADRAO!$G$2)/100000</f>
        <v>23.061707286376762</v>
      </c>
      <c r="Z279" s="8">
        <f>VLOOKUP(A279,OBITOS!A:AC,24,0)</f>
        <v>34</v>
      </c>
      <c r="AA279" s="1">
        <f>VLOOKUP(A279,POP_2021_FX_ETARIA!A:AC,26,0)</f>
        <v>2067.1222095020034</v>
      </c>
      <c r="AB279" s="3">
        <f t="shared" si="42"/>
        <v>1644.798737283706</v>
      </c>
      <c r="AC279" s="12">
        <f>(AB279*POP_PADRAO!$H$2)/100000</f>
        <v>150.15799097240105</v>
      </c>
      <c r="AD279" s="8">
        <f>VLOOKUP(A279,OBITOS!A:AC,25,0)</f>
        <v>29</v>
      </c>
      <c r="AE279" s="1">
        <f>VLOOKUP(A279,POP_2021_FX_ETARIA!A:AC,29,0)</f>
        <v>1140.3727598566309</v>
      </c>
      <c r="AF279" s="3">
        <f t="shared" si="43"/>
        <v>2543.0281238606503</v>
      </c>
      <c r="AG279" s="12">
        <f>(AF279*POP_PADRAO!$I$2)/100000</f>
        <v>175.83781357626449</v>
      </c>
      <c r="AH279" s="12">
        <f t="shared" si="44"/>
        <v>405.75409096537896</v>
      </c>
    </row>
    <row r="280" spans="1:34" x14ac:dyDescent="0.25">
      <c r="A280" s="8" t="s">
        <v>279</v>
      </c>
      <c r="B280" s="6">
        <f>VLOOKUP($A280,OBITOS!A:AC,18,0)</f>
        <v>0</v>
      </c>
      <c r="C280" s="1">
        <f>VLOOKUP(A280,POP_2021_FX_ETARIA!A:AC,8,0)</f>
        <v>5138.3361752416322</v>
      </c>
      <c r="D280" s="3">
        <f t="shared" si="36"/>
        <v>0</v>
      </c>
      <c r="E280" s="12">
        <f>(D280*POP_PADRAO!$B$2)/100000</f>
        <v>0</v>
      </c>
      <c r="F280" s="6">
        <f>VLOOKUP(A280,OBITOS!A:AC,19,0)</f>
        <v>0</v>
      </c>
      <c r="G280" s="1">
        <f>VLOOKUP(A280,POP_2021_FX_ETARIA!A:AC,11,0)</f>
        <v>5581.7896990954405</v>
      </c>
      <c r="H280" s="3">
        <f t="shared" si="37"/>
        <v>0</v>
      </c>
      <c r="I280" s="12">
        <f>(H280*POP_PADRAO!$C$2)/100000</f>
        <v>0</v>
      </c>
      <c r="J280" s="8">
        <f>VLOOKUP(A280,OBITOS!A:AC,20,0)</f>
        <v>2</v>
      </c>
      <c r="K280" s="1">
        <f>VLOOKUP(A280,POP_2021_FX_ETARIA!A:AC,14,0)</f>
        <v>5884.4997522582617</v>
      </c>
      <c r="L280" s="3">
        <f t="shared" si="38"/>
        <v>33.987595958899838</v>
      </c>
      <c r="M280" s="12">
        <f>(L280*POP_PADRAO!$D$2)/100000</f>
        <v>5.0295225286192258</v>
      </c>
      <c r="N280" s="8">
        <f>VLOOKUP(A280,OBITOS!A:AB,21,0)</f>
        <v>5</v>
      </c>
      <c r="O280" s="1">
        <f>VLOOKUP(A280,POP_2021_FX_ETARIA!A:AC,17,0)</f>
        <v>5691.9246229090468</v>
      </c>
      <c r="P280" s="3">
        <f t="shared" si="39"/>
        <v>87.843749368637702</v>
      </c>
      <c r="Q280" s="12">
        <f>(P280*POP_PADRAO!$E$2)/100000</f>
        <v>14.562744151954128</v>
      </c>
      <c r="R280" s="8">
        <f>VLOOKUP($A280,OBITOS!A:AB,22,0)</f>
        <v>13</v>
      </c>
      <c r="S280" s="1">
        <f>VLOOKUP(A280,POP_2021_FX_ETARIA!A:AC,20,0)</f>
        <v>5250.2404861218392</v>
      </c>
      <c r="T280" s="3">
        <f t="shared" si="40"/>
        <v>247.60770548250878</v>
      </c>
      <c r="U280" s="12">
        <f>(T280*POP_PADRAO!$F$2)/100000</f>
        <v>37.778155651509451</v>
      </c>
      <c r="V280" s="8">
        <f>VLOOKUP(A280,OBITOS!A:AC,23,0)</f>
        <v>11</v>
      </c>
      <c r="W280" s="1">
        <f>VLOOKUP(A280,POP_2021_FX_ETARIA!A:AC,23,0)</f>
        <v>3597.670154944431</v>
      </c>
      <c r="X280" s="3">
        <f t="shared" si="41"/>
        <v>305.75343281212793</v>
      </c>
      <c r="Y280" s="12">
        <f>(X280*POP_PADRAO!$G$2)/100000</f>
        <v>37.283421400053207</v>
      </c>
      <c r="Z280" s="8">
        <f>VLOOKUP(A280,OBITOS!A:AC,24,0)</f>
        <v>26</v>
      </c>
      <c r="AA280" s="1">
        <f>VLOOKUP(A280,POP_2021_FX_ETARIA!A:AC,26,0)</f>
        <v>1986.4138523182601</v>
      </c>
      <c r="AB280" s="3">
        <f t="shared" si="42"/>
        <v>1308.8913959020419</v>
      </c>
      <c r="AC280" s="12">
        <f>(AB280*POP_PADRAO!$H$2)/100000</f>
        <v>119.49212870523478</v>
      </c>
      <c r="AD280" s="8">
        <f>VLOOKUP(A280,OBITOS!A:AC,25,0)</f>
        <v>25</v>
      </c>
      <c r="AE280" s="1">
        <f>VLOOKUP(A280,POP_2021_FX_ETARIA!A:AC,29,0)</f>
        <v>1140.3727598566309</v>
      </c>
      <c r="AF280" s="3">
        <f t="shared" si="43"/>
        <v>2192.2656240178021</v>
      </c>
      <c r="AG280" s="12">
        <f>(AF280*POP_PADRAO!$I$2)/100000</f>
        <v>151.58432204850388</v>
      </c>
      <c r="AH280" s="12">
        <f t="shared" si="44"/>
        <v>365.73029448587465</v>
      </c>
    </row>
    <row r="281" spans="1:34" x14ac:dyDescent="0.25">
      <c r="A281" s="8" t="s">
        <v>280</v>
      </c>
      <c r="B281" s="6">
        <f>VLOOKUP($A281,OBITOS!A:AC,18,0)</f>
        <v>0</v>
      </c>
      <c r="C281" s="1">
        <f>VLOOKUP(A281,POP_2021_FX_ETARIA!A:AC,8,0)</f>
        <v>5325.5592088451249</v>
      </c>
      <c r="D281" s="3">
        <f t="shared" si="36"/>
        <v>0</v>
      </c>
      <c r="E281" s="12">
        <f>(D281*POP_PADRAO!$B$2)/100000</f>
        <v>0</v>
      </c>
      <c r="F281" s="6">
        <f>VLOOKUP(A281,OBITOS!A:AC,19,0)</f>
        <v>0</v>
      </c>
      <c r="G281" s="1">
        <f>VLOOKUP(A281,POP_2021_FX_ETARIA!A:AC,11,0)</f>
        <v>4921.1814576246652</v>
      </c>
      <c r="H281" s="3">
        <f t="shared" si="37"/>
        <v>0</v>
      </c>
      <c r="I281" s="12">
        <f>(H281*POP_PADRAO!$C$2)/100000</f>
        <v>0</v>
      </c>
      <c r="J281" s="8">
        <f>VLOOKUP(A281,OBITOS!A:AC,20,0)</f>
        <v>0</v>
      </c>
      <c r="K281" s="1">
        <f>VLOOKUP(A281,POP_2021_FX_ETARIA!A:AC,14,0)</f>
        <v>6552.2434630445068</v>
      </c>
      <c r="L281" s="3">
        <f t="shared" si="38"/>
        <v>0</v>
      </c>
      <c r="M281" s="12">
        <f>(L281*POP_PADRAO!$D$2)/100000</f>
        <v>0</v>
      </c>
      <c r="N281" s="8">
        <f>VLOOKUP(A281,OBITOS!A:AB,21,0)</f>
        <v>11</v>
      </c>
      <c r="O281" s="1">
        <f>VLOOKUP(A281,POP_2021_FX_ETARIA!A:AC,17,0)</f>
        <v>5566.6594637069047</v>
      </c>
      <c r="P281" s="3">
        <f t="shared" si="39"/>
        <v>197.60504610919685</v>
      </c>
      <c r="Q281" s="12">
        <f>(P281*POP_PADRAO!$E$2)/100000</f>
        <v>32.758981148984617</v>
      </c>
      <c r="R281" s="8">
        <f>VLOOKUP($A281,OBITOS!A:AB,22,0)</f>
        <v>6</v>
      </c>
      <c r="S281" s="1">
        <f>VLOOKUP(A281,POP_2021_FX_ETARIA!A:AC,20,0)</f>
        <v>5220.5780696484426</v>
      </c>
      <c r="T281" s="3">
        <f t="shared" si="40"/>
        <v>114.92980125865724</v>
      </c>
      <c r="U281" s="12">
        <f>(T281*POP_PADRAO!$F$2)/100000</f>
        <v>17.535140566347643</v>
      </c>
      <c r="V281" s="8">
        <f>VLOOKUP(A281,OBITOS!A:AC,23,0)</f>
        <v>16</v>
      </c>
      <c r="W281" s="1">
        <f>VLOOKUP(A281,POP_2021_FX_ETARIA!A:AC,23,0)</f>
        <v>4251.5622428475745</v>
      </c>
      <c r="X281" s="3">
        <f t="shared" si="41"/>
        <v>376.33225355966232</v>
      </c>
      <c r="Y281" s="12">
        <f>(X281*POP_PADRAO!$G$2)/100000</f>
        <v>45.889767669486709</v>
      </c>
      <c r="Z281" s="8">
        <f>VLOOKUP(A281,OBITOS!A:AC,24,0)</f>
        <v>22</v>
      </c>
      <c r="AA281" s="1">
        <f>VLOOKUP(A281,POP_2021_FX_ETARIA!A:AC,26,0)</f>
        <v>1953.1516887615749</v>
      </c>
      <c r="AB281" s="3">
        <f t="shared" si="42"/>
        <v>1126.38460835315</v>
      </c>
      <c r="AC281" s="12">
        <f>(AB281*POP_PADRAO!$H$2)/100000</f>
        <v>102.83060536139635</v>
      </c>
      <c r="AD281" s="8">
        <f>VLOOKUP(A281,OBITOS!A:AC,25,0)</f>
        <v>26</v>
      </c>
      <c r="AE281" s="1">
        <f>VLOOKUP(A281,POP_2021_FX_ETARIA!A:AC,29,0)</f>
        <v>905.88033715628023</v>
      </c>
      <c r="AF281" s="3">
        <f t="shared" si="43"/>
        <v>2870.1362568061286</v>
      </c>
      <c r="AG281" s="12">
        <f>(AF281*POP_PADRAO!$I$2)/100000</f>
        <v>198.4557226589321</v>
      </c>
      <c r="AH281" s="12">
        <f t="shared" si="44"/>
        <v>397.47021740514742</v>
      </c>
    </row>
    <row r="282" spans="1:34" x14ac:dyDescent="0.25">
      <c r="A282" s="8" t="s">
        <v>281</v>
      </c>
      <c r="B282" s="6">
        <f>VLOOKUP($A282,OBITOS!A:AC,18,0)</f>
        <v>0</v>
      </c>
      <c r="C282" s="1">
        <f>VLOOKUP(A282,POP_2021_FX_ETARIA!A:AC,8,0)</f>
        <v>9197.1890492171933</v>
      </c>
      <c r="D282" s="3">
        <f t="shared" si="36"/>
        <v>0</v>
      </c>
      <c r="E282" s="12">
        <f>(D282*POP_PADRAO!$B$2)/100000</f>
        <v>0</v>
      </c>
      <c r="F282" s="6">
        <f>VLOOKUP(A282,OBITOS!A:AC,19,0)</f>
        <v>0</v>
      </c>
      <c r="G282" s="1">
        <f>VLOOKUP(A282,POP_2021_FX_ETARIA!A:AC,11,0)</f>
        <v>8057.900427010205</v>
      </c>
      <c r="H282" s="3">
        <f t="shared" si="37"/>
        <v>0</v>
      </c>
      <c r="I282" s="12">
        <f>(H282*POP_PADRAO!$C$2)/100000</f>
        <v>0</v>
      </c>
      <c r="J282" s="8">
        <f>VLOOKUP(A282,OBITOS!A:AC,20,0)</f>
        <v>2</v>
      </c>
      <c r="K282" s="1">
        <f>VLOOKUP(A282,POP_2021_FX_ETARIA!A:AC,14,0)</f>
        <v>10583.705675640786</v>
      </c>
      <c r="L282" s="3">
        <f t="shared" si="38"/>
        <v>18.896972962911789</v>
      </c>
      <c r="M282" s="12">
        <f>(L282*POP_PADRAO!$D$2)/100000</f>
        <v>2.7963952306190039</v>
      </c>
      <c r="N282" s="8">
        <f>VLOOKUP(A282,OBITOS!A:AB,21,0)</f>
        <v>13</v>
      </c>
      <c r="O282" s="1">
        <f>VLOOKUP(A282,POP_2021_FX_ETARIA!A:AC,17,0)</f>
        <v>10110.62960416462</v>
      </c>
      <c r="P282" s="3">
        <f t="shared" si="39"/>
        <v>128.57755163580745</v>
      </c>
      <c r="Q282" s="12">
        <f>(P282*POP_PADRAO!$E$2)/100000</f>
        <v>21.315597314718453</v>
      </c>
      <c r="R282" s="8">
        <f>VLOOKUP($A282,OBITOS!A:AB,22,0)</f>
        <v>20</v>
      </c>
      <c r="S282" s="1">
        <f>VLOOKUP(A282,POP_2021_FX_ETARIA!A:AC,20,0)</f>
        <v>8240.4386070311357</v>
      </c>
      <c r="T282" s="3">
        <f t="shared" si="40"/>
        <v>242.7055276273164</v>
      </c>
      <c r="U282" s="12">
        <f>(T282*POP_PADRAO!$F$2)/100000</f>
        <v>37.030217546417148</v>
      </c>
      <c r="V282" s="8">
        <f>VLOOKUP(A282,OBITOS!A:AC,23,0)</f>
        <v>28</v>
      </c>
      <c r="W282" s="1">
        <f>VLOOKUP(A282,POP_2021_FX_ETARIA!A:AC,23,0)</f>
        <v>7040.3862788249926</v>
      </c>
      <c r="X282" s="3">
        <f t="shared" si="41"/>
        <v>397.70545096671981</v>
      </c>
      <c r="Y282" s="12">
        <f>(X282*POP_PADRAO!$G$2)/100000</f>
        <v>48.496004722215041</v>
      </c>
      <c r="Z282" s="8">
        <f>VLOOKUP(A282,OBITOS!A:AC,24,0)</f>
        <v>43</v>
      </c>
      <c r="AA282" s="1">
        <f>VLOOKUP(A282,POP_2021_FX_ETARIA!A:AC,26,0)</f>
        <v>5114.3638664979017</v>
      </c>
      <c r="AB282" s="3">
        <f t="shared" si="42"/>
        <v>840.76927497621648</v>
      </c>
      <c r="AC282" s="12">
        <f>(AB282*POP_PADRAO!$H$2)/100000</f>
        <v>76.756032419044061</v>
      </c>
      <c r="AD282" s="8">
        <f>VLOOKUP(A282,OBITOS!A:AC,25,0)</f>
        <v>58</v>
      </c>
      <c r="AE282" s="1">
        <f>VLOOKUP(A282,POP_2021_FX_ETARIA!A:AC,29,0)</f>
        <v>2702.0223849661461</v>
      </c>
      <c r="AF282" s="3">
        <f t="shared" si="43"/>
        <v>2146.5403218976917</v>
      </c>
      <c r="AG282" s="12">
        <f>(AF282*POP_PADRAO!$I$2)/100000</f>
        <v>148.42264362486605</v>
      </c>
      <c r="AH282" s="12">
        <f t="shared" si="44"/>
        <v>334.8168908578798</v>
      </c>
    </row>
    <row r="283" spans="1:34" x14ac:dyDescent="0.25">
      <c r="A283" s="8" t="s">
        <v>282</v>
      </c>
      <c r="B283" s="6">
        <f>VLOOKUP($A283,OBITOS!A:AC,18,0)</f>
        <v>0</v>
      </c>
      <c r="C283" s="1">
        <f>VLOOKUP(A283,POP_2021_FX_ETARIA!A:AC,8,0)</f>
        <v>5638.8882263752357</v>
      </c>
      <c r="D283" s="3">
        <f t="shared" si="36"/>
        <v>0</v>
      </c>
      <c r="E283" s="12">
        <f>(D283*POP_PADRAO!$B$2)/100000</f>
        <v>0</v>
      </c>
      <c r="F283" s="6">
        <f>VLOOKUP(A283,OBITOS!A:AC,19,0)</f>
        <v>0</v>
      </c>
      <c r="G283" s="1">
        <f>VLOOKUP(A283,POP_2021_FX_ETARIA!A:AC,11,0)</f>
        <v>4972.7881450387204</v>
      </c>
      <c r="H283" s="3">
        <f t="shared" si="37"/>
        <v>0</v>
      </c>
      <c r="I283" s="12">
        <f>(H283*POP_PADRAO!$C$2)/100000</f>
        <v>0</v>
      </c>
      <c r="J283" s="8">
        <f>VLOOKUP(A283,OBITOS!A:AC,20,0)</f>
        <v>1</v>
      </c>
      <c r="K283" s="1">
        <f>VLOOKUP(A283,POP_2021_FX_ETARIA!A:AC,14,0)</f>
        <v>5301.7849940475335</v>
      </c>
      <c r="L283" s="3">
        <f t="shared" si="38"/>
        <v>18.861572114348824</v>
      </c>
      <c r="M283" s="12">
        <f>(L283*POP_PADRAO!$D$2)/100000</f>
        <v>2.7911565733866719</v>
      </c>
      <c r="N283" s="8">
        <f>VLOOKUP(A283,OBITOS!A:AB,21,0)</f>
        <v>0</v>
      </c>
      <c r="O283" s="1">
        <f>VLOOKUP(A283,POP_2021_FX_ETARIA!A:AC,17,0)</f>
        <v>5723.8306649641481</v>
      </c>
      <c r="P283" s="3">
        <f t="shared" si="39"/>
        <v>0</v>
      </c>
      <c r="Q283" s="12">
        <f>(P283*POP_PADRAO!$E$2)/100000</f>
        <v>0</v>
      </c>
      <c r="R283" s="8">
        <f>VLOOKUP($A283,OBITOS!A:AB,22,0)</f>
        <v>9</v>
      </c>
      <c r="S283" s="1">
        <f>VLOOKUP(A283,POP_2021_FX_ETARIA!A:AC,20,0)</f>
        <v>4502.9527873878724</v>
      </c>
      <c r="T283" s="3">
        <f t="shared" si="40"/>
        <v>199.86885106163481</v>
      </c>
      <c r="U283" s="12">
        <f>(T283*POP_PADRAO!$F$2)/100000</f>
        <v>30.494513692863194</v>
      </c>
      <c r="V283" s="8">
        <f>VLOOKUP(A283,OBITOS!A:AC,23,0)</f>
        <v>10</v>
      </c>
      <c r="W283" s="1">
        <f>VLOOKUP(A283,POP_2021_FX_ETARIA!A:AC,23,0)</f>
        <v>2536.4354607214618</v>
      </c>
      <c r="X283" s="3">
        <f t="shared" si="41"/>
        <v>394.25406854845056</v>
      </c>
      <c r="Y283" s="12">
        <f>(X283*POP_PADRAO!$G$2)/100000</f>
        <v>48.075144868150417</v>
      </c>
      <c r="Z283" s="8">
        <f>VLOOKUP(A283,OBITOS!A:AC,24,0)</f>
        <v>19</v>
      </c>
      <c r="AA283" s="1">
        <f>VLOOKUP(A283,POP_2021_FX_ETARIA!A:AC,26,0)</f>
        <v>1298.4841782692693</v>
      </c>
      <c r="AB283" s="3">
        <f t="shared" si="42"/>
        <v>1463.2446292356697</v>
      </c>
      <c r="AC283" s="12">
        <f>(AB283*POP_PADRAO!$H$2)/100000</f>
        <v>133.58344023903854</v>
      </c>
      <c r="AD283" s="8">
        <f>VLOOKUP(A283,OBITOS!A:AC,25,0)</f>
        <v>13</v>
      </c>
      <c r="AE283" s="1">
        <f>VLOOKUP(A283,POP_2021_FX_ETARIA!A:AC,29,0)</f>
        <v>704.7905209340887</v>
      </c>
      <c r="AF283" s="3">
        <f t="shared" si="43"/>
        <v>1844.5196996648806</v>
      </c>
      <c r="AG283" s="12">
        <f>(AF283*POP_PADRAO!$I$2)/100000</f>
        <v>127.53941179188988</v>
      </c>
      <c r="AH283" s="12">
        <f t="shared" si="44"/>
        <v>342.48366716532871</v>
      </c>
    </row>
    <row r="284" spans="1:34" x14ac:dyDescent="0.25">
      <c r="A284" s="8" t="s">
        <v>283</v>
      </c>
      <c r="B284" s="6">
        <f>VLOOKUP($A284,OBITOS!A:AC,18,0)</f>
        <v>0</v>
      </c>
      <c r="C284" s="1">
        <f>VLOOKUP(A284,POP_2021_FX_ETARIA!A:AC,8,0)</f>
        <v>6533.3753556278643</v>
      </c>
      <c r="D284" s="3">
        <f t="shared" si="36"/>
        <v>0</v>
      </c>
      <c r="E284" s="12">
        <f>(D284*POP_PADRAO!$B$2)/100000</f>
        <v>0</v>
      </c>
      <c r="F284" s="6">
        <f>VLOOKUP(A284,OBITOS!A:AC,19,0)</f>
        <v>0</v>
      </c>
      <c r="G284" s="1">
        <f>VLOOKUP(A284,POP_2021_FX_ETARIA!A:AC,11,0)</f>
        <v>5803.3332706086703</v>
      </c>
      <c r="H284" s="3">
        <f t="shared" si="37"/>
        <v>0</v>
      </c>
      <c r="I284" s="12">
        <f>(H284*POP_PADRAO!$C$2)/100000</f>
        <v>0</v>
      </c>
      <c r="J284" s="8">
        <f>VLOOKUP(A284,OBITOS!A:AC,20,0)</f>
        <v>0</v>
      </c>
      <c r="K284" s="1">
        <f>VLOOKUP(A284,POP_2021_FX_ETARIA!A:AC,14,0)</f>
        <v>7048.8512744015261</v>
      </c>
      <c r="L284" s="3">
        <f t="shared" si="38"/>
        <v>0</v>
      </c>
      <c r="M284" s="12">
        <f>(L284*POP_PADRAO!$D$2)/100000</f>
        <v>0</v>
      </c>
      <c r="N284" s="8">
        <f>VLOOKUP(A284,OBITOS!A:AB,21,0)</f>
        <v>5</v>
      </c>
      <c r="O284" s="1">
        <f>VLOOKUP(A284,POP_2021_FX_ETARIA!A:AC,17,0)</f>
        <v>7183.5851095177286</v>
      </c>
      <c r="P284" s="3">
        <f t="shared" si="39"/>
        <v>69.603128852407735</v>
      </c>
      <c r="Q284" s="12">
        <f>(P284*POP_PADRAO!$E$2)/100000</f>
        <v>11.538812549991109</v>
      </c>
      <c r="R284" s="8">
        <f>VLOOKUP($A284,OBITOS!A:AB,22,0)</f>
        <v>11</v>
      </c>
      <c r="S284" s="1">
        <f>VLOOKUP(A284,POP_2021_FX_ETARIA!A:AC,20,0)</f>
        <v>5599.8109423877686</v>
      </c>
      <c r="T284" s="3">
        <f t="shared" si="40"/>
        <v>196.43520313758276</v>
      </c>
      <c r="U284" s="12">
        <f>(T284*POP_PADRAO!$F$2)/100000</f>
        <v>29.970633042725328</v>
      </c>
      <c r="V284" s="8">
        <f>VLOOKUP(A284,OBITOS!A:AC,23,0)</f>
        <v>12</v>
      </c>
      <c r="W284" s="1">
        <f>VLOOKUP(A284,POP_2021_FX_ETARIA!A:AC,23,0)</f>
        <v>4152.5589895703761</v>
      </c>
      <c r="X284" s="3">
        <f t="shared" si="41"/>
        <v>288.97843546929408</v>
      </c>
      <c r="Y284" s="12">
        <f>(X284*POP_PADRAO!$G$2)/100000</f>
        <v>35.23788657427761</v>
      </c>
      <c r="Z284" s="8">
        <f>VLOOKUP(A284,OBITOS!A:AC,24,0)</f>
        <v>37</v>
      </c>
      <c r="AA284" s="1">
        <f>VLOOKUP(A284,POP_2021_FX_ETARIA!A:AC,26,0)</f>
        <v>2712.7106788355204</v>
      </c>
      <c r="AB284" s="3">
        <f t="shared" si="42"/>
        <v>1363.9493621149054</v>
      </c>
      <c r="AC284" s="12">
        <f>(AB284*POP_PADRAO!$H$2)/100000</f>
        <v>124.51851485579994</v>
      </c>
      <c r="AD284" s="8">
        <f>VLOOKUP(A284,OBITOS!A:AC,25,0)</f>
        <v>46</v>
      </c>
      <c r="AE284" s="1">
        <f>VLOOKUP(A284,POP_2021_FX_ETARIA!A:AC,29,0)</f>
        <v>1436.9136382478928</v>
      </c>
      <c r="AF284" s="3">
        <f t="shared" si="43"/>
        <v>3201.3058248991438</v>
      </c>
      <c r="AG284" s="12">
        <f>(AF284*POP_PADRAO!$I$2)/100000</f>
        <v>221.35445988880889</v>
      </c>
      <c r="AH284" s="12">
        <f t="shared" si="44"/>
        <v>422.62030691160288</v>
      </c>
    </row>
    <row r="285" spans="1:34" x14ac:dyDescent="0.25">
      <c r="A285" s="8" t="s">
        <v>284</v>
      </c>
      <c r="B285" s="6">
        <f>VLOOKUP($A285,OBITOS!A:AC,18,0)</f>
        <v>0</v>
      </c>
      <c r="C285" s="1">
        <f>VLOOKUP(A285,POP_2021_FX_ETARIA!A:AC,8,0)</f>
        <v>8061.7591441080767</v>
      </c>
      <c r="D285" s="3">
        <f t="shared" si="36"/>
        <v>0</v>
      </c>
      <c r="E285" s="12">
        <f>(D285*POP_PADRAO!$B$2)/100000</f>
        <v>0</v>
      </c>
      <c r="F285" s="6">
        <f>VLOOKUP(A285,OBITOS!A:AC,19,0)</f>
        <v>0</v>
      </c>
      <c r="G285" s="1">
        <f>VLOOKUP(A285,POP_2021_FX_ETARIA!A:AC,11,0)</f>
        <v>7309.6034595064057</v>
      </c>
      <c r="H285" s="3">
        <f t="shared" si="37"/>
        <v>0</v>
      </c>
      <c r="I285" s="12">
        <f>(H285*POP_PADRAO!$C$2)/100000</f>
        <v>0</v>
      </c>
      <c r="J285" s="8">
        <f>VLOOKUP(A285,OBITOS!A:AC,20,0)</f>
        <v>3</v>
      </c>
      <c r="K285" s="1">
        <f>VLOOKUP(A285,POP_2021_FX_ETARIA!A:AC,14,0)</f>
        <v>10501.26877895552</v>
      </c>
      <c r="L285" s="3">
        <f t="shared" si="38"/>
        <v>28.567976528816995</v>
      </c>
      <c r="M285" s="12">
        <f>(L285*POP_PADRAO!$D$2)/100000</f>
        <v>4.2275211733863767</v>
      </c>
      <c r="N285" s="8">
        <f>VLOOKUP(A285,OBITOS!A:AB,21,0)</f>
        <v>11</v>
      </c>
      <c r="O285" s="1">
        <f>VLOOKUP(A285,POP_2021_FX_ETARIA!A:AC,17,0)</f>
        <v>9823.2000785777418</v>
      </c>
      <c r="P285" s="3">
        <f t="shared" si="39"/>
        <v>111.97980201979804</v>
      </c>
      <c r="Q285" s="12">
        <f>(P285*POP_PADRAO!$E$2)/100000</f>
        <v>18.564020988646522</v>
      </c>
      <c r="R285" s="8">
        <f>VLOOKUP($A285,OBITOS!A:AB,22,0)</f>
        <v>21</v>
      </c>
      <c r="S285" s="1">
        <f>VLOOKUP(A285,POP_2021_FX_ETARIA!A:AC,20,0)</f>
        <v>7940.5529199726543</v>
      </c>
      <c r="T285" s="3">
        <f t="shared" si="40"/>
        <v>264.46521056712913</v>
      </c>
      <c r="U285" s="12">
        <f>(T285*POP_PADRAO!$F$2)/100000</f>
        <v>40.350149320857867</v>
      </c>
      <c r="V285" s="8">
        <f>VLOOKUP(A285,OBITOS!A:AC,23,0)</f>
        <v>24</v>
      </c>
      <c r="W285" s="1">
        <f>VLOOKUP(A285,POP_2021_FX_ETARIA!A:AC,23,0)</f>
        <v>7621.8560903262842</v>
      </c>
      <c r="X285" s="3">
        <f t="shared" si="41"/>
        <v>314.8839300503322</v>
      </c>
      <c r="Y285" s="12">
        <f>(X285*POP_PADRAO!$G$2)/100000</f>
        <v>38.396789688327381</v>
      </c>
      <c r="Z285" s="8">
        <f>VLOOKUP(A285,OBITOS!A:AC,24,0)</f>
        <v>48</v>
      </c>
      <c r="AA285" s="1">
        <f>VLOOKUP(A285,POP_2021_FX_ETARIA!A:AC,26,0)</f>
        <v>5586.3755246152823</v>
      </c>
      <c r="AB285" s="3">
        <f t="shared" si="42"/>
        <v>859.23332200811228</v>
      </c>
      <c r="AC285" s="12">
        <f>(AB285*POP_PADRAO!$H$2)/100000</f>
        <v>78.441663703092885</v>
      </c>
      <c r="AD285" s="8">
        <f>VLOOKUP(A285,OBITOS!A:AC,25,0)</f>
        <v>71</v>
      </c>
      <c r="AE285" s="1">
        <f>VLOOKUP(A285,POP_2021_FX_ETARIA!A:AC,29,0)</f>
        <v>2971.4436921376259</v>
      </c>
      <c r="AF285" s="3">
        <f t="shared" si="43"/>
        <v>2389.4109179273501</v>
      </c>
      <c r="AG285" s="12">
        <f>(AF285*POP_PADRAO!$I$2)/100000</f>
        <v>165.21594378034615</v>
      </c>
      <c r="AH285" s="12">
        <f t="shared" si="44"/>
        <v>345.19608865465716</v>
      </c>
    </row>
    <row r="286" spans="1:34" x14ac:dyDescent="0.25">
      <c r="A286" s="8" t="s">
        <v>285</v>
      </c>
      <c r="B286" s="6">
        <f>VLOOKUP($A286,OBITOS!A:AC,18,0)</f>
        <v>0</v>
      </c>
      <c r="C286" s="1">
        <f>VLOOKUP(A286,POP_2021_FX_ETARIA!A:AC,8,0)</f>
        <v>7051.4540281776517</v>
      </c>
      <c r="D286" s="3">
        <f t="shared" si="36"/>
        <v>0</v>
      </c>
      <c r="E286" s="12">
        <f>(D286*POP_PADRAO!$B$2)/100000</f>
        <v>0</v>
      </c>
      <c r="F286" s="6">
        <f>VLOOKUP(A286,OBITOS!A:AC,19,0)</f>
        <v>0</v>
      </c>
      <c r="G286" s="1">
        <f>VLOOKUP(A286,POP_2021_FX_ETARIA!A:AC,11,0)</f>
        <v>6845.9496272707538</v>
      </c>
      <c r="H286" s="3">
        <f t="shared" si="37"/>
        <v>0</v>
      </c>
      <c r="I286" s="12">
        <f>(H286*POP_PADRAO!$C$2)/100000</f>
        <v>0</v>
      </c>
      <c r="J286" s="8">
        <f>VLOOKUP(A286,OBITOS!A:AC,20,0)</f>
        <v>2</v>
      </c>
      <c r="K286" s="1">
        <f>VLOOKUP(A286,POP_2021_FX_ETARIA!A:AC,14,0)</f>
        <v>8629.0573301395598</v>
      </c>
      <c r="L286" s="3">
        <f t="shared" si="38"/>
        <v>23.177502750090706</v>
      </c>
      <c r="M286" s="12">
        <f>(L286*POP_PADRAO!$D$2)/100000</f>
        <v>3.4298328242951324</v>
      </c>
      <c r="N286" s="8">
        <f>VLOOKUP(A286,OBITOS!A:AB,21,0)</f>
        <v>4</v>
      </c>
      <c r="O286" s="1">
        <f>VLOOKUP(A286,POP_2021_FX_ETARIA!A:AC,17,0)</f>
        <v>8406.5062371083386</v>
      </c>
      <c r="P286" s="3">
        <f t="shared" si="39"/>
        <v>47.582192734753932</v>
      </c>
      <c r="Q286" s="12">
        <f>(P286*POP_PADRAO!$E$2)/100000</f>
        <v>7.888179909959347</v>
      </c>
      <c r="R286" s="8">
        <f>VLOOKUP($A286,OBITOS!A:AB,22,0)</f>
        <v>7</v>
      </c>
      <c r="S286" s="1">
        <f>VLOOKUP(A286,POP_2021_FX_ETARIA!A:AC,20,0)</f>
        <v>7390.9569720950467</v>
      </c>
      <c r="T286" s="3">
        <f t="shared" si="40"/>
        <v>94.710333539065033</v>
      </c>
      <c r="U286" s="12">
        <f>(T286*POP_PADRAO!$F$2)/100000</f>
        <v>14.450203459027353</v>
      </c>
      <c r="V286" s="8">
        <f>VLOOKUP(A286,OBITOS!A:AC,23,0)</f>
        <v>20</v>
      </c>
      <c r="W286" s="1">
        <f>VLOOKUP(A286,POP_2021_FX_ETARIA!A:AC,23,0)</f>
        <v>5777.0489905272225</v>
      </c>
      <c r="X286" s="3">
        <f t="shared" si="41"/>
        <v>346.19751421174584</v>
      </c>
      <c r="Y286" s="12">
        <f>(X286*POP_PADRAO!$G$2)/100000</f>
        <v>42.215152553784989</v>
      </c>
      <c r="Z286" s="8">
        <f>VLOOKUP(A286,OBITOS!A:AC,24,0)</f>
        <v>30</v>
      </c>
      <c r="AA286" s="1">
        <f>VLOOKUP(A286,POP_2021_FX_ETARIA!A:AC,26,0)</f>
        <v>3904.4949037372594</v>
      </c>
      <c r="AB286" s="3">
        <f t="shared" si="42"/>
        <v>768.34522107545706</v>
      </c>
      <c r="AC286" s="12">
        <f>(AB286*POP_PADRAO!$H$2)/100000</f>
        <v>70.144250572850254</v>
      </c>
      <c r="AD286" s="8">
        <f>VLOOKUP(A286,OBITOS!A:AC,25,0)</f>
        <v>66</v>
      </c>
      <c r="AE286" s="1">
        <f>VLOOKUP(A286,POP_2021_FX_ETARIA!A:AC,29,0)</f>
        <v>2047.9924001658144</v>
      </c>
      <c r="AF286" s="3">
        <f t="shared" si="43"/>
        <v>3222.6682088593861</v>
      </c>
      <c r="AG286" s="12">
        <f>(AF286*POP_PADRAO!$I$2)/100000</f>
        <v>222.8315630529859</v>
      </c>
      <c r="AH286" s="12">
        <f t="shared" si="44"/>
        <v>360.959182372903</v>
      </c>
    </row>
    <row r="287" spans="1:34" x14ac:dyDescent="0.25">
      <c r="A287" s="8" t="s">
        <v>286</v>
      </c>
      <c r="B287" s="6">
        <f>VLOOKUP($A287,OBITOS!A:AC,18,0)</f>
        <v>0</v>
      </c>
      <c r="C287" s="1">
        <f>VLOOKUP(A287,POP_2021_FX_ETARIA!A:AC,8,0)</f>
        <v>7376.1580265421899</v>
      </c>
      <c r="D287" s="3">
        <f t="shared" si="36"/>
        <v>0</v>
      </c>
      <c r="E287" s="12">
        <f>(D287*POP_PADRAO!$B$2)/100000</f>
        <v>0</v>
      </c>
      <c r="F287" s="6">
        <f>VLOOKUP(A287,OBITOS!A:AC,19,0)</f>
        <v>0</v>
      </c>
      <c r="G287" s="1">
        <f>VLOOKUP(A287,POP_2021_FX_ETARIA!A:AC,11,0)</f>
        <v>7037.8619960917713</v>
      </c>
      <c r="H287" s="3">
        <f t="shared" si="37"/>
        <v>0</v>
      </c>
      <c r="I287" s="12">
        <f>(H287*POP_PADRAO!$C$2)/100000</f>
        <v>0</v>
      </c>
      <c r="J287" s="8">
        <f>VLOOKUP(A287,OBITOS!A:AC,20,0)</f>
        <v>1</v>
      </c>
      <c r="K287" s="1">
        <f>VLOOKUP(A287,POP_2021_FX_ETARIA!A:AC,14,0)</f>
        <v>8665.8063081799792</v>
      </c>
      <c r="L287" s="3">
        <f t="shared" si="38"/>
        <v>11.539607099873241</v>
      </c>
      <c r="M287" s="12">
        <f>(L287*POP_PADRAO!$D$2)/100000</f>
        <v>1.7076439872479146</v>
      </c>
      <c r="N287" s="8">
        <f>VLOOKUP(A287,OBITOS!A:AB,21,0)</f>
        <v>8</v>
      </c>
      <c r="O287" s="1">
        <f>VLOOKUP(A287,POP_2021_FX_ETARIA!A:AC,17,0)</f>
        <v>7867.1721834790287</v>
      </c>
      <c r="P287" s="3">
        <f t="shared" si="39"/>
        <v>101.68838069668678</v>
      </c>
      <c r="Q287" s="12">
        <f>(P287*POP_PADRAO!$E$2)/100000</f>
        <v>16.857908296899986</v>
      </c>
      <c r="R287" s="8">
        <f>VLOOKUP($A287,OBITOS!A:AB,22,0)</f>
        <v>13</v>
      </c>
      <c r="S287" s="1">
        <f>VLOOKUP(A287,POP_2021_FX_ETARIA!A:AC,20,0)</f>
        <v>7318.61100868016</v>
      </c>
      <c r="T287" s="3">
        <f t="shared" si="40"/>
        <v>177.62933409879949</v>
      </c>
      <c r="U287" s="12">
        <f>(T287*POP_PADRAO!$F$2)/100000</f>
        <v>27.101372385733203</v>
      </c>
      <c r="V287" s="8">
        <f>VLOOKUP(A287,OBITOS!A:AC,23,0)</f>
        <v>32</v>
      </c>
      <c r="W287" s="1">
        <f>VLOOKUP(A287,POP_2021_FX_ETARIA!A:AC,23,0)</f>
        <v>5485.6168787675815</v>
      </c>
      <c r="X287" s="3">
        <f t="shared" si="41"/>
        <v>583.3436914608086</v>
      </c>
      <c r="Y287" s="12">
        <f>(X287*POP_PADRAO!$G$2)/100000</f>
        <v>71.132639361598876</v>
      </c>
      <c r="Z287" s="8">
        <f>VLOOKUP(A287,OBITOS!A:AC,24,0)</f>
        <v>29</v>
      </c>
      <c r="AA287" s="1">
        <f>VLOOKUP(A287,POP_2021_FX_ETARIA!A:AC,26,0)</f>
        <v>2996.6410632203051</v>
      </c>
      <c r="AB287" s="3">
        <f t="shared" si="42"/>
        <v>967.75020391783232</v>
      </c>
      <c r="AC287" s="12">
        <f>(AB287*POP_PADRAO!$H$2)/100000</f>
        <v>88.348454488367082</v>
      </c>
      <c r="AD287" s="8">
        <f>VLOOKUP(A287,OBITOS!A:AC,25,0)</f>
        <v>39</v>
      </c>
      <c r="AE287" s="1">
        <f>VLOOKUP(A287,POP_2021_FX_ETARIA!A:AC,29,0)</f>
        <v>1575.5289484593063</v>
      </c>
      <c r="AF287" s="3">
        <f t="shared" si="43"/>
        <v>2475.3591508513823</v>
      </c>
      <c r="AG287" s="12">
        <f>(AF287*POP_PADRAO!$I$2)/100000</f>
        <v>171.158838873131</v>
      </c>
      <c r="AH287" s="12">
        <f t="shared" si="44"/>
        <v>376.30685739297803</v>
      </c>
    </row>
    <row r="288" spans="1:34" x14ac:dyDescent="0.25">
      <c r="A288" s="8" t="s">
        <v>287</v>
      </c>
      <c r="B288" s="6">
        <f>VLOOKUP($A288,OBITOS!A:AC,18,0)</f>
        <v>0</v>
      </c>
      <c r="C288" s="1">
        <f>VLOOKUP(A288,POP_2021_FX_ETARIA!A:AC,8,0)</f>
        <v>5105.2524651918602</v>
      </c>
      <c r="D288" s="3">
        <f t="shared" si="36"/>
        <v>0</v>
      </c>
      <c r="E288" s="12">
        <f>(D288*POP_PADRAO!$B$2)/100000</f>
        <v>0</v>
      </c>
      <c r="F288" s="6">
        <f>VLOOKUP(A288,OBITOS!A:AC,19,0)</f>
        <v>0</v>
      </c>
      <c r="G288" s="1">
        <f>VLOOKUP(A288,POP_2021_FX_ETARIA!A:AC,11,0)</f>
        <v>4571.3461062275592</v>
      </c>
      <c r="H288" s="3">
        <f t="shared" si="37"/>
        <v>0</v>
      </c>
      <c r="I288" s="12">
        <f>(H288*POP_PADRAO!$C$2)/100000</f>
        <v>0</v>
      </c>
      <c r="J288" s="8">
        <f>VLOOKUP(A288,OBITOS!A:AC,20,0)</f>
        <v>2</v>
      </c>
      <c r="K288" s="1">
        <f>VLOOKUP(A288,POP_2021_FX_ETARIA!A:AC,14,0)</f>
        <v>5612.8145221042232</v>
      </c>
      <c r="L288" s="3">
        <f t="shared" si="38"/>
        <v>35.632747031345112</v>
      </c>
      <c r="M288" s="12">
        <f>(L288*POP_PADRAO!$D$2)/100000</f>
        <v>5.2729738274945994</v>
      </c>
      <c r="N288" s="8">
        <f>VLOOKUP(A288,OBITOS!A:AB,21,0)</f>
        <v>4</v>
      </c>
      <c r="O288" s="1">
        <f>VLOOKUP(A288,POP_2021_FX_ETARIA!A:AC,17,0)</f>
        <v>5724.3139748651338</v>
      </c>
      <c r="P288" s="3">
        <f t="shared" si="39"/>
        <v>69.877369018603503</v>
      </c>
      <c r="Q288" s="12">
        <f>(P288*POP_PADRAO!$E$2)/100000</f>
        <v>11.584276107787792</v>
      </c>
      <c r="R288" s="8">
        <f>VLOOKUP($A288,OBITOS!A:AB,22,0)</f>
        <v>15</v>
      </c>
      <c r="S288" s="1">
        <f>VLOOKUP(A288,POP_2021_FX_ETARIA!A:AC,20,0)</f>
        <v>4859.5111503643193</v>
      </c>
      <c r="T288" s="3">
        <f t="shared" si="40"/>
        <v>308.67302359982125</v>
      </c>
      <c r="U288" s="12">
        <f>(T288*POP_PADRAO!$F$2)/100000</f>
        <v>47.095051053650863</v>
      </c>
      <c r="V288" s="8">
        <f>VLOOKUP(A288,OBITOS!A:AC,23,0)</f>
        <v>15</v>
      </c>
      <c r="W288" s="1">
        <f>VLOOKUP(A288,POP_2021_FX_ETARIA!A:AC,23,0)</f>
        <v>3696.4726938518838</v>
      </c>
      <c r="X288" s="3">
        <f t="shared" si="41"/>
        <v>405.79225770958834</v>
      </c>
      <c r="Y288" s="12">
        <f>(X288*POP_PADRAO!$G$2)/100000</f>
        <v>49.482105911013207</v>
      </c>
      <c r="Z288" s="8">
        <f>VLOOKUP(A288,OBITOS!A:AC,24,0)</f>
        <v>18</v>
      </c>
      <c r="AA288" s="1">
        <f>VLOOKUP(A288,POP_2021_FX_ETARIA!A:AC,26,0)</f>
        <v>2853.3761651131827</v>
      </c>
      <c r="AB288" s="3">
        <f t="shared" si="42"/>
        <v>630.83165199447183</v>
      </c>
      <c r="AC288" s="12">
        <f>(AB288*POP_PADRAO!$H$2)/100000</f>
        <v>57.590276158481771</v>
      </c>
      <c r="AD288" s="8">
        <f>VLOOKUP(A288,OBITOS!A:AC,25,0)</f>
        <v>49</v>
      </c>
      <c r="AE288" s="1">
        <f>VLOOKUP(A288,POP_2021_FX_ETARIA!A:AC,29,0)</f>
        <v>1861.4260521042086</v>
      </c>
      <c r="AF288" s="3">
        <f t="shared" si="43"/>
        <v>2632.3903624647896</v>
      </c>
      <c r="AG288" s="12">
        <f>(AF288*POP_PADRAO!$I$2)/100000</f>
        <v>182.01677027163029</v>
      </c>
      <c r="AH288" s="12">
        <f t="shared" si="44"/>
        <v>353.04145333005852</v>
      </c>
    </row>
    <row r="289" spans="1:34" x14ac:dyDescent="0.25">
      <c r="A289" s="8" t="s">
        <v>288</v>
      </c>
      <c r="B289" s="6">
        <f>VLOOKUP($A289,OBITOS!A:AC,18,0)</f>
        <v>0</v>
      </c>
      <c r="C289" s="1">
        <f>VLOOKUP(A289,POP_2021_FX_ETARIA!A:AC,8,0)</f>
        <v>6852.1318462163463</v>
      </c>
      <c r="D289" s="3">
        <f t="shared" si="36"/>
        <v>0</v>
      </c>
      <c r="E289" s="12">
        <f>(D289*POP_PADRAO!$B$2)/100000</f>
        <v>0</v>
      </c>
      <c r="F289" s="6">
        <f>VLOOKUP(A289,OBITOS!A:AC,19,0)</f>
        <v>1</v>
      </c>
      <c r="G289" s="1">
        <f>VLOOKUP(A289,POP_2021_FX_ETARIA!A:AC,11,0)</f>
        <v>6331.9267673641198</v>
      </c>
      <c r="H289" s="3">
        <f t="shared" si="37"/>
        <v>15.792981137340034</v>
      </c>
      <c r="I289" s="12">
        <f>(H289*POP_PADRAO!$C$2)/100000</f>
        <v>1.9118785970177767</v>
      </c>
      <c r="J289" s="8">
        <f>VLOOKUP(A289,OBITOS!A:AC,20,0)</f>
        <v>3</v>
      </c>
      <c r="K289" s="1">
        <f>VLOOKUP(A289,POP_2021_FX_ETARIA!A:AC,14,0)</f>
        <v>8000.9655058862272</v>
      </c>
      <c r="L289" s="3">
        <f t="shared" si="38"/>
        <v>37.495474737304285</v>
      </c>
      <c r="M289" s="12">
        <f>(L289*POP_PADRAO!$D$2)/100000</f>
        <v>5.5486223603632991</v>
      </c>
      <c r="N289" s="8">
        <f>VLOOKUP(A289,OBITOS!A:AB,21,0)</f>
        <v>8</v>
      </c>
      <c r="O289" s="1">
        <f>VLOOKUP(A289,POP_2021_FX_ETARIA!A:AC,17,0)</f>
        <v>8193.9057894578236</v>
      </c>
      <c r="P289" s="3">
        <f t="shared" si="39"/>
        <v>97.633536503344956</v>
      </c>
      <c r="Q289" s="12">
        <f>(P289*POP_PADRAO!$E$2)/100000</f>
        <v>16.18569588579409</v>
      </c>
      <c r="R289" s="8">
        <f>VLOOKUP($A289,OBITOS!A:AB,22,0)</f>
        <v>13</v>
      </c>
      <c r="S289" s="1">
        <f>VLOOKUP(A289,POP_2021_FX_ETARIA!A:AC,20,0)</f>
        <v>7577.5618238021643</v>
      </c>
      <c r="T289" s="3">
        <f t="shared" si="40"/>
        <v>171.55914134761937</v>
      </c>
      <c r="U289" s="12">
        <f>(T289*POP_PADRAO!$F$2)/100000</f>
        <v>26.175227191092052</v>
      </c>
      <c r="V289" s="8">
        <f>VLOOKUP(A289,OBITOS!A:AC,23,0)</f>
        <v>31</v>
      </c>
      <c r="W289" s="1">
        <f>VLOOKUP(A289,POP_2021_FX_ETARIA!A:AC,23,0)</f>
        <v>6073.3699027717312</v>
      </c>
      <c r="X289" s="3">
        <f t="shared" si="41"/>
        <v>510.42502755928615</v>
      </c>
      <c r="Y289" s="12">
        <f>(X289*POP_PADRAO!$G$2)/100000</f>
        <v>62.240973782688414</v>
      </c>
      <c r="Z289" s="8">
        <f>VLOOKUP(A289,OBITOS!A:AC,24,0)</f>
        <v>38</v>
      </c>
      <c r="AA289" s="1">
        <f>VLOOKUP(A289,POP_2021_FX_ETARIA!A:AC,26,0)</f>
        <v>4451.1478029294276</v>
      </c>
      <c r="AB289" s="3">
        <f t="shared" si="42"/>
        <v>853.71238346637506</v>
      </c>
      <c r="AC289" s="12">
        <f>(AB289*POP_PADRAO!$H$2)/100000</f>
        <v>77.937642742401721</v>
      </c>
      <c r="AD289" s="8">
        <f>VLOOKUP(A289,OBITOS!A:AC,25,0)</f>
        <v>74</v>
      </c>
      <c r="AE289" s="1">
        <f>VLOOKUP(A289,POP_2021_FX_ETARIA!A:AC,29,0)</f>
        <v>3321.0821643286577</v>
      </c>
      <c r="AF289" s="3">
        <f t="shared" si="43"/>
        <v>2228.1893773910524</v>
      </c>
      <c r="AG289" s="12">
        <f>(AF289*POP_PADRAO!$I$2)/100000</f>
        <v>154.06827186775149</v>
      </c>
      <c r="AH289" s="12">
        <f t="shared" si="44"/>
        <v>344.06831242710882</v>
      </c>
    </row>
    <row r="290" spans="1:34" x14ac:dyDescent="0.25">
      <c r="A290" s="8" t="s">
        <v>289</v>
      </c>
      <c r="B290" s="6">
        <f>VLOOKUP($A290,OBITOS!A:AC,18,0)</f>
        <v>0</v>
      </c>
      <c r="C290" s="1">
        <f>VLOOKUP(A290,POP_2021_FX_ETARIA!A:AC,8,0)</f>
        <v>5835.7203124380485</v>
      </c>
      <c r="D290" s="3">
        <f t="shared" si="36"/>
        <v>0</v>
      </c>
      <c r="E290" s="12">
        <f>(D290*POP_PADRAO!$B$2)/100000</f>
        <v>0</v>
      </c>
      <c r="F290" s="6">
        <f>VLOOKUP(A290,OBITOS!A:AC,19,0)</f>
        <v>0</v>
      </c>
      <c r="G290" s="1">
        <f>VLOOKUP(A290,POP_2021_FX_ETARIA!A:AC,11,0)</f>
        <v>5694.9658255583827</v>
      </c>
      <c r="H290" s="3">
        <f t="shared" si="37"/>
        <v>0</v>
      </c>
      <c r="I290" s="12">
        <f>(H290*POP_PADRAO!$C$2)/100000</f>
        <v>0</v>
      </c>
      <c r="J290" s="8">
        <f>VLOOKUP(A290,OBITOS!A:AC,20,0)</f>
        <v>1</v>
      </c>
      <c r="K290" s="1">
        <f>VLOOKUP(A290,POP_2021_FX_ETARIA!A:AC,14,0)</f>
        <v>5800.7324774821409</v>
      </c>
      <c r="L290" s="3">
        <f t="shared" si="38"/>
        <v>17.239202184929219</v>
      </c>
      <c r="M290" s="12">
        <f>(L290*POP_PADRAO!$D$2)/100000</f>
        <v>2.5510764535795043</v>
      </c>
      <c r="N290" s="8">
        <f>VLOOKUP(A290,OBITOS!A:AB,21,0)</f>
        <v>5</v>
      </c>
      <c r="O290" s="1">
        <f>VLOOKUP(A290,POP_2021_FX_ETARIA!A:AC,17,0)</f>
        <v>5773.5796232381472</v>
      </c>
      <c r="P290" s="3">
        <f t="shared" si="39"/>
        <v>86.601386423691864</v>
      </c>
      <c r="Q290" s="12">
        <f>(P290*POP_PADRAO!$E$2)/100000</f>
        <v>14.356785118543675</v>
      </c>
      <c r="R290" s="8">
        <f>VLOOKUP($A290,OBITOS!A:AB,22,0)</f>
        <v>8</v>
      </c>
      <c r="S290" s="1">
        <f>VLOOKUP(A290,POP_2021_FX_ETARIA!A:AC,20,0)</f>
        <v>5722.1736352456828</v>
      </c>
      <c r="T290" s="3">
        <f t="shared" si="40"/>
        <v>139.80701233398551</v>
      </c>
      <c r="U290" s="12">
        <f>(T290*POP_PADRAO!$F$2)/100000</f>
        <v>21.330721767456893</v>
      </c>
      <c r="V290" s="8">
        <f>VLOOKUP(A290,OBITOS!A:AC,23,0)</f>
        <v>24</v>
      </c>
      <c r="W290" s="1">
        <f>VLOOKUP(A290,POP_2021_FX_ETARIA!A:AC,23,0)</f>
        <v>3451.9062184449681</v>
      </c>
      <c r="X290" s="3">
        <f t="shared" si="41"/>
        <v>695.26801950058882</v>
      </c>
      <c r="Y290" s="12">
        <f>(X290*POP_PADRAO!$G$2)/100000</f>
        <v>84.780636209402033</v>
      </c>
      <c r="Z290" s="8">
        <f>VLOOKUP(A290,OBITOS!A:AC,24,0)</f>
        <v>15</v>
      </c>
      <c r="AA290" s="1">
        <f>VLOOKUP(A290,POP_2021_FX_ETARIA!A:AC,26,0)</f>
        <v>1629.9702892885066</v>
      </c>
      <c r="AB290" s="3">
        <f t="shared" si="42"/>
        <v>920.26217278767717</v>
      </c>
      <c r="AC290" s="12">
        <f>(AB290*POP_PADRAO!$H$2)/100000</f>
        <v>84.013147567159862</v>
      </c>
      <c r="AD290" s="8">
        <f>VLOOKUP(A290,OBITOS!A:AC,25,0)</f>
        <v>32</v>
      </c>
      <c r="AE290" s="1">
        <f>VLOOKUP(A290,POP_2021_FX_ETARIA!A:AC,29,0)</f>
        <v>848.87612574341551</v>
      </c>
      <c r="AF290" s="3">
        <f t="shared" si="43"/>
        <v>3769.6901855939859</v>
      </c>
      <c r="AG290" s="12">
        <f>(AF290*POP_PADRAO!$I$2)/100000</f>
        <v>260.65542644823358</v>
      </c>
      <c r="AH290" s="12">
        <f t="shared" si="44"/>
        <v>467.68779356437557</v>
      </c>
    </row>
    <row r="291" spans="1:34" x14ac:dyDescent="0.25">
      <c r="A291" s="8" t="s">
        <v>290</v>
      </c>
      <c r="B291" s="6">
        <f>VLOOKUP($A291,OBITOS!A:AC,18,0)</f>
        <v>0</v>
      </c>
      <c r="C291" s="1">
        <f>VLOOKUP(A291,POP_2021_FX_ETARIA!A:AC,8,0)</f>
        <v>5970.140359224456</v>
      </c>
      <c r="D291" s="3">
        <f t="shared" si="36"/>
        <v>0</v>
      </c>
      <c r="E291" s="12">
        <f>(D291*POP_PADRAO!$B$2)/100000</f>
        <v>0</v>
      </c>
      <c r="F291" s="6">
        <f>VLOOKUP(A291,OBITOS!A:AC,19,0)</f>
        <v>0</v>
      </c>
      <c r="G291" s="1">
        <f>VLOOKUP(A291,POP_2021_FX_ETARIA!A:AC,11,0)</f>
        <v>5418.6431121006508</v>
      </c>
      <c r="H291" s="3">
        <f t="shared" si="37"/>
        <v>0</v>
      </c>
      <c r="I291" s="12">
        <f>(H291*POP_PADRAO!$C$2)/100000</f>
        <v>0</v>
      </c>
      <c r="J291" s="8">
        <f>VLOOKUP(A291,OBITOS!A:AC,20,0)</f>
        <v>1</v>
      </c>
      <c r="K291" s="1">
        <f>VLOOKUP(A291,POP_2021_FX_ETARIA!A:AC,14,0)</f>
        <v>5930.546226317424</v>
      </c>
      <c r="L291" s="3">
        <f t="shared" si="38"/>
        <v>16.861853222935768</v>
      </c>
      <c r="M291" s="12">
        <f>(L291*POP_PADRAO!$D$2)/100000</f>
        <v>2.4952359314139412</v>
      </c>
      <c r="N291" s="8">
        <f>VLOOKUP(A291,OBITOS!A:AB,21,0)</f>
        <v>9</v>
      </c>
      <c r="O291" s="1">
        <f>VLOOKUP(A291,POP_2021_FX_ETARIA!A:AC,17,0)</f>
        <v>5690.6321655129859</v>
      </c>
      <c r="P291" s="3">
        <f t="shared" si="39"/>
        <v>158.15466082209321</v>
      </c>
      <c r="Q291" s="12">
        <f>(P291*POP_PADRAO!$E$2)/100000</f>
        <v>26.218892961022803</v>
      </c>
      <c r="R291" s="8">
        <f>VLOOKUP($A291,OBITOS!A:AB,22,0)</f>
        <v>9</v>
      </c>
      <c r="S291" s="1">
        <f>VLOOKUP(A291,POP_2021_FX_ETARIA!A:AC,20,0)</f>
        <v>5045.6806929369623</v>
      </c>
      <c r="T291" s="3">
        <f t="shared" si="40"/>
        <v>178.37038345685187</v>
      </c>
      <c r="U291" s="12">
        <f>(T291*POP_PADRAO!$F$2)/100000</f>
        <v>27.214436225727191</v>
      </c>
      <c r="V291" s="8">
        <f>VLOOKUP(A291,OBITOS!A:AC,23,0)</f>
        <v>19</v>
      </c>
      <c r="W291" s="1">
        <f>VLOOKUP(A291,POP_2021_FX_ETARIA!A:AC,23,0)</f>
        <v>3510.8071777179402</v>
      </c>
      <c r="X291" s="3">
        <f t="shared" si="41"/>
        <v>541.1860873643933</v>
      </c>
      <c r="Y291" s="12">
        <f>(X291*POP_PADRAO!$G$2)/100000</f>
        <v>65.991962103171986</v>
      </c>
      <c r="Z291" s="8">
        <f>VLOOKUP(A291,OBITOS!A:AC,24,0)</f>
        <v>20</v>
      </c>
      <c r="AA291" s="1">
        <f>VLOOKUP(A291,POP_2021_FX_ETARIA!A:AC,26,0)</f>
        <v>1931.8874120406567</v>
      </c>
      <c r="AB291" s="3">
        <f t="shared" si="42"/>
        <v>1035.2570173265924</v>
      </c>
      <c r="AC291" s="12">
        <f>(AB291*POP_PADRAO!$H$2)/100000</f>
        <v>94.511328552307788</v>
      </c>
      <c r="AD291" s="8">
        <f>VLOOKUP(A291,OBITOS!A:AC,25,0)</f>
        <v>21</v>
      </c>
      <c r="AE291" s="1">
        <f>VLOOKUP(A291,POP_2021_FX_ETARIA!A:AC,29,0)</f>
        <v>991.69651656754468</v>
      </c>
      <c r="AF291" s="3">
        <f t="shared" si="43"/>
        <v>2117.583317997839</v>
      </c>
      <c r="AG291" s="12">
        <f>(AF291*POP_PADRAO!$I$2)/100000</f>
        <v>146.42041006492431</v>
      </c>
      <c r="AH291" s="12">
        <f t="shared" si="44"/>
        <v>362.85226583856797</v>
      </c>
    </row>
    <row r="292" spans="1:34" x14ac:dyDescent="0.25">
      <c r="A292" s="8" t="s">
        <v>291</v>
      </c>
      <c r="B292" s="6">
        <f>VLOOKUP($A292,OBITOS!A:AC,18,0)</f>
        <v>0</v>
      </c>
      <c r="C292" s="1">
        <f>VLOOKUP(A292,POP_2021_FX_ETARIA!A:AC,8,0)</f>
        <v>6866.9741088775236</v>
      </c>
      <c r="D292" s="3">
        <f t="shared" si="36"/>
        <v>0</v>
      </c>
      <c r="E292" s="12">
        <f>(D292*POP_PADRAO!$B$2)/100000</f>
        <v>0</v>
      </c>
      <c r="F292" s="6">
        <f>VLOOKUP(A292,OBITOS!A:AC,19,0)</f>
        <v>0</v>
      </c>
      <c r="G292" s="1">
        <f>VLOOKUP(A292,POP_2021_FX_ETARIA!A:AC,11,0)</f>
        <v>6440.5841638394122</v>
      </c>
      <c r="H292" s="3">
        <f t="shared" si="37"/>
        <v>0</v>
      </c>
      <c r="I292" s="12">
        <f>(H292*POP_PADRAO!$C$2)/100000</f>
        <v>0</v>
      </c>
      <c r="J292" s="8">
        <f>VLOOKUP(A292,OBITOS!A:AC,20,0)</f>
        <v>0</v>
      </c>
      <c r="K292" s="1">
        <f>VLOOKUP(A292,POP_2021_FX_ETARIA!A:AC,14,0)</f>
        <v>6141.1102598612697</v>
      </c>
      <c r="L292" s="3">
        <f t="shared" si="38"/>
        <v>0</v>
      </c>
      <c r="M292" s="12">
        <f>(L292*POP_PADRAO!$D$2)/100000</f>
        <v>0</v>
      </c>
      <c r="N292" s="8">
        <f>VLOOKUP(A292,OBITOS!A:AB,21,0)</f>
        <v>2</v>
      </c>
      <c r="O292" s="1">
        <f>VLOOKUP(A292,POP_2021_FX_ETARIA!A:AC,17,0)</f>
        <v>6425.1537319476311</v>
      </c>
      <c r="P292" s="3">
        <f t="shared" si="39"/>
        <v>31.127659873030744</v>
      </c>
      <c r="Q292" s="12">
        <f>(P292*POP_PADRAO!$E$2)/100000</f>
        <v>5.1603460694476677</v>
      </c>
      <c r="R292" s="8">
        <f>VLOOKUP($A292,OBITOS!A:AB,22,0)</f>
        <v>10</v>
      </c>
      <c r="S292" s="1">
        <f>VLOOKUP(A292,POP_2021_FX_ETARIA!A:AC,20,0)</f>
        <v>5477.5428540875801</v>
      </c>
      <c r="T292" s="3">
        <f t="shared" si="40"/>
        <v>182.56361047978962</v>
      </c>
      <c r="U292" s="12">
        <f>(T292*POP_PADRAO!$F$2)/100000</f>
        <v>27.854207846913063</v>
      </c>
      <c r="V292" s="8">
        <f>VLOOKUP(A292,OBITOS!A:AC,23,0)</f>
        <v>12</v>
      </c>
      <c r="W292" s="1">
        <f>VLOOKUP(A292,POP_2021_FX_ETARIA!A:AC,23,0)</f>
        <v>3445.7061174688656</v>
      </c>
      <c r="X292" s="3">
        <f t="shared" si="41"/>
        <v>348.25953203504531</v>
      </c>
      <c r="Y292" s="12">
        <f>(X292*POP_PADRAO!$G$2)/100000</f>
        <v>42.466593980732874</v>
      </c>
      <c r="Z292" s="8">
        <f>VLOOKUP(A292,OBITOS!A:AC,24,0)</f>
        <v>15</v>
      </c>
      <c r="AA292" s="1">
        <f>VLOOKUP(A292,POP_2021_FX_ETARIA!A:AC,26,0)</f>
        <v>1542.0703674745894</v>
      </c>
      <c r="AB292" s="3">
        <f t="shared" si="42"/>
        <v>972.71825698623149</v>
      </c>
      <c r="AC292" s="12">
        <f>(AB292*POP_PADRAO!$H$2)/100000</f>
        <v>88.802001083999244</v>
      </c>
      <c r="AD292" s="8">
        <f>VLOOKUP(A292,OBITOS!A:AC,25,0)</f>
        <v>23</v>
      </c>
      <c r="AE292" s="1">
        <f>VLOOKUP(A292,POP_2021_FX_ETARIA!A:AC,29,0)</f>
        <v>774.44859813084111</v>
      </c>
      <c r="AF292" s="3">
        <f t="shared" si="43"/>
        <v>2969.8549465401975</v>
      </c>
      <c r="AG292" s="12">
        <f>(AF292*POP_PADRAO!$I$2)/100000</f>
        <v>205.35077671319445</v>
      </c>
      <c r="AH292" s="12">
        <f t="shared" si="44"/>
        <v>369.63392569428731</v>
      </c>
    </row>
    <row r="293" spans="1:34" x14ac:dyDescent="0.25">
      <c r="A293" s="8" t="s">
        <v>292</v>
      </c>
      <c r="B293" s="6">
        <f>VLOOKUP($A293,OBITOS!A:AC,18,0)</f>
        <v>0</v>
      </c>
      <c r="C293" s="1">
        <f>VLOOKUP(A293,POP_2021_FX_ETARIA!A:AC,8,0)</f>
        <v>7166.2687443003852</v>
      </c>
      <c r="D293" s="3">
        <f t="shared" si="36"/>
        <v>0</v>
      </c>
      <c r="E293" s="12">
        <f>(D293*POP_PADRAO!$B$2)/100000</f>
        <v>0</v>
      </c>
      <c r="F293" s="6">
        <f>VLOOKUP(A293,OBITOS!A:AC,19,0)</f>
        <v>0</v>
      </c>
      <c r="G293" s="1">
        <f>VLOOKUP(A293,POP_2021_FX_ETARIA!A:AC,11,0)</f>
        <v>7014.9730173876169</v>
      </c>
      <c r="H293" s="3">
        <f t="shared" si="37"/>
        <v>0</v>
      </c>
      <c r="I293" s="12">
        <f>(H293*POP_PADRAO!$C$2)/100000</f>
        <v>0</v>
      </c>
      <c r="J293" s="8">
        <f>VLOOKUP(A293,OBITOS!A:AC,20,0)</f>
        <v>1</v>
      </c>
      <c r="K293" s="1">
        <f>VLOOKUP(A293,POP_2021_FX_ETARIA!A:AC,14,0)</f>
        <v>8592.2391551920482</v>
      </c>
      <c r="L293" s="3">
        <f t="shared" si="38"/>
        <v>11.638409754874294</v>
      </c>
      <c r="M293" s="12">
        <f>(L293*POP_PADRAO!$D$2)/100000</f>
        <v>1.7222649148303217</v>
      </c>
      <c r="N293" s="8">
        <f>VLOOKUP(A293,OBITOS!A:AB,21,0)</f>
        <v>4</v>
      </c>
      <c r="O293" s="1">
        <f>VLOOKUP(A293,POP_2021_FX_ETARIA!A:AC,17,0)</f>
        <v>7810.1579931743245</v>
      </c>
      <c r="P293" s="3">
        <f t="shared" si="39"/>
        <v>51.215353178460582</v>
      </c>
      <c r="Q293" s="12">
        <f>(P293*POP_PADRAO!$E$2)/100000</f>
        <v>8.4904855536161019</v>
      </c>
      <c r="R293" s="8">
        <f>VLOOKUP($A293,OBITOS!A:AB,22,0)</f>
        <v>17</v>
      </c>
      <c r="S293" s="1">
        <f>VLOOKUP(A293,POP_2021_FX_ETARIA!A:AC,20,0)</f>
        <v>6967.1939795754697</v>
      </c>
      <c r="T293" s="3">
        <f t="shared" si="40"/>
        <v>244.00067013830807</v>
      </c>
      <c r="U293" s="12">
        <f>(T293*POP_PADRAO!$F$2)/100000</f>
        <v>37.227820828898949</v>
      </c>
      <c r="V293" s="8">
        <f>VLOOKUP(A293,OBITOS!A:AC,23,0)</f>
        <v>25</v>
      </c>
      <c r="W293" s="1">
        <f>VLOOKUP(A293,POP_2021_FX_ETARIA!A:AC,23,0)</f>
        <v>5383.2376725008417</v>
      </c>
      <c r="X293" s="3">
        <f t="shared" si="41"/>
        <v>464.40453721200788</v>
      </c>
      <c r="Y293" s="12">
        <f>(X293*POP_PADRAO!$G$2)/100000</f>
        <v>56.629258097687618</v>
      </c>
      <c r="Z293" s="8">
        <f>VLOOKUP(A293,OBITOS!A:AC,24,0)</f>
        <v>28</v>
      </c>
      <c r="AA293" s="1">
        <f>VLOOKUP(A293,POP_2021_FX_ETARIA!A:AC,26,0)</f>
        <v>3309.6231430805315</v>
      </c>
      <c r="AB293" s="3">
        <f t="shared" si="42"/>
        <v>846.0177727044221</v>
      </c>
      <c r="AC293" s="12">
        <f>(AB293*POP_PADRAO!$H$2)/100000</f>
        <v>77.235181543265838</v>
      </c>
      <c r="AD293" s="8">
        <f>VLOOKUP(A293,OBITOS!A:AC,25,0)</f>
        <v>32</v>
      </c>
      <c r="AE293" s="1">
        <f>VLOOKUP(A293,POP_2021_FX_ETARIA!A:AC,29,0)</f>
        <v>1727.9255734919286</v>
      </c>
      <c r="AF293" s="3">
        <f t="shared" si="43"/>
        <v>1851.9316162056605</v>
      </c>
      <c r="AG293" s="12">
        <f>(AF293*POP_PADRAO!$I$2)/100000</f>
        <v>128.05190915151874</v>
      </c>
      <c r="AH293" s="12">
        <f t="shared" si="44"/>
        <v>309.35692008981755</v>
      </c>
    </row>
    <row r="294" spans="1:34" x14ac:dyDescent="0.25">
      <c r="A294" s="8" t="s">
        <v>293</v>
      </c>
      <c r="B294" s="6">
        <f>VLOOKUP($A294,OBITOS!A:AC,18,0)</f>
        <v>0</v>
      </c>
      <c r="C294" s="1">
        <f>VLOOKUP(A294,POP_2021_FX_ETARIA!A:AC,8,0)</f>
        <v>7601.0335831251741</v>
      </c>
      <c r="D294" s="3">
        <f t="shared" si="36"/>
        <v>0</v>
      </c>
      <c r="E294" s="12">
        <f>(D294*POP_PADRAO!$B$2)/100000</f>
        <v>0</v>
      </c>
      <c r="F294" s="6">
        <f>VLOOKUP(A294,OBITOS!A:AC,19,0)</f>
        <v>0</v>
      </c>
      <c r="G294" s="1">
        <f>VLOOKUP(A294,POP_2021_FX_ETARIA!A:AC,11,0)</f>
        <v>7433.5339800678539</v>
      </c>
      <c r="H294" s="3">
        <f t="shared" si="37"/>
        <v>0</v>
      </c>
      <c r="I294" s="12">
        <f>(H294*POP_PADRAO!$C$2)/100000</f>
        <v>0</v>
      </c>
      <c r="J294" s="8">
        <f>VLOOKUP(A294,OBITOS!A:AC,20,0)</f>
        <v>0</v>
      </c>
      <c r="K294" s="1">
        <f>VLOOKUP(A294,POP_2021_FX_ETARIA!A:AC,14,0)</f>
        <v>8960.2151361424585</v>
      </c>
      <c r="L294" s="3">
        <f t="shared" si="38"/>
        <v>0</v>
      </c>
      <c r="M294" s="12">
        <f>(L294*POP_PADRAO!$D$2)/100000</f>
        <v>0</v>
      </c>
      <c r="N294" s="8">
        <f>VLOOKUP(A294,OBITOS!A:AB,21,0)</f>
        <v>0</v>
      </c>
      <c r="O294" s="1">
        <f>VLOOKUP(A294,POP_2021_FX_ETARIA!A:AC,17,0)</f>
        <v>8200.8841756165293</v>
      </c>
      <c r="P294" s="3">
        <f t="shared" si="39"/>
        <v>0</v>
      </c>
      <c r="Q294" s="12">
        <f>(P294*POP_PADRAO!$E$2)/100000</f>
        <v>0</v>
      </c>
      <c r="R294" s="8">
        <f>VLOOKUP($A294,OBITOS!A:AB,22,0)</f>
        <v>9</v>
      </c>
      <c r="S294" s="1">
        <f>VLOOKUP(A294,POP_2021_FX_ETARIA!A:AC,20,0)</f>
        <v>7519.3215526920822</v>
      </c>
      <c r="T294" s="3">
        <f t="shared" si="40"/>
        <v>119.69164953156981</v>
      </c>
      <c r="U294" s="12">
        <f>(T294*POP_PADRAO!$F$2)/100000</f>
        <v>18.261668219808215</v>
      </c>
      <c r="V294" s="8">
        <f>VLOOKUP(A294,OBITOS!A:AC,23,0)</f>
        <v>29</v>
      </c>
      <c r="W294" s="1">
        <f>VLOOKUP(A294,POP_2021_FX_ETARIA!A:AC,23,0)</f>
        <v>5308.8364607876138</v>
      </c>
      <c r="X294" s="3">
        <f t="shared" si="41"/>
        <v>546.25905721905747</v>
      </c>
      <c r="Y294" s="12">
        <f>(X294*POP_PADRAO!$G$2)/100000</f>
        <v>66.610557522041503</v>
      </c>
      <c r="Z294" s="8">
        <f>VLOOKUP(A294,OBITOS!A:AC,24,0)</f>
        <v>29</v>
      </c>
      <c r="AA294" s="1">
        <f>VLOOKUP(A294,POP_2021_FX_ETARIA!A:AC,26,0)</f>
        <v>3496.8881939014855</v>
      </c>
      <c r="AB294" s="3">
        <f t="shared" si="42"/>
        <v>829.30875658465482</v>
      </c>
      <c r="AC294" s="12">
        <f>(AB294*POP_PADRAO!$H$2)/100000</f>
        <v>75.709771634565897</v>
      </c>
      <c r="AD294" s="8">
        <f>VLOOKUP(A294,OBITOS!A:AC,25,0)</f>
        <v>59</v>
      </c>
      <c r="AE294" s="1">
        <f>VLOOKUP(A294,POP_2021_FX_ETARIA!A:AC,29,0)</f>
        <v>1814.4224299065422</v>
      </c>
      <c r="AF294" s="3">
        <f t="shared" si="43"/>
        <v>3251.7234700983604</v>
      </c>
      <c r="AG294" s="12">
        <f>(AF294*POP_PADRAO!$I$2)/100000</f>
        <v>224.8405906218168</v>
      </c>
      <c r="AH294" s="12">
        <f t="shared" si="44"/>
        <v>385.42258799823242</v>
      </c>
    </row>
    <row r="295" spans="1:34" x14ac:dyDescent="0.25">
      <c r="A295" s="8" t="s">
        <v>294</v>
      </c>
      <c r="B295" s="6">
        <f>VLOOKUP($A295,OBITOS!A:AC,18,0)</f>
        <v>0</v>
      </c>
      <c r="C295" s="1">
        <f>VLOOKUP(A295,POP_2021_FX_ETARIA!A:AC,8,0)</f>
        <v>7173.619840609017</v>
      </c>
      <c r="D295" s="3">
        <f t="shared" si="36"/>
        <v>0</v>
      </c>
      <c r="E295" s="12">
        <f>(D295*POP_PADRAO!$B$2)/100000</f>
        <v>0</v>
      </c>
      <c r="F295" s="6">
        <f>VLOOKUP(A295,OBITOS!A:AC,19,0)</f>
        <v>0</v>
      </c>
      <c r="G295" s="1">
        <f>VLOOKUP(A295,POP_2021_FX_ETARIA!A:AC,11,0)</f>
        <v>6866.3929353972298</v>
      </c>
      <c r="H295" s="3">
        <f t="shared" si="37"/>
        <v>0</v>
      </c>
      <c r="I295" s="12">
        <f>(H295*POP_PADRAO!$C$2)/100000</f>
        <v>0</v>
      </c>
      <c r="J295" s="8">
        <f>VLOOKUP(A295,OBITOS!A:AC,20,0)</f>
        <v>3</v>
      </c>
      <c r="K295" s="1">
        <f>VLOOKUP(A295,POP_2021_FX_ETARIA!A:AC,14,0)</f>
        <v>7933.9710114918726</v>
      </c>
      <c r="L295" s="3">
        <f t="shared" si="38"/>
        <v>37.812086730020603</v>
      </c>
      <c r="M295" s="12">
        <f>(L295*POP_PADRAO!$D$2)/100000</f>
        <v>5.595474957767463</v>
      </c>
      <c r="N295" s="8">
        <f>VLOOKUP(A295,OBITOS!A:AB,21,0)</f>
        <v>3</v>
      </c>
      <c r="O295" s="1">
        <f>VLOOKUP(A295,POP_2021_FX_ETARIA!A:AC,17,0)</f>
        <v>7680.2797369994023</v>
      </c>
      <c r="P295" s="3">
        <f t="shared" si="39"/>
        <v>39.061077235867266</v>
      </c>
      <c r="Q295" s="12">
        <f>(P295*POP_PADRAO!$E$2)/100000</f>
        <v>6.4755486665138022</v>
      </c>
      <c r="R295" s="8">
        <f>VLOOKUP($A295,OBITOS!A:AB,22,0)</f>
        <v>8</v>
      </c>
      <c r="S295" s="1">
        <f>VLOOKUP(A295,POP_2021_FX_ETARIA!A:AC,20,0)</f>
        <v>6766.2960754959104</v>
      </c>
      <c r="T295" s="3">
        <f t="shared" si="40"/>
        <v>118.23307627598413</v>
      </c>
      <c r="U295" s="12">
        <f>(T295*POP_PADRAO!$F$2)/100000</f>
        <v>18.039129880901239</v>
      </c>
      <c r="V295" s="8">
        <f>VLOOKUP(A295,OBITOS!A:AC,23,0)</f>
        <v>17</v>
      </c>
      <c r="W295" s="1">
        <f>VLOOKUP(A295,POP_2021_FX_ETARIA!A:AC,23,0)</f>
        <v>4724.4769437899695</v>
      </c>
      <c r="X295" s="3">
        <f t="shared" si="41"/>
        <v>359.82819267105202</v>
      </c>
      <c r="Y295" s="12">
        <f>(X295*POP_PADRAO!$G$2)/100000</f>
        <v>43.877270700073169</v>
      </c>
      <c r="Z295" s="8">
        <f>VLOOKUP(A295,OBITOS!A:AC,24,0)</f>
        <v>20</v>
      </c>
      <c r="AA295" s="1">
        <f>VLOOKUP(A295,POP_2021_FX_ETARIA!A:AC,26,0)</f>
        <v>2722.9867083659105</v>
      </c>
      <c r="AB295" s="3">
        <f t="shared" si="42"/>
        <v>734.48761018749826</v>
      </c>
      <c r="AC295" s="12">
        <f>(AB295*POP_PADRAO!$H$2)/100000</f>
        <v>67.053300467637314</v>
      </c>
      <c r="AD295" s="8">
        <f>VLOOKUP(A295,OBITOS!A:AC,25,0)</f>
        <v>31</v>
      </c>
      <c r="AE295" s="1">
        <f>VLOOKUP(A295,POP_2021_FX_ETARIA!A:AC,29,0)</f>
        <v>1291.4181818181819</v>
      </c>
      <c r="AF295" s="3">
        <f t="shared" si="43"/>
        <v>2400.4617897167313</v>
      </c>
      <c r="AG295" s="12">
        <f>(AF295*POP_PADRAO!$I$2)/100000</f>
        <v>165.98005689231854</v>
      </c>
      <c r="AH295" s="12">
        <f t="shared" si="44"/>
        <v>307.02078156521156</v>
      </c>
    </row>
    <row r="296" spans="1:34" x14ac:dyDescent="0.25">
      <c r="A296" s="8" t="s">
        <v>295</v>
      </c>
      <c r="B296" s="6">
        <f>VLOOKUP($A296,OBITOS!A:AC,18,0)</f>
        <v>0</v>
      </c>
      <c r="C296" s="1">
        <f>VLOOKUP(A296,POP_2021_FX_ETARIA!A:AC,8,0)</f>
        <v>5287.7760454435575</v>
      </c>
      <c r="D296" s="3">
        <f t="shared" si="36"/>
        <v>0</v>
      </c>
      <c r="E296" s="12">
        <f>(D296*POP_PADRAO!$B$2)/100000</f>
        <v>0</v>
      </c>
      <c r="F296" s="6">
        <f>VLOOKUP(A296,OBITOS!A:AC,19,0)</f>
        <v>0</v>
      </c>
      <c r="G296" s="1">
        <f>VLOOKUP(A296,POP_2021_FX_ETARIA!A:AC,11,0)</f>
        <v>4840.0296817690332</v>
      </c>
      <c r="H296" s="3">
        <f t="shared" si="37"/>
        <v>0</v>
      </c>
      <c r="I296" s="12">
        <f>(H296*POP_PADRAO!$C$2)/100000</f>
        <v>0</v>
      </c>
      <c r="J296" s="8">
        <f>VLOOKUP(A296,OBITOS!A:AC,20,0)</f>
        <v>2</v>
      </c>
      <c r="K296" s="1">
        <f>VLOOKUP(A296,POP_2021_FX_ETARIA!A:AC,14,0)</f>
        <v>5905.6625699591586</v>
      </c>
      <c r="L296" s="3">
        <f t="shared" si="38"/>
        <v>33.865802123094063</v>
      </c>
      <c r="M296" s="12">
        <f>(L296*POP_PADRAO!$D$2)/100000</f>
        <v>5.0114993403427475</v>
      </c>
      <c r="N296" s="8">
        <f>VLOOKUP(A296,OBITOS!A:AB,21,0)</f>
        <v>2</v>
      </c>
      <c r="O296" s="1">
        <f>VLOOKUP(A296,POP_2021_FX_ETARIA!A:AC,17,0)</f>
        <v>5965.1070239080173</v>
      </c>
      <c r="P296" s="3">
        <f t="shared" si="39"/>
        <v>33.528317127991905</v>
      </c>
      <c r="Q296" s="12">
        <f>(P296*POP_PADRAO!$E$2)/100000</f>
        <v>5.5583272309053946</v>
      </c>
      <c r="R296" s="8">
        <f>VLOOKUP($A296,OBITOS!A:AB,22,0)</f>
        <v>15</v>
      </c>
      <c r="S296" s="1">
        <f>VLOOKUP(A296,POP_2021_FX_ETARIA!A:AC,20,0)</f>
        <v>5286.1117885602471</v>
      </c>
      <c r="T296" s="3">
        <f t="shared" si="40"/>
        <v>283.76244392829005</v>
      </c>
      <c r="U296" s="12">
        <f>(T296*POP_PADRAO!$F$2)/100000</f>
        <v>43.294378718488375</v>
      </c>
      <c r="V296" s="8">
        <f>VLOOKUP(A296,OBITOS!A:AC,23,0)</f>
        <v>13</v>
      </c>
      <c r="W296" s="1">
        <f>VLOOKUP(A296,POP_2021_FX_ETARIA!A:AC,23,0)</f>
        <v>3781.564755494283</v>
      </c>
      <c r="X296" s="3">
        <f t="shared" si="41"/>
        <v>343.77303683910571</v>
      </c>
      <c r="Y296" s="12">
        <f>(X296*POP_PADRAO!$G$2)/100000</f>
        <v>41.919512989814578</v>
      </c>
      <c r="Z296" s="8">
        <f>VLOOKUP(A296,OBITOS!A:AC,24,0)</f>
        <v>18</v>
      </c>
      <c r="AA296" s="1">
        <f>VLOOKUP(A296,POP_2021_FX_ETARIA!A:AC,26,0)</f>
        <v>2700.610963681856</v>
      </c>
      <c r="AB296" s="3">
        <f t="shared" si="42"/>
        <v>666.5158455648068</v>
      </c>
      <c r="AC296" s="12">
        <f>(AB296*POP_PADRAO!$H$2)/100000</f>
        <v>60.847979787827114</v>
      </c>
      <c r="AD296" s="8">
        <f>VLOOKUP(A296,OBITOS!A:AC,25,0)</f>
        <v>49</v>
      </c>
      <c r="AE296" s="1">
        <f>VLOOKUP(A296,POP_2021_FX_ETARIA!A:AC,29,0)</f>
        <v>1446.1302497162317</v>
      </c>
      <c r="AF296" s="3">
        <f t="shared" si="43"/>
        <v>3388.3531590335706</v>
      </c>
      <c r="AG296" s="12">
        <f>(AF296*POP_PADRAO!$I$2)/100000</f>
        <v>234.28785766009867</v>
      </c>
      <c r="AH296" s="12">
        <f t="shared" si="44"/>
        <v>390.9195557274769</v>
      </c>
    </row>
    <row r="297" spans="1:34" x14ac:dyDescent="0.25">
      <c r="A297" s="8" t="s">
        <v>296</v>
      </c>
      <c r="B297" s="6">
        <f>VLOOKUP($A297,OBITOS!A:AC,18,0)</f>
        <v>0</v>
      </c>
      <c r="C297" s="1">
        <f>VLOOKUP(A297,POP_2021_FX_ETARIA!A:AC,8,0)</f>
        <v>5591.5487067923614</v>
      </c>
      <c r="D297" s="3">
        <f t="shared" si="36"/>
        <v>0</v>
      </c>
      <c r="E297" s="12">
        <f>(D297*POP_PADRAO!$B$2)/100000</f>
        <v>0</v>
      </c>
      <c r="F297" s="6">
        <f>VLOOKUP(A297,OBITOS!A:AC,19,0)</f>
        <v>0</v>
      </c>
      <c r="G297" s="1">
        <f>VLOOKUP(A297,POP_2021_FX_ETARIA!A:AC,11,0)</f>
        <v>5094.3159412300975</v>
      </c>
      <c r="H297" s="3">
        <f t="shared" si="37"/>
        <v>0</v>
      </c>
      <c r="I297" s="12">
        <f>(H297*POP_PADRAO!$C$2)/100000</f>
        <v>0</v>
      </c>
      <c r="J297" s="8">
        <f>VLOOKUP(A297,OBITOS!A:AC,20,0)</f>
        <v>1</v>
      </c>
      <c r="K297" s="1">
        <f>VLOOKUP(A297,POP_2021_FX_ETARIA!A:AC,14,0)</f>
        <v>5905.6625699591586</v>
      </c>
      <c r="L297" s="3">
        <f t="shared" si="38"/>
        <v>16.932901061547032</v>
      </c>
      <c r="M297" s="12">
        <f>(L297*POP_PADRAO!$D$2)/100000</f>
        <v>2.5057496701713737</v>
      </c>
      <c r="N297" s="8">
        <f>VLOOKUP(A297,OBITOS!A:AB,21,0)</f>
        <v>6</v>
      </c>
      <c r="O297" s="1">
        <f>VLOOKUP(A297,POP_2021_FX_ETARIA!A:AC,17,0)</f>
        <v>6267.88222066654</v>
      </c>
      <c r="P297" s="3">
        <f t="shared" si="39"/>
        <v>95.726112724593406</v>
      </c>
      <c r="Q297" s="12">
        <f>(P297*POP_PADRAO!$E$2)/100000</f>
        <v>15.869483011469427</v>
      </c>
      <c r="R297" s="8">
        <f>VLOOKUP($A297,OBITOS!A:AB,22,0)</f>
        <v>12</v>
      </c>
      <c r="S297" s="1">
        <f>VLOOKUP(A297,POP_2021_FX_ETARIA!A:AC,20,0)</f>
        <v>5602.3095028783709</v>
      </c>
      <c r="T297" s="3">
        <f t="shared" si="40"/>
        <v>214.19737688241975</v>
      </c>
      <c r="U297" s="12">
        <f>(T297*POP_PADRAO!$F$2)/100000</f>
        <v>32.680654377214893</v>
      </c>
      <c r="V297" s="8">
        <f>VLOOKUP(A297,OBITOS!A:AC,23,0)</f>
        <v>16</v>
      </c>
      <c r="W297" s="1">
        <f>VLOOKUP(A297,POP_2021_FX_ETARIA!A:AC,23,0)</f>
        <v>3885.0036493390644</v>
      </c>
      <c r="X297" s="3">
        <f t="shared" si="41"/>
        <v>411.84002498226732</v>
      </c>
      <c r="Y297" s="12">
        <f>(X297*POP_PADRAO!$G$2)/100000</f>
        <v>50.219567641803614</v>
      </c>
      <c r="Z297" s="8">
        <f>VLOOKUP(A297,OBITOS!A:AC,24,0)</f>
        <v>25</v>
      </c>
      <c r="AA297" s="1">
        <f>VLOOKUP(A297,POP_2021_FX_ETARIA!A:AC,26,0)</f>
        <v>2109.9043142012283</v>
      </c>
      <c r="AB297" s="3">
        <f t="shared" si="42"/>
        <v>1184.8878563701383</v>
      </c>
      <c r="AC297" s="12">
        <f>(AB297*POP_PADRAO!$H$2)/100000</f>
        <v>108.1715203247058</v>
      </c>
      <c r="AD297" s="8">
        <f>VLOOKUP(A297,OBITOS!A:AC,25,0)</f>
        <v>26</v>
      </c>
      <c r="AE297" s="1">
        <f>VLOOKUP(A297,POP_2021_FX_ETARIA!A:AC,29,0)</f>
        <v>1006.0854143019296</v>
      </c>
      <c r="AF297" s="3">
        <f t="shared" si="43"/>
        <v>2584.2736243264244</v>
      </c>
      <c r="AG297" s="12">
        <f>(AF297*POP_PADRAO!$I$2)/100000</f>
        <v>178.68973587854333</v>
      </c>
      <c r="AH297" s="12">
        <f t="shared" si="44"/>
        <v>388.13671090390847</v>
      </c>
    </row>
    <row r="298" spans="1:34" x14ac:dyDescent="0.25">
      <c r="A298" s="8" t="s">
        <v>297</v>
      </c>
      <c r="B298" s="6">
        <f>VLOOKUP($A298,OBITOS!A:AC,18,0)</f>
        <v>0</v>
      </c>
      <c r="C298" s="1">
        <f>VLOOKUP(A298,POP_2021_FX_ETARIA!A:AC,8,0)</f>
        <v>8986.3414309886393</v>
      </c>
      <c r="D298" s="3">
        <f t="shared" si="36"/>
        <v>0</v>
      </c>
      <c r="E298" s="12">
        <f>(D298*POP_PADRAO!$B$2)/100000</f>
        <v>0</v>
      </c>
      <c r="F298" s="6">
        <f>VLOOKUP(A298,OBITOS!A:AC,19,0)</f>
        <v>0</v>
      </c>
      <c r="G298" s="1">
        <f>VLOOKUP(A298,POP_2021_FX_ETARIA!A:AC,11,0)</f>
        <v>8009.1580978226302</v>
      </c>
      <c r="H298" s="3">
        <f t="shared" si="37"/>
        <v>0</v>
      </c>
      <c r="I298" s="12">
        <f>(H298*POP_PADRAO!$C$2)/100000</f>
        <v>0</v>
      </c>
      <c r="J298" s="8">
        <f>VLOOKUP(A298,OBITOS!A:AC,20,0)</f>
        <v>5</v>
      </c>
      <c r="K298" s="1">
        <f>VLOOKUP(A298,POP_2021_FX_ETARIA!A:AC,14,0)</f>
        <v>9979.9816971713808</v>
      </c>
      <c r="L298" s="3">
        <f t="shared" si="38"/>
        <v>50.100292282270885</v>
      </c>
      <c r="M298" s="12">
        <f>(L298*POP_PADRAO!$D$2)/100000</f>
        <v>7.4138973827040227</v>
      </c>
      <c r="N298" s="8">
        <f>VLOOKUP(A298,OBITOS!A:AB,21,0)</f>
        <v>9</v>
      </c>
      <c r="O298" s="1">
        <f>VLOOKUP(A298,POP_2021_FX_ETARIA!A:AC,17,0)</f>
        <v>10271.485182120961</v>
      </c>
      <c r="P298" s="3">
        <f t="shared" si="39"/>
        <v>87.621213879233665</v>
      </c>
      <c r="Q298" s="12">
        <f>(P298*POP_PADRAO!$E$2)/100000</f>
        <v>14.525852199820788</v>
      </c>
      <c r="R298" s="8">
        <f>VLOOKUP($A298,OBITOS!A:AB,22,0)</f>
        <v>12</v>
      </c>
      <c r="S298" s="1">
        <f>VLOOKUP(A298,POP_2021_FX_ETARIA!A:AC,20,0)</f>
        <v>8349.9146414088427</v>
      </c>
      <c r="T298" s="3">
        <f t="shared" si="40"/>
        <v>143.71404397943996</v>
      </c>
      <c r="U298" s="12">
        <f>(T298*POP_PADRAO!$F$2)/100000</f>
        <v>21.926827810884443</v>
      </c>
      <c r="V298" s="8">
        <f>VLOOKUP(A298,OBITOS!A:AC,23,0)</f>
        <v>27</v>
      </c>
      <c r="W298" s="1">
        <f>VLOOKUP(A298,POP_2021_FX_ETARIA!A:AC,23,0)</f>
        <v>5979.305409131458</v>
      </c>
      <c r="X298" s="3">
        <f t="shared" si="41"/>
        <v>451.55746616933499</v>
      </c>
      <c r="Y298" s="12">
        <f>(X298*POP_PADRAO!$G$2)/100000</f>
        <v>55.062692649721875</v>
      </c>
      <c r="Z298" s="8">
        <f>VLOOKUP(A298,OBITOS!A:AC,24,0)</f>
        <v>43</v>
      </c>
      <c r="AA298" s="1">
        <f>VLOOKUP(A298,POP_2021_FX_ETARIA!A:AC,26,0)</f>
        <v>3946.9187959663354</v>
      </c>
      <c r="AB298" s="3">
        <f t="shared" si="42"/>
        <v>1089.4574280054878</v>
      </c>
      <c r="AC298" s="12">
        <f>(AB298*POP_PADRAO!$H$2)/100000</f>
        <v>99.45942620884081</v>
      </c>
      <c r="AD298" s="8">
        <f>VLOOKUP(A298,OBITOS!A:AC,25,0)</f>
        <v>55</v>
      </c>
      <c r="AE298" s="1">
        <f>VLOOKUP(A298,POP_2021_FX_ETARIA!A:AC,29,0)</f>
        <v>1873.011350737798</v>
      </c>
      <c r="AF298" s="3">
        <f t="shared" si="43"/>
        <v>2936.4477678330645</v>
      </c>
      <c r="AG298" s="12">
        <f>(AF298*POP_PADRAO!$I$2)/100000</f>
        <v>203.040835581794</v>
      </c>
      <c r="AH298" s="12">
        <f t="shared" si="44"/>
        <v>401.42953183376596</v>
      </c>
    </row>
    <row r="299" spans="1:34" x14ac:dyDescent="0.25">
      <c r="A299" s="8" t="s">
        <v>298</v>
      </c>
      <c r="B299" s="6">
        <f>VLOOKUP($A299,OBITOS!A:AC,18,0)</f>
        <v>0</v>
      </c>
      <c r="C299" s="1">
        <f>VLOOKUP(A299,POP_2021_FX_ETARIA!A:AC,8,0)</f>
        <v>5003.1890258641524</v>
      </c>
      <c r="D299" s="3">
        <f t="shared" si="36"/>
        <v>0</v>
      </c>
      <c r="E299" s="12">
        <f>(D299*POP_PADRAO!$B$2)/100000</f>
        <v>0</v>
      </c>
      <c r="F299" s="6">
        <f>VLOOKUP(A299,OBITOS!A:AC,19,0)</f>
        <v>0</v>
      </c>
      <c r="G299" s="1">
        <f>VLOOKUP(A299,POP_2021_FX_ETARIA!A:AC,11,0)</f>
        <v>4644.1605359679434</v>
      </c>
      <c r="H299" s="3">
        <f t="shared" si="37"/>
        <v>0</v>
      </c>
      <c r="I299" s="12">
        <f>(H299*POP_PADRAO!$C$2)/100000</f>
        <v>0</v>
      </c>
      <c r="J299" s="8">
        <f>VLOOKUP(A299,OBITOS!A:AC,20,0)</f>
        <v>1</v>
      </c>
      <c r="K299" s="1">
        <f>VLOOKUP(A299,POP_2021_FX_ETARIA!A:AC,14,0)</f>
        <v>5235.4767433066099</v>
      </c>
      <c r="L299" s="3">
        <f t="shared" si="38"/>
        <v>19.100457303691933</v>
      </c>
      <c r="M299" s="12">
        <f>(L299*POP_PADRAO!$D$2)/100000</f>
        <v>2.8265070713450311</v>
      </c>
      <c r="N299" s="8">
        <f>VLOOKUP(A299,OBITOS!A:AB,21,0)</f>
        <v>7</v>
      </c>
      <c r="O299" s="1">
        <f>VLOOKUP(A299,POP_2021_FX_ETARIA!A:AC,17,0)</f>
        <v>5573.024035299858</v>
      </c>
      <c r="P299" s="3">
        <f t="shared" si="39"/>
        <v>125.6050567099943</v>
      </c>
      <c r="Q299" s="12">
        <f>(P299*POP_PADRAO!$E$2)/100000</f>
        <v>20.822816856134644</v>
      </c>
      <c r="R299" s="8">
        <f>VLOOKUP($A299,OBITOS!A:AB,22,0)</f>
        <v>13</v>
      </c>
      <c r="S299" s="1">
        <f>VLOOKUP(A299,POP_2021_FX_ETARIA!A:AC,20,0)</f>
        <v>4801.6152908147351</v>
      </c>
      <c r="T299" s="3">
        <f t="shared" si="40"/>
        <v>270.74222345276996</v>
      </c>
      <c r="U299" s="12">
        <f>(T299*POP_PADRAO!$F$2)/100000</f>
        <v>41.30784960469262</v>
      </c>
      <c r="V299" s="8">
        <f>VLOOKUP(A299,OBITOS!A:AC,23,0)</f>
        <v>19</v>
      </c>
      <c r="W299" s="1">
        <f>VLOOKUP(A299,POP_2021_FX_ETARIA!A:AC,23,0)</f>
        <v>3453.7843646095207</v>
      </c>
      <c r="X299" s="3">
        <f t="shared" si="41"/>
        <v>550.12120023156422</v>
      </c>
      <c r="Y299" s="12">
        <f>(X299*POP_PADRAO!$G$2)/100000</f>
        <v>67.08150531850022</v>
      </c>
      <c r="Z299" s="8">
        <f>VLOOKUP(A299,OBITOS!A:AC,24,0)</f>
        <v>27</v>
      </c>
      <c r="AA299" s="1">
        <f>VLOOKUP(A299,POP_2021_FX_ETARIA!A:AC,26,0)</f>
        <v>2319.5635757070286</v>
      </c>
      <c r="AB299" s="3">
        <f t="shared" si="42"/>
        <v>1164.0120703210343</v>
      </c>
      <c r="AC299" s="12">
        <f>(AB299*POP_PADRAO!$H$2)/100000</f>
        <v>106.26571505987452</v>
      </c>
      <c r="AD299" s="8">
        <f>VLOOKUP(A299,OBITOS!A:AC,25,0)</f>
        <v>31</v>
      </c>
      <c r="AE299" s="1">
        <f>VLOOKUP(A299,POP_2021_FX_ETARIA!A:AC,29,0)</f>
        <v>1291.9265039727584</v>
      </c>
      <c r="AF299" s="3">
        <f t="shared" si="43"/>
        <v>2399.5173026230964</v>
      </c>
      <c r="AG299" s="12">
        <f>(AF299*POP_PADRAO!$I$2)/100000</f>
        <v>165.91475028247905</v>
      </c>
      <c r="AH299" s="12">
        <f t="shared" si="44"/>
        <v>404.21914419302607</v>
      </c>
    </row>
    <row r="300" spans="1:34" x14ac:dyDescent="0.25">
      <c r="A300" s="8" t="s">
        <v>299</v>
      </c>
      <c r="B300" s="6">
        <f>VLOOKUP($A300,OBITOS!A:AC,18,0)</f>
        <v>0</v>
      </c>
      <c r="C300" s="1">
        <f>VLOOKUP(A300,POP_2021_FX_ETARIA!A:AC,8,0)</f>
        <v>1044</v>
      </c>
      <c r="D300" s="3">
        <f t="shared" si="36"/>
        <v>0</v>
      </c>
      <c r="E300" s="12">
        <f>(D300*POP_PADRAO!$B$2)/100000</f>
        <v>0</v>
      </c>
      <c r="F300" s="6">
        <f>VLOOKUP(A300,OBITOS!A:AC,19,0)</f>
        <v>0</v>
      </c>
      <c r="G300" s="1">
        <f>VLOOKUP(A300,POP_2021_FX_ETARIA!A:AC,11,0)</f>
        <v>1198</v>
      </c>
      <c r="H300" s="3">
        <f t="shared" si="37"/>
        <v>0</v>
      </c>
      <c r="I300" s="12">
        <f>(H300*POP_PADRAO!$C$2)/100000</f>
        <v>0</v>
      </c>
      <c r="J300" s="8">
        <f>VLOOKUP(A300,OBITOS!A:AC,20,0)</f>
        <v>1</v>
      </c>
      <c r="K300" s="1">
        <f>VLOOKUP(A300,POP_2021_FX_ETARIA!A:AC,14,0)</f>
        <v>1674.0000000000002</v>
      </c>
      <c r="L300" s="3">
        <f t="shared" si="38"/>
        <v>59.737156511350058</v>
      </c>
      <c r="M300" s="12">
        <f>(L300*POP_PADRAO!$D$2)/100000</f>
        <v>8.8399713481592528</v>
      </c>
      <c r="N300" s="8">
        <f>VLOOKUP(A300,OBITOS!A:AB,21,0)</f>
        <v>2</v>
      </c>
      <c r="O300" s="1">
        <f>VLOOKUP(A300,POP_2021_FX_ETARIA!A:AC,17,0)</f>
        <v>1311</v>
      </c>
      <c r="P300" s="3">
        <f t="shared" si="39"/>
        <v>152.55530129672007</v>
      </c>
      <c r="Q300" s="12">
        <f>(P300*POP_PADRAO!$E$2)/100000</f>
        <v>25.290630668385184</v>
      </c>
      <c r="R300" s="8">
        <f>VLOOKUP($A300,OBITOS!A:AB,22,0)</f>
        <v>0</v>
      </c>
      <c r="S300" s="1">
        <f>VLOOKUP(A300,POP_2021_FX_ETARIA!A:AC,20,0)</f>
        <v>1035</v>
      </c>
      <c r="T300" s="3">
        <f t="shared" si="40"/>
        <v>0</v>
      </c>
      <c r="U300" s="12">
        <f>(T300*POP_PADRAO!$F$2)/100000</f>
        <v>0</v>
      </c>
      <c r="V300" s="8">
        <f>VLOOKUP(A300,OBITOS!A:AC,23,0)</f>
        <v>4</v>
      </c>
      <c r="W300" s="1">
        <f>VLOOKUP(A300,POP_2021_FX_ETARIA!A:AC,23,0)</f>
        <v>978</v>
      </c>
      <c r="X300" s="3">
        <f t="shared" si="41"/>
        <v>408.99795501022498</v>
      </c>
      <c r="Y300" s="12">
        <f>(X300*POP_PADRAO!$G$2)/100000</f>
        <v>49.873007044130127</v>
      </c>
      <c r="Z300" s="8">
        <f>VLOOKUP(A300,OBITOS!A:AC,24,0)</f>
        <v>5</v>
      </c>
      <c r="AA300" s="1">
        <f>VLOOKUP(A300,POP_2021_FX_ETARIA!A:AC,26,0)</f>
        <v>750</v>
      </c>
      <c r="AB300" s="3">
        <f t="shared" si="42"/>
        <v>666.66666666666674</v>
      </c>
      <c r="AC300" s="12">
        <f>(AB300*POP_PADRAO!$H$2)/100000</f>
        <v>60.861748641814039</v>
      </c>
      <c r="AD300" s="8">
        <f>VLOOKUP(A300,OBITOS!A:AC,25,0)</f>
        <v>3</v>
      </c>
      <c r="AE300" s="1">
        <f>VLOOKUP(A300,POP_2021_FX_ETARIA!A:AC,29,0)</f>
        <v>473.00000000000006</v>
      </c>
      <c r="AF300" s="3">
        <f t="shared" si="43"/>
        <v>634.24947145877366</v>
      </c>
      <c r="AG300" s="12">
        <f>(AF300*POP_PADRAO!$I$2)/100000</f>
        <v>43.8552131125874</v>
      </c>
      <c r="AH300" s="12">
        <f t="shared" si="44"/>
        <v>188.720570815076</v>
      </c>
    </row>
    <row r="301" spans="1:34" x14ac:dyDescent="0.25">
      <c r="A301" s="8" t="s">
        <v>300</v>
      </c>
      <c r="B301" s="6">
        <f>VLOOKUP($A301,OBITOS!A:AC,18,0)</f>
        <v>0</v>
      </c>
      <c r="C301" s="1">
        <f>VLOOKUP(A301,POP_2021_FX_ETARIA!A:AC,8,0)</f>
        <v>4990.2487921614666</v>
      </c>
      <c r="D301" s="3">
        <f t="shared" si="36"/>
        <v>0</v>
      </c>
      <c r="E301" s="12">
        <f>(D301*POP_PADRAO!$B$2)/100000</f>
        <v>0</v>
      </c>
      <c r="F301" s="6">
        <f>VLOOKUP(A301,OBITOS!A:AC,19,0)</f>
        <v>0</v>
      </c>
      <c r="G301" s="1">
        <f>VLOOKUP(A301,POP_2021_FX_ETARIA!A:AC,11,0)</f>
        <v>4523.1866868381239</v>
      </c>
      <c r="H301" s="3">
        <f t="shared" si="37"/>
        <v>0</v>
      </c>
      <c r="I301" s="12">
        <f>(H301*POP_PADRAO!$C$2)/100000</f>
        <v>0</v>
      </c>
      <c r="J301" s="8">
        <f>VLOOKUP(A301,OBITOS!A:AC,20,0)</f>
        <v>2</v>
      </c>
      <c r="K301" s="1">
        <f>VLOOKUP(A301,POP_2021_FX_ETARIA!A:AC,14,0)</f>
        <v>6571.4563609776478</v>
      </c>
      <c r="L301" s="3">
        <f t="shared" si="38"/>
        <v>30.43465390527917</v>
      </c>
      <c r="M301" s="12">
        <f>(L301*POP_PADRAO!$D$2)/100000</f>
        <v>4.5037541829211953</v>
      </c>
      <c r="N301" s="8">
        <f>VLOOKUP(A301,OBITOS!A:AB,21,0)</f>
        <v>1</v>
      </c>
      <c r="O301" s="1">
        <f>VLOOKUP(A301,POP_2021_FX_ETARIA!A:AC,17,0)</f>
        <v>5665.861055322257</v>
      </c>
      <c r="P301" s="3">
        <f t="shared" si="39"/>
        <v>17.649568004507358</v>
      </c>
      <c r="Q301" s="12">
        <f>(P301*POP_PADRAO!$E$2)/100000</f>
        <v>2.9259468669027533</v>
      </c>
      <c r="R301" s="8">
        <f>VLOOKUP($A301,OBITOS!A:AB,22,0)</f>
        <v>10</v>
      </c>
      <c r="S301" s="1">
        <f>VLOOKUP(A301,POP_2021_FX_ETARIA!A:AC,20,0)</f>
        <v>5083.3095569473444</v>
      </c>
      <c r="T301" s="3">
        <f t="shared" si="40"/>
        <v>196.72223160859897</v>
      </c>
      <c r="U301" s="12">
        <f>(T301*POP_PADRAO!$F$2)/100000</f>
        <v>30.0144257277443</v>
      </c>
      <c r="V301" s="8">
        <f>VLOOKUP(A301,OBITOS!A:AC,23,0)</f>
        <v>12</v>
      </c>
      <c r="W301" s="1">
        <f>VLOOKUP(A301,POP_2021_FX_ETARIA!A:AC,23,0)</f>
        <v>4021.1182642717413</v>
      </c>
      <c r="X301" s="3">
        <f t="shared" si="41"/>
        <v>298.42444840834099</v>
      </c>
      <c r="Y301" s="12">
        <f>(X301*POP_PADRAO!$G$2)/100000</f>
        <v>36.389728690056046</v>
      </c>
      <c r="Z301" s="8">
        <f>VLOOKUP(A301,OBITOS!A:AC,24,0)</f>
        <v>23</v>
      </c>
      <c r="AA301" s="1">
        <f>VLOOKUP(A301,POP_2021_FX_ETARIA!A:AC,26,0)</f>
        <v>2641.8746533555186</v>
      </c>
      <c r="AB301" s="3">
        <f t="shared" si="42"/>
        <v>870.59391598261709</v>
      </c>
      <c r="AC301" s="12">
        <f>(AB301*POP_PADRAO!$H$2)/100000</f>
        <v>79.478802125439913</v>
      </c>
      <c r="AD301" s="8">
        <f>VLOOKUP(A301,OBITOS!A:AC,25,0)</f>
        <v>41</v>
      </c>
      <c r="AE301" s="1">
        <f>VLOOKUP(A301,POP_2021_FX_ETARIA!A:AC,29,0)</f>
        <v>1452.2083179977917</v>
      </c>
      <c r="AF301" s="3">
        <f t="shared" si="43"/>
        <v>2823.2864040145478</v>
      </c>
      <c r="AG301" s="12">
        <f>(AF301*POP_PADRAO!$I$2)/100000</f>
        <v>195.21628711988066</v>
      </c>
      <c r="AH301" s="12">
        <f t="shared" si="44"/>
        <v>348.52894471294485</v>
      </c>
    </row>
    <row r="302" spans="1:34" x14ac:dyDescent="0.25">
      <c r="A302" s="8" t="s">
        <v>301</v>
      </c>
      <c r="B302" s="6">
        <f>VLOOKUP($A302,OBITOS!A:AC,18,0)</f>
        <v>0</v>
      </c>
      <c r="C302" s="1">
        <f>VLOOKUP(A302,POP_2021_FX_ETARIA!A:AC,8,0)</f>
        <v>6984.2843274484121</v>
      </c>
      <c r="D302" s="3">
        <f t="shared" si="36"/>
        <v>0</v>
      </c>
      <c r="E302" s="12">
        <f>(D302*POP_PADRAO!$B$2)/100000</f>
        <v>0</v>
      </c>
      <c r="F302" s="6">
        <f>VLOOKUP(A302,OBITOS!A:AC,19,0)</f>
        <v>0</v>
      </c>
      <c r="G302" s="1">
        <f>VLOOKUP(A302,POP_2021_FX_ETARIA!A:AC,11,0)</f>
        <v>6401.7961422087747</v>
      </c>
      <c r="H302" s="3">
        <f t="shared" si="37"/>
        <v>0</v>
      </c>
      <c r="I302" s="12">
        <f>(H302*POP_PADRAO!$C$2)/100000</f>
        <v>0</v>
      </c>
      <c r="J302" s="8">
        <f>VLOOKUP(A302,OBITOS!A:AC,20,0)</f>
        <v>2</v>
      </c>
      <c r="K302" s="1">
        <f>VLOOKUP(A302,POP_2021_FX_ETARIA!A:AC,14,0)</f>
        <v>7826.2893252559015</v>
      </c>
      <c r="L302" s="3">
        <f t="shared" si="38"/>
        <v>25.554894751282465</v>
      </c>
      <c r="M302" s="12">
        <f>(L302*POP_PADRAO!$D$2)/100000</f>
        <v>3.7816419561858523</v>
      </c>
      <c r="N302" s="8">
        <f>VLOOKUP(A302,OBITOS!A:AB,21,0)</f>
        <v>8</v>
      </c>
      <c r="O302" s="1">
        <f>VLOOKUP(A302,POP_2021_FX_ETARIA!A:AC,17,0)</f>
        <v>6710.6850009129084</v>
      </c>
      <c r="P302" s="3">
        <f t="shared" si="39"/>
        <v>119.21286722460815</v>
      </c>
      <c r="Q302" s="12">
        <f>(P302*POP_PADRAO!$E$2)/100000</f>
        <v>19.763119146103559</v>
      </c>
      <c r="R302" s="8">
        <f>VLOOKUP($A302,OBITOS!A:AB,22,0)</f>
        <v>15</v>
      </c>
      <c r="S302" s="1">
        <f>VLOOKUP(A302,POP_2021_FX_ETARIA!A:AC,20,0)</f>
        <v>6034.3884829505914</v>
      </c>
      <c r="T302" s="3">
        <f t="shared" si="40"/>
        <v>248.57531202010975</v>
      </c>
      <c r="U302" s="12">
        <f>(T302*POP_PADRAO!$F$2)/100000</f>
        <v>37.925785913320873</v>
      </c>
      <c r="V302" s="8">
        <f>VLOOKUP(A302,OBITOS!A:AC,23,0)</f>
        <v>19</v>
      </c>
      <c r="W302" s="1">
        <f>VLOOKUP(A302,POP_2021_FX_ETARIA!A:AC,23,0)</f>
        <v>4590.0032011381827</v>
      </c>
      <c r="X302" s="3">
        <f t="shared" si="41"/>
        <v>413.94306642942144</v>
      </c>
      <c r="Y302" s="12">
        <f>(X302*POP_PADRAO!$G$2)/100000</f>
        <v>50.476011469023703</v>
      </c>
      <c r="Z302" s="8">
        <f>VLOOKUP(A302,OBITOS!A:AC,24,0)</f>
        <v>33</v>
      </c>
      <c r="AA302" s="1">
        <f>VLOOKUP(A302,POP_2021_FX_ETARIA!A:AC,26,0)</f>
        <v>2592.1002033647624</v>
      </c>
      <c r="AB302" s="3">
        <f t="shared" si="42"/>
        <v>1273.0989317914195</v>
      </c>
      <c r="AC302" s="12">
        <f>(AB302*POP_PADRAO!$H$2)/100000</f>
        <v>116.22454077427699</v>
      </c>
      <c r="AD302" s="8">
        <f>VLOOKUP(A302,OBITOS!A:AC,25,0)</f>
        <v>30</v>
      </c>
      <c r="AE302" s="1">
        <f>VLOOKUP(A302,POP_2021_FX_ETARIA!A:AC,29,0)</f>
        <v>1376.6139124033862</v>
      </c>
      <c r="AF302" s="3">
        <f t="shared" si="43"/>
        <v>2179.2602653291483</v>
      </c>
      <c r="AG302" s="12">
        <f>(AF302*POP_PADRAO!$I$2)/100000</f>
        <v>150.68506583693031</v>
      </c>
      <c r="AH302" s="12">
        <f t="shared" si="44"/>
        <v>378.85616509584128</v>
      </c>
    </row>
    <row r="303" spans="1:34" x14ac:dyDescent="0.25">
      <c r="A303" s="8" t="s">
        <v>302</v>
      </c>
      <c r="B303" s="6">
        <f>VLOOKUP($A303,OBITOS!A:AC,18,0)</f>
        <v>0</v>
      </c>
      <c r="C303" s="1">
        <f>VLOOKUP(A303,POP_2021_FX_ETARIA!A:AC,8,0)</f>
        <v>6202.2646408091387</v>
      </c>
      <c r="D303" s="3">
        <f t="shared" si="36"/>
        <v>0</v>
      </c>
      <c r="E303" s="12">
        <f>(D303*POP_PADRAO!$B$2)/100000</f>
        <v>0</v>
      </c>
      <c r="F303" s="6">
        <f>VLOOKUP(A303,OBITOS!A:AC,19,0)</f>
        <v>0</v>
      </c>
      <c r="G303" s="1">
        <f>VLOOKUP(A303,POP_2021_FX_ETARIA!A:AC,11,0)</f>
        <v>5565.8019667170956</v>
      </c>
      <c r="H303" s="3">
        <f t="shared" si="37"/>
        <v>0</v>
      </c>
      <c r="I303" s="12">
        <f>(H303*POP_PADRAO!$C$2)/100000</f>
        <v>0</v>
      </c>
      <c r="J303" s="8">
        <f>VLOOKUP(A303,OBITOS!A:AC,20,0)</f>
        <v>1</v>
      </c>
      <c r="K303" s="1">
        <f>VLOOKUP(A303,POP_2021_FX_ETARIA!A:AC,14,0)</f>
        <v>6976.2026739085022</v>
      </c>
      <c r="L303" s="3">
        <f t="shared" si="38"/>
        <v>14.334445926292704</v>
      </c>
      <c r="M303" s="12">
        <f>(L303*POP_PADRAO!$D$2)/100000</f>
        <v>2.1212273680299725</v>
      </c>
      <c r="N303" s="8">
        <f>VLOOKUP(A303,OBITOS!A:AB,21,0)</f>
        <v>4</v>
      </c>
      <c r="O303" s="1">
        <f>VLOOKUP(A303,POP_2021_FX_ETARIA!A:AC,17,0)</f>
        <v>6179.927788935549</v>
      </c>
      <c r="P303" s="3">
        <f t="shared" si="39"/>
        <v>64.725675389954247</v>
      </c>
      <c r="Q303" s="12">
        <f>(P303*POP_PADRAO!$E$2)/100000</f>
        <v>10.730227905126988</v>
      </c>
      <c r="R303" s="8">
        <f>VLOOKUP($A303,OBITOS!A:AB,22,0)</f>
        <v>8</v>
      </c>
      <c r="S303" s="1">
        <f>VLOOKUP(A303,POP_2021_FX_ETARIA!A:AC,20,0)</f>
        <v>5154.923161679425</v>
      </c>
      <c r="T303" s="3">
        <f t="shared" si="40"/>
        <v>155.19144998067586</v>
      </c>
      <c r="U303" s="12">
        <f>(T303*POP_PADRAO!$F$2)/100000</f>
        <v>23.677965682564643</v>
      </c>
      <c r="V303" s="8">
        <f>VLOOKUP(A303,OBITOS!A:AC,23,0)</f>
        <v>25</v>
      </c>
      <c r="W303" s="1">
        <f>VLOOKUP(A303,POP_2021_FX_ETARIA!A:AC,23,0)</f>
        <v>4039.0830517517343</v>
      </c>
      <c r="X303" s="3">
        <f t="shared" si="41"/>
        <v>618.9523631894026</v>
      </c>
      <c r="Y303" s="12">
        <f>(X303*POP_PADRAO!$G$2)/100000</f>
        <v>75.474743067002208</v>
      </c>
      <c r="Z303" s="8">
        <f>VLOOKUP(A303,OBITOS!A:AC,24,0)</f>
        <v>26</v>
      </c>
      <c r="AA303" s="1">
        <f>VLOOKUP(A303,POP_2021_FX_ETARIA!A:AC,26,0)</f>
        <v>2666.7618783508965</v>
      </c>
      <c r="AB303" s="3">
        <f t="shared" si="42"/>
        <v>974.96518947084178</v>
      </c>
      <c r="AC303" s="12">
        <f>(AB303*POP_PADRAO!$H$2)/100000</f>
        <v>89.007129444139451</v>
      </c>
      <c r="AD303" s="8">
        <f>VLOOKUP(A303,OBITOS!A:AC,25,0)</f>
        <v>31</v>
      </c>
      <c r="AE303" s="1">
        <f>VLOOKUP(A303,POP_2021_FX_ETARIA!A:AC,29,0)</f>
        <v>1344.7846889952152</v>
      </c>
      <c r="AF303" s="3">
        <f t="shared" si="43"/>
        <v>2305.2017362840675</v>
      </c>
      <c r="AG303" s="12">
        <f>(AF303*POP_PADRAO!$I$2)/100000</f>
        <v>159.39329547997184</v>
      </c>
      <c r="AH303" s="12">
        <f t="shared" si="44"/>
        <v>360.40458894683513</v>
      </c>
    </row>
    <row r="304" spans="1:34" x14ac:dyDescent="0.25">
      <c r="A304" s="8" t="s">
        <v>303</v>
      </c>
      <c r="B304" s="6">
        <f>VLOOKUP($A304,OBITOS!A:AC,18,0)</f>
        <v>0</v>
      </c>
      <c r="C304" s="1">
        <f>VLOOKUP(A304,POP_2021_FX_ETARIA!A:AC,8,0)</f>
        <v>7218.2022395809809</v>
      </c>
      <c r="D304" s="3">
        <f t="shared" si="36"/>
        <v>0</v>
      </c>
      <c r="E304" s="12">
        <f>(D304*POP_PADRAO!$B$2)/100000</f>
        <v>0</v>
      </c>
      <c r="F304" s="6">
        <f>VLOOKUP(A304,OBITOS!A:AC,19,0)</f>
        <v>0</v>
      </c>
      <c r="G304" s="1">
        <f>VLOOKUP(A304,POP_2021_FX_ETARIA!A:AC,11,0)</f>
        <v>6367.2152042360058</v>
      </c>
      <c r="H304" s="3">
        <f t="shared" si="37"/>
        <v>0</v>
      </c>
      <c r="I304" s="12">
        <f>(H304*POP_PADRAO!$C$2)/100000</f>
        <v>0</v>
      </c>
      <c r="J304" s="8">
        <f>VLOOKUP(A304,OBITOS!A:AC,20,0)</f>
        <v>2</v>
      </c>
      <c r="K304" s="1">
        <f>VLOOKUP(A304,POP_2021_FX_ETARIA!A:AC,14,0)</f>
        <v>7203.0516398579484</v>
      </c>
      <c r="L304" s="3">
        <f t="shared" si="38"/>
        <v>27.766009463725599</v>
      </c>
      <c r="M304" s="12">
        <f>(L304*POP_PADRAO!$D$2)/100000</f>
        <v>4.1088451885957671</v>
      </c>
      <c r="N304" s="8">
        <f>VLOOKUP(A304,OBITOS!A:AB,21,0)</f>
        <v>11</v>
      </c>
      <c r="O304" s="1">
        <f>VLOOKUP(A304,POP_2021_FX_ETARIA!A:AC,17,0)</f>
        <v>5820.5261548292865</v>
      </c>
      <c r="P304" s="3">
        <f t="shared" si="39"/>
        <v>188.98635118877195</v>
      </c>
      <c r="Q304" s="12">
        <f>(P304*POP_PADRAO!$E$2)/100000</f>
        <v>31.330173180836741</v>
      </c>
      <c r="R304" s="8">
        <f>VLOOKUP($A304,OBITOS!A:AB,22,0)</f>
        <v>14</v>
      </c>
      <c r="S304" s="1">
        <f>VLOOKUP(A304,POP_2021_FX_ETARIA!A:AC,20,0)</f>
        <v>5392.3787984226401</v>
      </c>
      <c r="T304" s="3">
        <f t="shared" si="40"/>
        <v>259.62567770823574</v>
      </c>
      <c r="U304" s="12">
        <f>(T304*POP_PADRAO!$F$2)/100000</f>
        <v>39.611769126802137</v>
      </c>
      <c r="V304" s="8">
        <f>VLOOKUP(A304,OBITOS!A:AC,23,0)</f>
        <v>17</v>
      </c>
      <c r="W304" s="1">
        <f>VLOOKUP(A304,POP_2021_FX_ETARIA!A:AC,23,0)</f>
        <v>4185.7954828383427</v>
      </c>
      <c r="X304" s="3">
        <f t="shared" si="41"/>
        <v>406.13546623812789</v>
      </c>
      <c r="Y304" s="12">
        <f>(X304*POP_PADRAO!$G$2)/100000</f>
        <v>49.523956588141964</v>
      </c>
      <c r="Z304" s="8">
        <f>VLOOKUP(A304,OBITOS!A:AC,24,0)</f>
        <v>25</v>
      </c>
      <c r="AA304" s="1">
        <f>VLOOKUP(A304,POP_2021_FX_ETARIA!A:AC,26,0)</f>
        <v>2454.2632649288221</v>
      </c>
      <c r="AB304" s="3">
        <f t="shared" si="42"/>
        <v>1018.6356271247471</v>
      </c>
      <c r="AC304" s="12">
        <f>(AB304*POP_PADRAO!$H$2)/100000</f>
        <v>92.993918243494448</v>
      </c>
      <c r="AD304" s="8">
        <f>VLOOKUP(A304,OBITOS!A:AC,25,0)</f>
        <v>25</v>
      </c>
      <c r="AE304" s="1">
        <f>VLOOKUP(A304,POP_2021_FX_ETARIA!A:AC,29,0)</f>
        <v>1231.3930806036069</v>
      </c>
      <c r="AF304" s="3">
        <f t="shared" si="43"/>
        <v>2030.2209256970527</v>
      </c>
      <c r="AG304" s="12">
        <f>(AF304*POP_PADRAO!$I$2)/100000</f>
        <v>140.37973284754415</v>
      </c>
      <c r="AH304" s="12">
        <f t="shared" si="44"/>
        <v>357.94839517541521</v>
      </c>
    </row>
    <row r="305" spans="1:34" x14ac:dyDescent="0.25">
      <c r="A305" s="8" t="s">
        <v>304</v>
      </c>
      <c r="B305" s="6">
        <f>VLOOKUP($A305,OBITOS!A:AC,18,0)</f>
        <v>0</v>
      </c>
      <c r="C305" s="1">
        <f>VLOOKUP(A305,POP_2021_FX_ETARIA!A:AC,8,0)</f>
        <v>5169.4117446634527</v>
      </c>
      <c r="D305" s="3">
        <f t="shared" si="36"/>
        <v>0</v>
      </c>
      <c r="E305" s="12">
        <f>(D305*POP_PADRAO!$B$2)/100000</f>
        <v>0</v>
      </c>
      <c r="F305" s="6">
        <f>VLOOKUP(A305,OBITOS!A:AC,19,0)</f>
        <v>0</v>
      </c>
      <c r="G305" s="1">
        <f>VLOOKUP(A305,POP_2021_FX_ETARIA!A:AC,11,0)</f>
        <v>4766.3613953824997</v>
      </c>
      <c r="H305" s="3">
        <f t="shared" si="37"/>
        <v>0</v>
      </c>
      <c r="I305" s="12">
        <f>(H305*POP_PADRAO!$C$2)/100000</f>
        <v>0</v>
      </c>
      <c r="J305" s="8">
        <f>VLOOKUP(A305,OBITOS!A:AC,20,0)</f>
        <v>2</v>
      </c>
      <c r="K305" s="1">
        <f>VLOOKUP(A305,POP_2021_FX_ETARIA!A:AC,14,0)</f>
        <v>5670.2679900744415</v>
      </c>
      <c r="L305" s="3">
        <f t="shared" si="38"/>
        <v>35.271701505130153</v>
      </c>
      <c r="M305" s="12">
        <f>(L305*POP_PADRAO!$D$2)/100000</f>
        <v>5.2195459060213887</v>
      </c>
      <c r="N305" s="8">
        <f>VLOOKUP(A305,OBITOS!A:AB,21,0)</f>
        <v>6</v>
      </c>
      <c r="O305" s="1">
        <f>VLOOKUP(A305,POP_2021_FX_ETARIA!A:AC,17,0)</f>
        <v>5074.6920734701889</v>
      </c>
      <c r="P305" s="3">
        <f t="shared" si="39"/>
        <v>118.23377484058977</v>
      </c>
      <c r="Q305" s="12">
        <f>(P305*POP_PADRAO!$E$2)/100000</f>
        <v>19.60080512840662</v>
      </c>
      <c r="R305" s="8">
        <f>VLOOKUP($A305,OBITOS!A:AB,22,0)</f>
        <v>9</v>
      </c>
      <c r="S305" s="1">
        <f>VLOOKUP(A305,POP_2021_FX_ETARIA!A:AC,20,0)</f>
        <v>4498.2853058772344</v>
      </c>
      <c r="T305" s="3">
        <f t="shared" si="40"/>
        <v>200.07623767752239</v>
      </c>
      <c r="U305" s="12">
        <f>(T305*POP_PADRAO!$F$2)/100000</f>
        <v>30.52615521161065</v>
      </c>
      <c r="V305" s="8">
        <f>VLOOKUP(A305,OBITOS!A:AC,23,0)</f>
        <v>11</v>
      </c>
      <c r="W305" s="1">
        <f>VLOOKUP(A305,POP_2021_FX_ETARIA!A:AC,23,0)</f>
        <v>3511.1294612955699</v>
      </c>
      <c r="X305" s="3">
        <f t="shared" si="41"/>
        <v>313.28950188983106</v>
      </c>
      <c r="Y305" s="12">
        <f>(X305*POP_PADRAO!$G$2)/100000</f>
        <v>38.202365912105705</v>
      </c>
      <c r="Z305" s="8">
        <f>VLOOKUP(A305,OBITOS!A:AC,24,0)</f>
        <v>21</v>
      </c>
      <c r="AA305" s="1">
        <f>VLOOKUP(A305,POP_2021_FX_ETARIA!A:AC,26,0)</f>
        <v>2038.1499566984212</v>
      </c>
      <c r="AB305" s="3">
        <f t="shared" si="42"/>
        <v>1030.3461691316222</v>
      </c>
      <c r="AC305" s="12">
        <f>(AB305*POP_PADRAO!$H$2)/100000</f>
        <v>94.063004339617208</v>
      </c>
      <c r="AD305" s="8">
        <f>VLOOKUP(A305,OBITOS!A:AC,25,0)</f>
        <v>29</v>
      </c>
      <c r="AE305" s="1">
        <f>VLOOKUP(A305,POP_2021_FX_ETARIA!A:AC,29,0)</f>
        <v>1042.543319054857</v>
      </c>
      <c r="AF305" s="3">
        <f t="shared" si="43"/>
        <v>2781.6589939198552</v>
      </c>
      <c r="AG305" s="12">
        <f>(AF305*POP_PADRAO!$I$2)/100000</f>
        <v>192.33795765619348</v>
      </c>
      <c r="AH305" s="12">
        <f t="shared" si="44"/>
        <v>379.94983415395507</v>
      </c>
    </row>
    <row r="306" spans="1:34" x14ac:dyDescent="0.25">
      <c r="A306" s="8" t="s">
        <v>305</v>
      </c>
      <c r="B306" s="6">
        <f>VLOOKUP($A306,OBITOS!A:AC,18,0)</f>
        <v>0</v>
      </c>
      <c r="C306" s="1">
        <f>VLOOKUP(A306,POP_2021_FX_ETARIA!A:AC,8,0)</f>
        <v>6346.2052164432098</v>
      </c>
      <c r="D306" s="3">
        <f t="shared" si="36"/>
        <v>0</v>
      </c>
      <c r="E306" s="12">
        <f>(D306*POP_PADRAO!$B$2)/100000</f>
        <v>0</v>
      </c>
      <c r="F306" s="6">
        <f>VLOOKUP(A306,OBITOS!A:AC,19,0)</f>
        <v>0</v>
      </c>
      <c r="G306" s="1">
        <f>VLOOKUP(A306,POP_2021_FX_ETARIA!A:AC,11,0)</f>
        <v>5992.0202214663095</v>
      </c>
      <c r="H306" s="3">
        <f t="shared" si="37"/>
        <v>0</v>
      </c>
      <c r="I306" s="12">
        <f>(H306*POP_PADRAO!$C$2)/100000</f>
        <v>0</v>
      </c>
      <c r="J306" s="8">
        <f>VLOOKUP(A306,OBITOS!A:AC,20,0)</f>
        <v>3</v>
      </c>
      <c r="K306" s="1">
        <f>VLOOKUP(A306,POP_2021_FX_ETARIA!A:AC,14,0)</f>
        <v>6293.0141855161428</v>
      </c>
      <c r="L306" s="3">
        <f t="shared" si="38"/>
        <v>47.671909065527473</v>
      </c>
      <c r="M306" s="12">
        <f>(L306*POP_PADRAO!$D$2)/100000</f>
        <v>7.0545425136070339</v>
      </c>
      <c r="N306" s="8">
        <f>VLOOKUP(A306,OBITOS!A:AB,21,0)</f>
        <v>6</v>
      </c>
      <c r="O306" s="1">
        <f>VLOOKUP(A306,POP_2021_FX_ETARIA!A:AC,17,0)</f>
        <v>6003.7245850112949</v>
      </c>
      <c r="P306" s="3">
        <f t="shared" si="39"/>
        <v>99.9379620940542</v>
      </c>
      <c r="Q306" s="12">
        <f>(P306*POP_PADRAO!$E$2)/100000</f>
        <v>16.567723753865668</v>
      </c>
      <c r="R306" s="8">
        <f>VLOOKUP($A306,OBITOS!A:AB,22,0)</f>
        <v>9</v>
      </c>
      <c r="S306" s="1">
        <f>VLOOKUP(A306,POP_2021_FX_ETARIA!A:AC,20,0)</f>
        <v>5613.8133869196827</v>
      </c>
      <c r="T306" s="3">
        <f t="shared" si="40"/>
        <v>160.31883106357279</v>
      </c>
      <c r="U306" s="12">
        <f>(T306*POP_PADRAO!$F$2)/100000</f>
        <v>24.460263633498034</v>
      </c>
      <c r="V306" s="8">
        <f>VLOOKUP(A306,OBITOS!A:AC,23,0)</f>
        <v>15</v>
      </c>
      <c r="W306" s="1">
        <f>VLOOKUP(A306,POP_2021_FX_ETARIA!A:AC,23,0)</f>
        <v>3342.4056071189357</v>
      </c>
      <c r="X306" s="3">
        <f t="shared" si="41"/>
        <v>448.77856739025754</v>
      </c>
      <c r="Y306" s="12">
        <f>(X306*POP_PADRAO!$G$2)/100000</f>
        <v>54.723835115873349</v>
      </c>
      <c r="Z306" s="8">
        <f>VLOOKUP(A306,OBITOS!A:AC,24,0)</f>
        <v>16</v>
      </c>
      <c r="AA306" s="1">
        <f>VLOOKUP(A306,POP_2021_FX_ETARIA!A:AC,26,0)</f>
        <v>1542.6281393644661</v>
      </c>
      <c r="AB306" s="3">
        <f t="shared" si="42"/>
        <v>1037.1909854173737</v>
      </c>
      <c r="AC306" s="12">
        <f>(AB306*POP_PADRAO!$H$2)/100000</f>
        <v>94.687885572041409</v>
      </c>
      <c r="AD306" s="8">
        <f>VLOOKUP(A306,OBITOS!A:AC,25,0)</f>
        <v>15</v>
      </c>
      <c r="AE306" s="1">
        <f>VLOOKUP(A306,POP_2021_FX_ETARIA!A:AC,29,0)</f>
        <v>741.88475887798813</v>
      </c>
      <c r="AF306" s="3">
        <f t="shared" si="43"/>
        <v>2021.877363094196</v>
      </c>
      <c r="AG306" s="12">
        <f>(AF306*POP_PADRAO!$I$2)/100000</f>
        <v>139.80281677187929</v>
      </c>
      <c r="AH306" s="12">
        <f t="shared" si="44"/>
        <v>337.2970673607648</v>
      </c>
    </row>
    <row r="307" spans="1:34" x14ac:dyDescent="0.25">
      <c r="A307" s="8" t="s">
        <v>306</v>
      </c>
      <c r="B307" s="6">
        <f>VLOOKUP($A307,OBITOS!A:AC,18,0)</f>
        <v>0</v>
      </c>
      <c r="C307" s="1">
        <f>VLOOKUP(A307,POP_2021_FX_ETARIA!A:AC,8,0)</f>
        <v>3099.4967480939786</v>
      </c>
      <c r="D307" s="3">
        <f t="shared" si="36"/>
        <v>0</v>
      </c>
      <c r="E307" s="12">
        <f>(D307*POP_PADRAO!$B$2)/100000</f>
        <v>0</v>
      </c>
      <c r="F307" s="6">
        <f>VLOOKUP(A307,OBITOS!A:AC,19,0)</f>
        <v>1</v>
      </c>
      <c r="G307" s="1">
        <f>VLOOKUP(A307,POP_2021_FX_ETARIA!A:AC,11,0)</f>
        <v>3174.3418013856813</v>
      </c>
      <c r="H307" s="3">
        <f t="shared" si="37"/>
        <v>31.502593689295669</v>
      </c>
      <c r="I307" s="12">
        <f>(H307*POP_PADRAO!$C$2)/100000</f>
        <v>3.8136646970792172</v>
      </c>
      <c r="J307" s="8">
        <f>VLOOKUP(A307,OBITOS!A:AC,20,0)</f>
        <v>1</v>
      </c>
      <c r="K307" s="1">
        <f>VLOOKUP(A307,POP_2021_FX_ETARIA!A:AC,14,0)</f>
        <v>3845.7611836831957</v>
      </c>
      <c r="L307" s="3">
        <f t="shared" si="38"/>
        <v>26.002654669322741</v>
      </c>
      <c r="M307" s="12">
        <f>(L307*POP_PADRAO!$D$2)/100000</f>
        <v>3.8479019705134192</v>
      </c>
      <c r="N307" s="8">
        <f>VLOOKUP(A307,OBITOS!A:AB,21,0)</f>
        <v>5</v>
      </c>
      <c r="O307" s="1">
        <f>VLOOKUP(A307,POP_2021_FX_ETARIA!A:AC,17,0)</f>
        <v>4458.0441042634129</v>
      </c>
      <c r="P307" s="3">
        <f t="shared" si="39"/>
        <v>112.1568087497899</v>
      </c>
      <c r="Q307" s="12">
        <f>(P307*POP_PADRAO!$E$2)/100000</f>
        <v>18.593365179218672</v>
      </c>
      <c r="R307" s="8">
        <f>VLOOKUP($A307,OBITOS!A:AB,22,0)</f>
        <v>10</v>
      </c>
      <c r="S307" s="1">
        <f>VLOOKUP(A307,POP_2021_FX_ETARIA!A:AC,20,0)</f>
        <v>4483.3076024724414</v>
      </c>
      <c r="T307" s="3">
        <f t="shared" si="40"/>
        <v>223.0496072695353</v>
      </c>
      <c r="U307" s="12">
        <f>(T307*POP_PADRAO!$F$2)/100000</f>
        <v>34.031262334975303</v>
      </c>
      <c r="V307" s="8">
        <f>VLOOKUP(A307,OBITOS!A:AC,23,0)</f>
        <v>15</v>
      </c>
      <c r="W307" s="1">
        <f>VLOOKUP(A307,POP_2021_FX_ETARIA!A:AC,23,0)</f>
        <v>3852.6519748352753</v>
      </c>
      <c r="X307" s="3">
        <f t="shared" si="41"/>
        <v>389.34220111177689</v>
      </c>
      <c r="Y307" s="12">
        <f>(X307*POP_PADRAO!$G$2)/100000</f>
        <v>47.476194197937566</v>
      </c>
      <c r="Z307" s="8">
        <f>VLOOKUP(A307,OBITOS!A:AC,24,0)</f>
        <v>30</v>
      </c>
      <c r="AA307" s="1">
        <f>VLOOKUP(A307,POP_2021_FX_ETARIA!A:AC,26,0)</f>
        <v>2803.9443062827227</v>
      </c>
      <c r="AB307" s="3">
        <f t="shared" si="42"/>
        <v>1069.9213936874496</v>
      </c>
      <c r="AC307" s="12">
        <f>(AB307*POP_PADRAO!$H$2)/100000</f>
        <v>97.675930393657367</v>
      </c>
      <c r="AD307" s="8">
        <f>VLOOKUP(A307,OBITOS!A:AC,25,0)</f>
        <v>47</v>
      </c>
      <c r="AE307" s="1">
        <f>VLOOKUP(A307,POP_2021_FX_ETARIA!A:AC,29,0)</f>
        <v>2160.2538990825688</v>
      </c>
      <c r="AF307" s="3">
        <f t="shared" si="43"/>
        <v>2175.6701848778184</v>
      </c>
      <c r="AG307" s="12">
        <f>(AF307*POP_PADRAO!$I$2)/100000</f>
        <v>150.43682953501855</v>
      </c>
      <c r="AH307" s="12">
        <f t="shared" si="44"/>
        <v>355.87514830840007</v>
      </c>
    </row>
    <row r="308" spans="1:34" x14ac:dyDescent="0.25">
      <c r="A308" s="8" t="s">
        <v>307</v>
      </c>
      <c r="B308" s="6">
        <f>VLOOKUP($A308,OBITOS!A:AC,18,0)</f>
        <v>0</v>
      </c>
      <c r="C308" s="1">
        <f>VLOOKUP(A308,POP_2021_FX_ETARIA!A:AC,8,0)</f>
        <v>5557.4533377932812</v>
      </c>
      <c r="D308" s="3">
        <f t="shared" si="36"/>
        <v>0</v>
      </c>
      <c r="E308" s="12">
        <f>(D308*POP_PADRAO!$B$2)/100000</f>
        <v>0</v>
      </c>
      <c r="F308" s="6">
        <f>VLOOKUP(A308,OBITOS!A:AC,19,0)</f>
        <v>0</v>
      </c>
      <c r="G308" s="1">
        <f>VLOOKUP(A308,POP_2021_FX_ETARIA!A:AC,11,0)</f>
        <v>5514.1680097185663</v>
      </c>
      <c r="H308" s="3">
        <f t="shared" si="37"/>
        <v>0</v>
      </c>
      <c r="I308" s="12">
        <f>(H308*POP_PADRAO!$C$2)/100000</f>
        <v>0</v>
      </c>
      <c r="J308" s="8">
        <f>VLOOKUP(A308,OBITOS!A:AC,20,0)</f>
        <v>0</v>
      </c>
      <c r="K308" s="1">
        <f>VLOOKUP(A308,POP_2021_FX_ETARIA!A:AC,14,0)</f>
        <v>6808.0469358984983</v>
      </c>
      <c r="L308" s="3">
        <f t="shared" si="38"/>
        <v>0</v>
      </c>
      <c r="M308" s="12">
        <f>(L308*POP_PADRAO!$D$2)/100000</f>
        <v>0</v>
      </c>
      <c r="N308" s="8">
        <f>VLOOKUP(A308,OBITOS!A:AB,21,0)</f>
        <v>7</v>
      </c>
      <c r="O308" s="1">
        <f>VLOOKUP(A308,POP_2021_FX_ETARIA!A:AC,17,0)</f>
        <v>5331.3144660194166</v>
      </c>
      <c r="P308" s="3">
        <f t="shared" si="39"/>
        <v>131.29970187683364</v>
      </c>
      <c r="Q308" s="12">
        <f>(P308*POP_PADRAO!$E$2)/100000</f>
        <v>21.766875610421504</v>
      </c>
      <c r="R308" s="8">
        <f>VLOOKUP($A308,OBITOS!A:AB,22,0)</f>
        <v>3</v>
      </c>
      <c r="S308" s="1">
        <f>VLOOKUP(A308,POP_2021_FX_ETARIA!A:AC,20,0)</f>
        <v>5248.6834495370904</v>
      </c>
      <c r="T308" s="3">
        <f t="shared" si="40"/>
        <v>57.157190538221279</v>
      </c>
      <c r="U308" s="12">
        <f>(T308*POP_PADRAO!$F$2)/100000</f>
        <v>8.720622149250687</v>
      </c>
      <c r="V308" s="8">
        <f>VLOOKUP(A308,OBITOS!A:AC,23,0)</f>
        <v>25</v>
      </c>
      <c r="W308" s="1">
        <f>VLOOKUP(A308,POP_2021_FX_ETARIA!A:AC,23,0)</f>
        <v>4148.1418948473447</v>
      </c>
      <c r="X308" s="3">
        <f t="shared" si="41"/>
        <v>602.67947996316116</v>
      </c>
      <c r="Y308" s="12">
        <f>(X308*POP_PADRAO!$G$2)/100000</f>
        <v>73.490435786662985</v>
      </c>
      <c r="Z308" s="8">
        <f>VLOOKUP(A308,OBITOS!A:AC,24,0)</f>
        <v>36</v>
      </c>
      <c r="AA308" s="1">
        <f>VLOOKUP(A308,POP_2021_FX_ETARIA!A:AC,26,0)</f>
        <v>1982.657473800331</v>
      </c>
      <c r="AB308" s="3">
        <f t="shared" si="42"/>
        <v>1815.7448008906799</v>
      </c>
      <c r="AC308" s="12">
        <f>(AB308*POP_PADRAO!$H$2)/100000</f>
        <v>165.76410550423387</v>
      </c>
      <c r="AD308" s="8">
        <f>VLOOKUP(A308,OBITOS!A:AC,25,0)</f>
        <v>30</v>
      </c>
      <c r="AE308" s="1">
        <f>VLOOKUP(A308,POP_2021_FX_ETARIA!A:AC,29,0)</f>
        <v>1094.8641425389756</v>
      </c>
      <c r="AF308" s="3">
        <f t="shared" si="43"/>
        <v>2740.0659894140285</v>
      </c>
      <c r="AG308" s="12">
        <f>(AF308*POP_PADRAO!$I$2)/100000</f>
        <v>189.46200716876072</v>
      </c>
      <c r="AH308" s="12">
        <f t="shared" si="44"/>
        <v>459.20404621932971</v>
      </c>
    </row>
    <row r="309" spans="1:34" x14ac:dyDescent="0.25">
      <c r="A309" s="8" t="s">
        <v>308</v>
      </c>
      <c r="B309" s="6">
        <f>VLOOKUP($A309,OBITOS!A:AC,18,0)</f>
        <v>0</v>
      </c>
      <c r="C309" s="1">
        <f>VLOOKUP(A309,POP_2021_FX_ETARIA!A:AC,8,0)</f>
        <v>7028.7620533182071</v>
      </c>
      <c r="D309" s="3">
        <f t="shared" si="36"/>
        <v>0</v>
      </c>
      <c r="E309" s="12">
        <f>(D309*POP_PADRAO!$B$2)/100000</f>
        <v>0</v>
      </c>
      <c r="F309" s="6">
        <f>VLOOKUP(A309,OBITOS!A:AC,19,0)</f>
        <v>0</v>
      </c>
      <c r="G309" s="1">
        <f>VLOOKUP(A309,POP_2021_FX_ETARIA!A:AC,11,0)</f>
        <v>6866.9609418502905</v>
      </c>
      <c r="H309" s="3">
        <f t="shared" si="37"/>
        <v>0</v>
      </c>
      <c r="I309" s="12">
        <f>(H309*POP_PADRAO!$C$2)/100000</f>
        <v>0</v>
      </c>
      <c r="J309" s="8">
        <f>VLOOKUP(A309,OBITOS!A:AC,20,0)</f>
        <v>1</v>
      </c>
      <c r="K309" s="1">
        <f>VLOOKUP(A309,POP_2021_FX_ETARIA!A:AC,14,0)</f>
        <v>9081.1040025980365</v>
      </c>
      <c r="L309" s="3">
        <f t="shared" si="38"/>
        <v>11.011876966874373</v>
      </c>
      <c r="M309" s="12">
        <f>(L309*POP_PADRAO!$D$2)/100000</f>
        <v>1.6295498909146904</v>
      </c>
      <c r="N309" s="8">
        <f>VLOOKUP(A309,OBITOS!A:AB,21,0)</f>
        <v>2</v>
      </c>
      <c r="O309" s="1">
        <f>VLOOKUP(A309,POP_2021_FX_ETARIA!A:AC,17,0)</f>
        <v>8633.3179530201342</v>
      </c>
      <c r="P309" s="3">
        <f t="shared" si="39"/>
        <v>23.166064436447101</v>
      </c>
      <c r="Q309" s="12">
        <f>(P309*POP_PADRAO!$E$2)/100000</f>
        <v>3.8404721089478966</v>
      </c>
      <c r="R309" s="8">
        <f>VLOOKUP($A309,OBITOS!A:AB,22,0)</f>
        <v>13</v>
      </c>
      <c r="S309" s="1">
        <f>VLOOKUP(A309,POP_2021_FX_ETARIA!A:AC,20,0)</f>
        <v>6752.1314131413137</v>
      </c>
      <c r="T309" s="3">
        <f t="shared" si="40"/>
        <v>192.53179780681981</v>
      </c>
      <c r="U309" s="12">
        <f>(T309*POP_PADRAO!$F$2)/100000</f>
        <v>29.375080275620871</v>
      </c>
      <c r="V309" s="8">
        <f>VLOOKUP(A309,OBITOS!A:AC,23,0)</f>
        <v>35</v>
      </c>
      <c r="W309" s="1">
        <f>VLOOKUP(A309,POP_2021_FX_ETARIA!A:AC,23,0)</f>
        <v>4860.5060918462987</v>
      </c>
      <c r="X309" s="3">
        <f t="shared" si="41"/>
        <v>720.08962315084761</v>
      </c>
      <c r="Y309" s="12">
        <f>(X309*POP_PADRAO!$G$2)/100000</f>
        <v>87.807370202888663</v>
      </c>
      <c r="Z309" s="8">
        <f>VLOOKUP(A309,OBITOS!A:AC,24,0)</f>
        <v>20</v>
      </c>
      <c r="AA309" s="1">
        <f>VLOOKUP(A309,POP_2021_FX_ETARIA!A:AC,26,0)</f>
        <v>2395.2336265884651</v>
      </c>
      <c r="AB309" s="3">
        <f t="shared" si="42"/>
        <v>834.99161743508205</v>
      </c>
      <c r="AC309" s="12">
        <f>(AB309*POP_PADRAO!$H$2)/100000</f>
        <v>76.22857490753357</v>
      </c>
      <c r="AD309" s="8">
        <f>VLOOKUP(A309,OBITOS!A:AC,25,0)</f>
        <v>25</v>
      </c>
      <c r="AE309" s="1">
        <f>VLOOKUP(A309,POP_2021_FX_ETARIA!A:AC,29,0)</f>
        <v>918.08406647116328</v>
      </c>
      <c r="AF309" s="3">
        <f t="shared" si="43"/>
        <v>2723.0621805792161</v>
      </c>
      <c r="AG309" s="12">
        <f>(AF309*POP_PADRAO!$I$2)/100000</f>
        <v>188.28627791121593</v>
      </c>
      <c r="AH309" s="12">
        <f t="shared" si="44"/>
        <v>387.16732529712158</v>
      </c>
    </row>
    <row r="310" spans="1:34" x14ac:dyDescent="0.25">
      <c r="A310" s="8" t="s">
        <v>309</v>
      </c>
      <c r="B310" s="6">
        <f>VLOOKUP($A310,OBITOS!A:AC,18,0)</f>
        <v>0</v>
      </c>
      <c r="C310" s="1">
        <f>VLOOKUP(A310,POP_2021_FX_ETARIA!A:AC,8,0)</f>
        <v>3140.527799270476</v>
      </c>
      <c r="D310" s="3">
        <f t="shared" si="36"/>
        <v>0</v>
      </c>
      <c r="E310" s="12">
        <f>(D310*POP_PADRAO!$B$2)/100000</f>
        <v>0</v>
      </c>
      <c r="F310" s="6">
        <f>VLOOKUP(A310,OBITOS!A:AC,19,0)</f>
        <v>0</v>
      </c>
      <c r="G310" s="1">
        <f>VLOOKUP(A310,POP_2021_FX_ETARIA!A:AC,11,0)</f>
        <v>2942.5308487817374</v>
      </c>
      <c r="H310" s="3">
        <f t="shared" si="37"/>
        <v>0</v>
      </c>
      <c r="I310" s="12">
        <f>(H310*POP_PADRAO!$C$2)/100000</f>
        <v>0</v>
      </c>
      <c r="J310" s="8">
        <f>VLOOKUP(A310,OBITOS!A:AC,20,0)</f>
        <v>0</v>
      </c>
      <c r="K310" s="1">
        <f>VLOOKUP(A310,POP_2021_FX_ETARIA!A:AC,14,0)</f>
        <v>4096.8282478380506</v>
      </c>
      <c r="L310" s="3">
        <f t="shared" si="38"/>
        <v>0</v>
      </c>
      <c r="M310" s="12">
        <f>(L310*POP_PADRAO!$D$2)/100000</f>
        <v>0</v>
      </c>
      <c r="N310" s="8">
        <f>VLOOKUP(A310,OBITOS!A:AB,21,0)</f>
        <v>0</v>
      </c>
      <c r="O310" s="1">
        <f>VLOOKUP(A310,POP_2021_FX_ETARIA!A:AC,17,0)</f>
        <v>4491.9579838439104</v>
      </c>
      <c r="P310" s="3">
        <f t="shared" si="39"/>
        <v>0</v>
      </c>
      <c r="Q310" s="12">
        <f>(P310*POP_PADRAO!$E$2)/100000</f>
        <v>0</v>
      </c>
      <c r="R310" s="8">
        <f>VLOOKUP($A310,OBITOS!A:AB,22,0)</f>
        <v>3</v>
      </c>
      <c r="S310" s="1">
        <f>VLOOKUP(A310,POP_2021_FX_ETARIA!A:AC,20,0)</f>
        <v>4461.8290592964195</v>
      </c>
      <c r="T310" s="3">
        <f t="shared" si="40"/>
        <v>67.236999896922683</v>
      </c>
      <c r="U310" s="12">
        <f>(T310*POP_PADRAO!$F$2)/100000</f>
        <v>10.258525043461962</v>
      </c>
      <c r="V310" s="8">
        <f>VLOOKUP(A310,OBITOS!A:AC,23,0)</f>
        <v>20</v>
      </c>
      <c r="W310" s="1">
        <f>VLOOKUP(A310,POP_2021_FX_ETARIA!A:AC,23,0)</f>
        <v>4178.6975276590647</v>
      </c>
      <c r="X310" s="3">
        <f t="shared" si="41"/>
        <v>478.61803510827787</v>
      </c>
      <c r="Y310" s="12">
        <f>(X310*POP_PADRAO!$G$2)/100000</f>
        <v>58.362444956004985</v>
      </c>
      <c r="Z310" s="8">
        <f>VLOOKUP(A310,OBITOS!A:AC,24,0)</f>
        <v>15</v>
      </c>
      <c r="AA310" s="1">
        <f>VLOOKUP(A310,POP_2021_FX_ETARIA!A:AC,26,0)</f>
        <v>3318.200332557366</v>
      </c>
      <c r="AB310" s="3">
        <f t="shared" si="42"/>
        <v>452.0522722158662</v>
      </c>
      <c r="AC310" s="12">
        <f>(AB310*POP_PADRAO!$H$2)/100000</f>
        <v>41.269037646844417</v>
      </c>
      <c r="AD310" s="8">
        <f>VLOOKUP(A310,OBITOS!A:AC,25,0)</f>
        <v>72</v>
      </c>
      <c r="AE310" s="1">
        <f>VLOOKUP(A310,POP_2021_FX_ETARIA!A:AC,29,0)</f>
        <v>3147.0152760602314</v>
      </c>
      <c r="AF310" s="3">
        <f t="shared" si="43"/>
        <v>2287.8821258896864</v>
      </c>
      <c r="AG310" s="12">
        <f>(AF310*POP_PADRAO!$I$2)/100000</f>
        <v>158.19573010695609</v>
      </c>
      <c r="AH310" s="12">
        <f t="shared" si="44"/>
        <v>268.08573775326749</v>
      </c>
    </row>
    <row r="311" spans="1:34" x14ac:dyDescent="0.25">
      <c r="A311" s="8" t="s">
        <v>310</v>
      </c>
      <c r="B311" s="6">
        <f>VLOOKUP($A311,OBITOS!A:AC,18,0)</f>
        <v>0</v>
      </c>
      <c r="C311" s="1">
        <f>VLOOKUP(A311,POP_2021_FX_ETARIA!A:AC,8,0)</f>
        <v>6376.8339986575766</v>
      </c>
      <c r="D311" s="3">
        <f t="shared" si="36"/>
        <v>0</v>
      </c>
      <c r="E311" s="12">
        <f>(D311*POP_PADRAO!$B$2)/100000</f>
        <v>0</v>
      </c>
      <c r="F311" s="6">
        <f>VLOOKUP(A311,OBITOS!A:AC,19,0)</f>
        <v>0</v>
      </c>
      <c r="G311" s="1">
        <f>VLOOKUP(A311,POP_2021_FX_ETARIA!A:AC,11,0)</f>
        <v>5658.4810324599139</v>
      </c>
      <c r="H311" s="3">
        <f t="shared" si="37"/>
        <v>0</v>
      </c>
      <c r="I311" s="12">
        <f>(H311*POP_PADRAO!$C$2)/100000</f>
        <v>0</v>
      </c>
      <c r="J311" s="8">
        <f>VLOOKUP(A311,OBITOS!A:AC,20,0)</f>
        <v>0</v>
      </c>
      <c r="K311" s="1">
        <f>VLOOKUP(A311,POP_2021_FX_ETARIA!A:AC,14,0)</f>
        <v>6698.9719609892027</v>
      </c>
      <c r="L311" s="3">
        <f t="shared" si="38"/>
        <v>0</v>
      </c>
      <c r="M311" s="12">
        <f>(L311*POP_PADRAO!$D$2)/100000</f>
        <v>0</v>
      </c>
      <c r="N311" s="8">
        <f>VLOOKUP(A311,OBITOS!A:AB,21,0)</f>
        <v>9</v>
      </c>
      <c r="O311" s="1">
        <f>VLOOKUP(A311,POP_2021_FX_ETARIA!A:AC,17,0)</f>
        <v>6576.479595704358</v>
      </c>
      <c r="P311" s="3">
        <f t="shared" si="39"/>
        <v>136.85133313389497</v>
      </c>
      <c r="Q311" s="12">
        <f>(P311*POP_PADRAO!$E$2)/100000</f>
        <v>22.687225506727728</v>
      </c>
      <c r="R311" s="8">
        <f>VLOOKUP($A311,OBITOS!A:AB,22,0)</f>
        <v>9</v>
      </c>
      <c r="S311" s="1">
        <f>VLOOKUP(A311,POP_2021_FX_ETARIA!A:AC,20,0)</f>
        <v>5574.3453441614756</v>
      </c>
      <c r="T311" s="3">
        <f t="shared" si="40"/>
        <v>161.45393663897281</v>
      </c>
      <c r="U311" s="12">
        <f>(T311*POP_PADRAO!$F$2)/100000</f>
        <v>24.633449661876249</v>
      </c>
      <c r="V311" s="8">
        <f>VLOOKUP(A311,OBITOS!A:AC,23,0)</f>
        <v>17</v>
      </c>
      <c r="W311" s="1">
        <f>VLOOKUP(A311,POP_2021_FX_ETARIA!A:AC,23,0)</f>
        <v>3846.2040861895721</v>
      </c>
      <c r="X311" s="3">
        <f t="shared" si="41"/>
        <v>441.99422649051036</v>
      </c>
      <c r="Y311" s="12">
        <f>(X311*POP_PADRAO!$G$2)/100000</f>
        <v>53.896555963647728</v>
      </c>
      <c r="Z311" s="8">
        <f>VLOOKUP(A311,OBITOS!A:AC,24,0)</f>
        <v>36</v>
      </c>
      <c r="AA311" s="1">
        <f>VLOOKUP(A311,POP_2021_FX_ETARIA!A:AC,26,0)</f>
        <v>2604.9836398510661</v>
      </c>
      <c r="AB311" s="3">
        <f t="shared" si="42"/>
        <v>1381.9664526591123</v>
      </c>
      <c r="AC311" s="12">
        <f>(AB311*POP_PADRAO!$H$2)/100000</f>
        <v>126.16334230973743</v>
      </c>
      <c r="AD311" s="8">
        <f>VLOOKUP(A311,OBITOS!A:AC,25,0)</f>
        <v>38</v>
      </c>
      <c r="AE311" s="1">
        <f>VLOOKUP(A311,POP_2021_FX_ETARIA!A:AC,29,0)</f>
        <v>1462.953995157385</v>
      </c>
      <c r="AF311" s="3">
        <f t="shared" si="43"/>
        <v>2597.4842767295595</v>
      </c>
      <c r="AG311" s="12">
        <f>(AF311*POP_PADRAO!$I$2)/100000</f>
        <v>179.60318713481837</v>
      </c>
      <c r="AH311" s="12">
        <f t="shared" si="44"/>
        <v>406.98376057680753</v>
      </c>
    </row>
    <row r="312" spans="1:34" x14ac:dyDescent="0.25">
      <c r="A312" s="8" t="s">
        <v>311</v>
      </c>
      <c r="B312" s="6">
        <f>VLOOKUP($A312,OBITOS!A:AC,18,0)</f>
        <v>0</v>
      </c>
      <c r="C312" s="1">
        <f>VLOOKUP(A312,POP_2021_FX_ETARIA!A:AC,8,0)</f>
        <v>3126.2438930192143</v>
      </c>
      <c r="D312" s="3">
        <f t="shared" si="36"/>
        <v>0</v>
      </c>
      <c r="E312" s="12">
        <f>(D312*POP_PADRAO!$B$2)/100000</f>
        <v>0</v>
      </c>
      <c r="F312" s="6">
        <f>VLOOKUP(A312,OBITOS!A:AC,19,0)</f>
        <v>0</v>
      </c>
      <c r="G312" s="1">
        <f>VLOOKUP(A312,POP_2021_FX_ETARIA!A:AC,11,0)</f>
        <v>2701.473701607239</v>
      </c>
      <c r="H312" s="3">
        <f t="shared" si="37"/>
        <v>0</v>
      </c>
      <c r="I312" s="12">
        <f>(H312*POP_PADRAO!$C$2)/100000</f>
        <v>0</v>
      </c>
      <c r="J312" s="8">
        <f>VLOOKUP(A312,OBITOS!A:AC,20,0)</f>
        <v>1</v>
      </c>
      <c r="K312" s="1">
        <f>VLOOKUP(A312,POP_2021_FX_ETARIA!A:AC,14,0)</f>
        <v>3941.747037024672</v>
      </c>
      <c r="L312" s="3">
        <f t="shared" si="38"/>
        <v>25.369461576479669</v>
      </c>
      <c r="M312" s="12">
        <f>(L312*POP_PADRAO!$D$2)/100000</f>
        <v>3.7542013472251048</v>
      </c>
      <c r="N312" s="8">
        <f>VLOOKUP(A312,OBITOS!A:AB,21,0)</f>
        <v>5</v>
      </c>
      <c r="O312" s="1">
        <f>VLOOKUP(A312,POP_2021_FX_ETARIA!A:AC,17,0)</f>
        <v>5313.1456257924292</v>
      </c>
      <c r="P312" s="3">
        <f t="shared" si="39"/>
        <v>94.10621037239639</v>
      </c>
      <c r="Q312" s="12">
        <f>(P312*POP_PADRAO!$E$2)/100000</f>
        <v>15.600935463399761</v>
      </c>
      <c r="R312" s="8">
        <f>VLOOKUP($A312,OBITOS!A:AB,22,0)</f>
        <v>6</v>
      </c>
      <c r="S312" s="1">
        <f>VLOOKUP(A312,POP_2021_FX_ETARIA!A:AC,20,0)</f>
        <v>4682.3106141576918</v>
      </c>
      <c r="T312" s="3">
        <f t="shared" si="40"/>
        <v>128.14186188028768</v>
      </c>
      <c r="U312" s="12">
        <f>(T312*POP_PADRAO!$F$2)/100000</f>
        <v>19.550939233309535</v>
      </c>
      <c r="V312" s="8">
        <f>VLOOKUP(A312,OBITOS!A:AC,23,0)</f>
        <v>19</v>
      </c>
      <c r="W312" s="1">
        <f>VLOOKUP(A312,POP_2021_FX_ETARIA!A:AC,23,0)</f>
        <v>4020.4470671664471</v>
      </c>
      <c r="X312" s="3">
        <f t="shared" si="41"/>
        <v>472.58425947617133</v>
      </c>
      <c r="Y312" s="12">
        <f>(X312*POP_PADRAO!$G$2)/100000</f>
        <v>57.62668935890126</v>
      </c>
      <c r="Z312" s="8">
        <f>VLOOKUP(A312,OBITOS!A:AC,24,0)</f>
        <v>24</v>
      </c>
      <c r="AA312" s="1">
        <f>VLOOKUP(A312,POP_2021_FX_ETARIA!A:AC,26,0)</f>
        <v>3035.2650550952421</v>
      </c>
      <c r="AB312" s="3">
        <f t="shared" si="42"/>
        <v>790.70524531989895</v>
      </c>
      <c r="AC312" s="12">
        <f>(AB312*POP_PADRAO!$H$2)/100000</f>
        <v>72.185555835635398</v>
      </c>
      <c r="AD312" s="8">
        <f>VLOOKUP(A312,OBITOS!A:AC,25,0)</f>
        <v>46</v>
      </c>
      <c r="AE312" s="1">
        <f>VLOOKUP(A312,POP_2021_FX_ETARIA!A:AC,29,0)</f>
        <v>2226.1791137279206</v>
      </c>
      <c r="AF312" s="3">
        <f t="shared" si="43"/>
        <v>2066.3207069160399</v>
      </c>
      <c r="AG312" s="12">
        <f>(AF312*POP_PADRAO!$I$2)/100000</f>
        <v>142.87585412145737</v>
      </c>
      <c r="AH312" s="12">
        <f t="shared" si="44"/>
        <v>311.59417535992839</v>
      </c>
    </row>
  </sheetData>
  <autoFilter ref="A2:AH312"/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2"/>
  <sheetViews>
    <sheetView topLeftCell="A293" workbookViewId="0">
      <selection activeCell="A312" sqref="A312"/>
    </sheetView>
  </sheetViews>
  <sheetFormatPr defaultRowHeight="15" x14ac:dyDescent="0.25"/>
  <cols>
    <col min="1" max="1" width="14.140625" style="8" customWidth="1"/>
    <col min="2" max="2" width="3.7109375" style="8" bestFit="1" customWidth="1"/>
    <col min="3" max="3" width="7" style="8" bestFit="1" customWidth="1"/>
    <col min="4" max="4" width="4.42578125" style="8" bestFit="1" customWidth="1"/>
    <col min="5" max="5" width="3.85546875" style="8" bestFit="1" customWidth="1"/>
    <col min="6" max="6" width="3.7109375" style="8" bestFit="1" customWidth="1"/>
    <col min="7" max="7" width="7" style="8" bestFit="1" customWidth="1"/>
    <col min="8" max="8" width="4.42578125" style="8" bestFit="1" customWidth="1"/>
    <col min="9" max="9" width="3.85546875" style="8" bestFit="1" customWidth="1"/>
    <col min="10" max="10" width="3.7109375" style="8" bestFit="1" customWidth="1"/>
    <col min="11" max="11" width="7" style="8" bestFit="1" customWidth="1"/>
    <col min="12" max="12" width="5.42578125" style="8" bestFit="1" customWidth="1"/>
    <col min="13" max="13" width="4.5703125" style="8" bestFit="1" customWidth="1"/>
    <col min="14" max="14" width="3.7109375" style="8" bestFit="1" customWidth="1"/>
    <col min="15" max="15" width="7" style="8" bestFit="1" customWidth="1"/>
    <col min="16" max="16" width="5.42578125" style="8" bestFit="1" customWidth="1"/>
    <col min="17" max="17" width="4.5703125" style="8" bestFit="1" customWidth="1"/>
    <col min="18" max="18" width="3.7109375" style="8" bestFit="1" customWidth="1"/>
    <col min="19" max="19" width="7" style="8" bestFit="1" customWidth="1"/>
    <col min="20" max="20" width="5.42578125" style="8" bestFit="1" customWidth="1"/>
    <col min="21" max="21" width="5.5703125" style="8" bestFit="1" customWidth="1"/>
    <col min="22" max="22" width="3.7109375" style="8" bestFit="1" customWidth="1"/>
    <col min="23" max="23" width="7" style="8" bestFit="1" customWidth="1"/>
    <col min="24" max="24" width="5.42578125" style="8" bestFit="1" customWidth="1"/>
    <col min="25" max="25" width="4.5703125" style="8" bestFit="1" customWidth="1"/>
    <col min="26" max="26" width="3.7109375" style="8" bestFit="1" customWidth="1"/>
    <col min="27" max="28" width="7" style="8" bestFit="1" customWidth="1"/>
    <col min="29" max="29" width="5.5703125" style="8" bestFit="1" customWidth="1"/>
    <col min="30" max="30" width="3.7109375" style="8" bestFit="1" customWidth="1"/>
    <col min="31" max="32" width="7" style="8" bestFit="1" customWidth="1"/>
    <col min="33" max="33" width="5.5703125" style="8" bestFit="1" customWidth="1"/>
    <col min="34" max="34" width="6" style="8" bestFit="1" customWidth="1"/>
    <col min="35" max="16384" width="9.140625" style="8"/>
  </cols>
  <sheetData>
    <row r="1" spans="1:34" s="9" customFormat="1" ht="12.75" x14ac:dyDescent="0.2">
      <c r="B1" s="24" t="s">
        <v>449</v>
      </c>
      <c r="C1" s="25"/>
      <c r="D1" s="25"/>
      <c r="E1" s="26"/>
      <c r="F1" s="24" t="s">
        <v>450</v>
      </c>
      <c r="G1" s="25"/>
      <c r="H1" s="25"/>
      <c r="I1" s="26"/>
      <c r="J1" s="24" t="s">
        <v>451</v>
      </c>
      <c r="K1" s="25"/>
      <c r="L1" s="25"/>
      <c r="M1" s="26"/>
      <c r="N1" s="24" t="s">
        <v>452</v>
      </c>
      <c r="O1" s="25"/>
      <c r="P1" s="25"/>
      <c r="Q1" s="26"/>
      <c r="R1" s="24" t="s">
        <v>453</v>
      </c>
      <c r="S1" s="25"/>
      <c r="T1" s="25"/>
      <c r="U1" s="26"/>
      <c r="V1" s="24" t="s">
        <v>454</v>
      </c>
      <c r="W1" s="25"/>
      <c r="X1" s="25"/>
      <c r="Y1" s="26"/>
      <c r="Z1" s="21" t="s">
        <v>455</v>
      </c>
      <c r="AA1" s="22"/>
      <c r="AB1" s="22"/>
      <c r="AC1" s="23"/>
      <c r="AD1" s="21" t="s">
        <v>340</v>
      </c>
      <c r="AE1" s="22"/>
      <c r="AF1" s="22"/>
      <c r="AG1" s="22"/>
      <c r="AH1" s="10" t="s">
        <v>456</v>
      </c>
    </row>
    <row r="2" spans="1:34" s="9" customFormat="1" ht="12.75" x14ac:dyDescent="0.2">
      <c r="A2" s="11" t="s">
        <v>461</v>
      </c>
      <c r="B2" s="7" t="s">
        <v>462</v>
      </c>
      <c r="C2" s="7" t="s">
        <v>457</v>
      </c>
      <c r="D2" s="7" t="s">
        <v>458</v>
      </c>
      <c r="E2" s="7" t="s">
        <v>459</v>
      </c>
      <c r="F2" s="7" t="s">
        <v>462</v>
      </c>
      <c r="G2" s="7" t="s">
        <v>457</v>
      </c>
      <c r="H2" s="7" t="s">
        <v>458</v>
      </c>
      <c r="I2" s="7" t="s">
        <v>459</v>
      </c>
      <c r="J2" s="7" t="s">
        <v>462</v>
      </c>
      <c r="K2" s="7" t="s">
        <v>457</v>
      </c>
      <c r="L2" s="7" t="s">
        <v>458</v>
      </c>
      <c r="M2" s="7" t="s">
        <v>459</v>
      </c>
      <c r="N2" s="7" t="s">
        <v>462</v>
      </c>
      <c r="O2" s="7" t="s">
        <v>457</v>
      </c>
      <c r="P2" s="7" t="s">
        <v>458</v>
      </c>
      <c r="Q2" s="7" t="s">
        <v>459</v>
      </c>
      <c r="R2" s="7" t="s">
        <v>462</v>
      </c>
      <c r="S2" s="7" t="s">
        <v>457</v>
      </c>
      <c r="T2" s="7" t="s">
        <v>458</v>
      </c>
      <c r="U2" s="7" t="s">
        <v>459</v>
      </c>
      <c r="V2" s="7" t="s">
        <v>462</v>
      </c>
      <c r="W2" s="7" t="s">
        <v>457</v>
      </c>
      <c r="X2" s="7" t="s">
        <v>458</v>
      </c>
      <c r="Y2" s="7" t="s">
        <v>459</v>
      </c>
      <c r="Z2" s="7" t="s">
        <v>462</v>
      </c>
      <c r="AA2" s="7" t="s">
        <v>457</v>
      </c>
      <c r="AB2" s="7" t="s">
        <v>458</v>
      </c>
      <c r="AC2" s="7" t="s">
        <v>459</v>
      </c>
      <c r="AD2" s="7" t="s">
        <v>462</v>
      </c>
      <c r="AE2" s="7" t="s">
        <v>457</v>
      </c>
      <c r="AF2" s="7" t="s">
        <v>458</v>
      </c>
      <c r="AG2" s="7" t="s">
        <v>459</v>
      </c>
      <c r="AH2" s="7" t="s">
        <v>460</v>
      </c>
    </row>
    <row r="3" spans="1:34" x14ac:dyDescent="0.25">
      <c r="A3" s="8" t="s">
        <v>2</v>
      </c>
      <c r="B3" s="6">
        <f>VLOOKUP($A3,OBITOS!A:AC,10,0)</f>
        <v>0</v>
      </c>
      <c r="C3" s="1">
        <f>VLOOKUP(A3,POP_2021_FX_ETARIA!A:AC,7,0)</f>
        <v>1658.4700460829495</v>
      </c>
      <c r="D3" s="3">
        <f>B3/C3*100000</f>
        <v>0</v>
      </c>
      <c r="E3" s="12">
        <f>(D3*POP_PADRAO!$B$2)/100000</f>
        <v>0</v>
      </c>
      <c r="F3" s="6">
        <f>VLOOKUP(A3,OBITOS!A:AC,11,0)</f>
        <v>0</v>
      </c>
      <c r="G3" s="1">
        <f>VLOOKUP(A3,POP_2021_FX_ETARIA!A:AC,10,0)</f>
        <v>1153.1421461897355</v>
      </c>
      <c r="H3" s="3">
        <f>F3/G3*100000</f>
        <v>0</v>
      </c>
      <c r="I3" s="12">
        <f>(H3*POP_PADRAO!$C$2)/100000</f>
        <v>0</v>
      </c>
      <c r="J3" s="8">
        <f>VLOOKUP(A3,OBITOS!A:AC,12,0)</f>
        <v>0</v>
      </c>
      <c r="K3" s="1">
        <f>VLOOKUP(A3,POP_2021_FX_ETARIA!A:AC,13,0)</f>
        <v>1381.5622985018017</v>
      </c>
      <c r="L3" s="3">
        <f>J3/K3*100000</f>
        <v>0</v>
      </c>
      <c r="M3" s="12">
        <f>(L3*POP_PADRAO!$D$2)/100000</f>
        <v>0</v>
      </c>
      <c r="N3" s="8">
        <f>VLOOKUP(A3,OBITOS!A:AB,13,0)</f>
        <v>3</v>
      </c>
      <c r="O3" s="1">
        <f>VLOOKUP(A3,POP_2021_FX_ETARIA!A:AC,16,0)</f>
        <v>2013.0898876404494</v>
      </c>
      <c r="P3" s="3">
        <f>N3/O3*100000</f>
        <v>149.02464208969386</v>
      </c>
      <c r="Q3" s="12">
        <f>(P3*POP_PADRAO!$E$2)/100000</f>
        <v>24.705317688358615</v>
      </c>
      <c r="R3" s="8">
        <f>VLOOKUP($A3,OBITOS!A:AB,14,0)</f>
        <v>1</v>
      </c>
      <c r="S3" s="1">
        <f>VLOOKUP(A3,POP_2021_FX_ETARIA!A:AC,19,0)</f>
        <v>1858.5569314406523</v>
      </c>
      <c r="T3" s="3">
        <f>R3/S3*100000</f>
        <v>53.805185253316637</v>
      </c>
      <c r="U3" s="12">
        <f>(T3*POP_PADRAO!$F$2)/100000</f>
        <v>8.2091979302384264</v>
      </c>
      <c r="V3" s="8">
        <f>VLOOKUP(A3,OBITOS!A:AC,15,0)</f>
        <v>2</v>
      </c>
      <c r="W3" s="1">
        <f>VLOOKUP(A3,POP_2021_FX_ETARIA!A:AC,22,0)</f>
        <v>1228.8030962747944</v>
      </c>
      <c r="X3" s="3">
        <f>V3/W3*100000</f>
        <v>162.76000655134618</v>
      </c>
      <c r="Y3" s="12">
        <f>(X3*POP_PADRAO!$G$2)/100000</f>
        <v>19.846874180666791</v>
      </c>
      <c r="Z3" s="8">
        <f>VLOOKUP(A3,OBITOS!A:AC,16,0)</f>
        <v>10</v>
      </c>
      <c r="AA3" s="1">
        <f>VLOOKUP(A3,POP_2021_FX_ETARIA!A:AC,25,0)</f>
        <v>588.05555555555554</v>
      </c>
      <c r="AB3" s="3">
        <f>Z3/AA3*100000</f>
        <v>1700.5196032120928</v>
      </c>
      <c r="AC3" s="12">
        <f>(AB3*POP_PADRAO!$H$2)/100000</f>
        <v>155.24489497675759</v>
      </c>
      <c r="AD3" s="8">
        <f>VLOOKUP(A3,OBITOS!A:AC,17,0)</f>
        <v>7</v>
      </c>
      <c r="AE3" s="1">
        <f>VLOOKUP(A3,POP_2021_FX_ETARIA!A:AC,28,0)</f>
        <v>262.92203389830507</v>
      </c>
      <c r="AF3" s="3">
        <f>AD3/AE3*100000</f>
        <v>2662.386220056213</v>
      </c>
      <c r="AG3" s="12">
        <f>(AF3*POP_PADRAO!$I$2)/100000</f>
        <v>184.09083542479647</v>
      </c>
      <c r="AH3" s="12">
        <f>E3+I3+M3+Q3+U3+Y3+AC3+AG3</f>
        <v>392.09712020081793</v>
      </c>
    </row>
    <row r="4" spans="1:34" x14ac:dyDescent="0.25">
      <c r="A4" s="8" t="s">
        <v>3</v>
      </c>
      <c r="B4" s="6">
        <f>VLOOKUP($A4,OBITOS!A:AC,10,0)</f>
        <v>0</v>
      </c>
      <c r="C4" s="1">
        <f>VLOOKUP(A4,POP_2021_FX_ETARIA!A:AC,7,0)</f>
        <v>695.86455331412094</v>
      </c>
      <c r="D4" s="3">
        <f t="shared" ref="D4:D67" si="0">B4/C4*100000</f>
        <v>0</v>
      </c>
      <c r="E4" s="12">
        <f>(D4*POP_PADRAO!$B$2)/100000</f>
        <v>0</v>
      </c>
      <c r="F4" s="6">
        <f>VLOOKUP(A4,OBITOS!A:AC,11,0)</f>
        <v>0</v>
      </c>
      <c r="G4" s="1">
        <f>VLOOKUP(A4,POP_2021_FX_ETARIA!A:AC,10,0)</f>
        <v>611.75506989564872</v>
      </c>
      <c r="H4" s="3">
        <f t="shared" ref="H4:H67" si="1">F4/G4*100000</f>
        <v>0</v>
      </c>
      <c r="I4" s="12">
        <f>(H4*POP_PADRAO!$C$2)/100000</f>
        <v>0</v>
      </c>
      <c r="J4" s="8">
        <f>VLOOKUP(A4,OBITOS!A:AC,12,0)</f>
        <v>0</v>
      </c>
      <c r="K4" s="1">
        <f>VLOOKUP(A4,POP_2021_FX_ETARIA!A:AC,13,0)</f>
        <v>595.71786466869582</v>
      </c>
      <c r="L4" s="3">
        <f t="shared" ref="L4:L67" si="2">J4/K4*100000</f>
        <v>0</v>
      </c>
      <c r="M4" s="12">
        <f>(L4*POP_PADRAO!$D$2)/100000</f>
        <v>0</v>
      </c>
      <c r="N4" s="8">
        <f>VLOOKUP(A4,OBITOS!A:AB,13,0)</f>
        <v>0</v>
      </c>
      <c r="O4" s="1">
        <f>VLOOKUP(A4,POP_2021_FX_ETARIA!A:AC,16,0)</f>
        <v>1471.2207562206677</v>
      </c>
      <c r="P4" s="3">
        <f t="shared" ref="P4:P67" si="3">N4/O4*100000</f>
        <v>0</v>
      </c>
      <c r="Q4" s="12">
        <f>(P4*POP_PADRAO!$E$2)/100000</f>
        <v>0</v>
      </c>
      <c r="R4" s="8">
        <f>VLOOKUP($A4,OBITOS!A:AB,14,0)</f>
        <v>0</v>
      </c>
      <c r="S4" s="1">
        <f>VLOOKUP(A4,POP_2021_FX_ETARIA!A:AC,19,0)</f>
        <v>1454.173079158433</v>
      </c>
      <c r="T4" s="3">
        <f t="shared" ref="T4:T67" si="4">R4/S4*100000</f>
        <v>0</v>
      </c>
      <c r="U4" s="12">
        <f>(T4*POP_PADRAO!$F$2)/100000</f>
        <v>0</v>
      </c>
      <c r="V4" s="8">
        <f>VLOOKUP(A4,OBITOS!A:AC,15,0)</f>
        <v>3</v>
      </c>
      <c r="W4" s="1">
        <f>VLOOKUP(A4,POP_2021_FX_ETARIA!A:AC,22,0)</f>
        <v>904.4347438752784</v>
      </c>
      <c r="X4" s="3">
        <f t="shared" ref="X4:X67" si="5">V4/W4*100000</f>
        <v>331.69888931353353</v>
      </c>
      <c r="Y4" s="12">
        <f>(X4*POP_PADRAO!$G$2)/100000</f>
        <v>40.447197450780465</v>
      </c>
      <c r="Z4" s="8">
        <f>VLOOKUP(A4,OBITOS!A:AC,16,0)</f>
        <v>9</v>
      </c>
      <c r="AA4" s="1">
        <f>VLOOKUP(A4,POP_2021_FX_ETARIA!A:AC,25,0)</f>
        <v>592.36902800658982</v>
      </c>
      <c r="AB4" s="3">
        <f t="shared" ref="AB4:AB67" si="6">Z4/AA4*100000</f>
        <v>1519.3231878253903</v>
      </c>
      <c r="AC4" s="12">
        <f>(AB4*POP_PADRAO!$H$2)/100000</f>
        <v>138.70299894466277</v>
      </c>
      <c r="AD4" s="8">
        <f>VLOOKUP(A4,OBITOS!A:AC,17,0)</f>
        <v>5</v>
      </c>
      <c r="AE4" s="1">
        <f>VLOOKUP(A4,POP_2021_FX_ETARIA!A:AC,28,0)</f>
        <v>340.1760411032991</v>
      </c>
      <c r="AF4" s="3">
        <f t="shared" ref="AF4:AF67" si="7">AD4/AE4*100000</f>
        <v>1469.8272058735854</v>
      </c>
      <c r="AG4" s="12">
        <f>(AF4*POP_PADRAO!$I$2)/100000</f>
        <v>101.63127957207109</v>
      </c>
      <c r="AH4" s="12">
        <f t="shared" ref="AH4:AH67" si="8">E4+I4+M4+Q4+U4+Y4+AC4+AG4</f>
        <v>280.78147596751433</v>
      </c>
    </row>
    <row r="5" spans="1:34" x14ac:dyDescent="0.25">
      <c r="A5" s="8" t="s">
        <v>4</v>
      </c>
      <c r="B5" s="6">
        <f>VLOOKUP($A5,OBITOS!A:AC,10,0)</f>
        <v>0</v>
      </c>
      <c r="C5" s="1">
        <f>VLOOKUP(A5,POP_2021_FX_ETARIA!A:AC,7,0)</f>
        <v>1615.0175127466193</v>
      </c>
      <c r="D5" s="3">
        <f t="shared" si="0"/>
        <v>0</v>
      </c>
      <c r="E5" s="12">
        <f>(D5*POP_PADRAO!$B$2)/100000</f>
        <v>0</v>
      </c>
      <c r="F5" s="6">
        <f>VLOOKUP(A5,OBITOS!A:AC,11,0)</f>
        <v>0</v>
      </c>
      <c r="G5" s="1">
        <f>VLOOKUP(A5,POP_2021_FX_ETARIA!A:AC,10,0)</f>
        <v>1279.1242370545383</v>
      </c>
      <c r="H5" s="3">
        <f t="shared" si="1"/>
        <v>0</v>
      </c>
      <c r="I5" s="12">
        <f>(H5*POP_PADRAO!$C$2)/100000</f>
        <v>0</v>
      </c>
      <c r="J5" s="8">
        <f>VLOOKUP(A5,OBITOS!A:AC,12,0)</f>
        <v>0</v>
      </c>
      <c r="K5" s="1">
        <f>VLOOKUP(A5,POP_2021_FX_ETARIA!A:AC,13,0)</f>
        <v>1258.7157574338562</v>
      </c>
      <c r="L5" s="3">
        <f t="shared" si="2"/>
        <v>0</v>
      </c>
      <c r="M5" s="12">
        <f>(L5*POP_PADRAO!$D$2)/100000</f>
        <v>0</v>
      </c>
      <c r="N5" s="8">
        <f>VLOOKUP(A5,OBITOS!A:AB,13,0)</f>
        <v>0</v>
      </c>
      <c r="O5" s="1">
        <f>VLOOKUP(A5,POP_2021_FX_ETARIA!A:AC,16,0)</f>
        <v>2508.5635349331446</v>
      </c>
      <c r="P5" s="3">
        <f t="shared" si="3"/>
        <v>0</v>
      </c>
      <c r="Q5" s="12">
        <f>(P5*POP_PADRAO!$E$2)/100000</f>
        <v>0</v>
      </c>
      <c r="R5" s="8">
        <f>VLOOKUP($A5,OBITOS!A:AB,14,0)</f>
        <v>4</v>
      </c>
      <c r="S5" s="1">
        <f>VLOOKUP(A5,POP_2021_FX_ETARIA!A:AC,19,0)</f>
        <v>2180.5743345344645</v>
      </c>
      <c r="T5" s="3">
        <f t="shared" si="4"/>
        <v>183.43791067567383</v>
      </c>
      <c r="U5" s="12">
        <f>(T5*POP_PADRAO!$F$2)/100000</f>
        <v>27.987602115972237</v>
      </c>
      <c r="V5" s="8">
        <f>VLOOKUP(A5,OBITOS!A:AC,15,0)</f>
        <v>4</v>
      </c>
      <c r="W5" s="1">
        <f>VLOOKUP(A5,POP_2021_FX_ETARIA!A:AC,22,0)</f>
        <v>1521.9100222717148</v>
      </c>
      <c r="X5" s="3">
        <f t="shared" si="5"/>
        <v>262.82762722262032</v>
      </c>
      <c r="Y5" s="12">
        <f>(X5*POP_PADRAO!$G$2)/100000</f>
        <v>32.049070033951757</v>
      </c>
      <c r="Z5" s="8">
        <f>VLOOKUP(A5,OBITOS!A:AC,16,0)</f>
        <v>10</v>
      </c>
      <c r="AA5" s="1">
        <f>VLOOKUP(A5,POP_2021_FX_ETARIA!A:AC,25,0)</f>
        <v>842.18121911037883</v>
      </c>
      <c r="AB5" s="3">
        <f t="shared" si="6"/>
        <v>1187.3928998990621</v>
      </c>
      <c r="AC5" s="12">
        <f>(AB5*POP_PADRAO!$H$2)/100000</f>
        <v>108.40021231909705</v>
      </c>
      <c r="AD5" s="8">
        <f>VLOOKUP(A5,OBITOS!A:AC,17,0)</f>
        <v>12</v>
      </c>
      <c r="AE5" s="1">
        <f>VLOOKUP(A5,POP_2021_FX_ETARIA!A:AC,28,0)</f>
        <v>352.57111952406706</v>
      </c>
      <c r="AF5" s="3">
        <f t="shared" si="7"/>
        <v>3403.5686236010215</v>
      </c>
      <c r="AG5" s="12">
        <f>(AF5*POP_PADRAO!$I$2)/100000</f>
        <v>235.33993175907716</v>
      </c>
      <c r="AH5" s="12">
        <f t="shared" si="8"/>
        <v>403.7768162280982</v>
      </c>
    </row>
    <row r="6" spans="1:34" x14ac:dyDescent="0.25">
      <c r="A6" s="8" t="s">
        <v>5</v>
      </c>
      <c r="B6" s="6">
        <f>VLOOKUP($A6,OBITOS!A:AC,10,0)</f>
        <v>0</v>
      </c>
      <c r="C6" s="1">
        <f>VLOOKUP(A6,POP_2021_FX_ETARIA!A:AC,7,0)</f>
        <v>2345.1513718070009</v>
      </c>
      <c r="D6" s="3">
        <f t="shared" si="0"/>
        <v>0</v>
      </c>
      <c r="E6" s="12">
        <f>(D6*POP_PADRAO!$B$2)/100000</f>
        <v>0</v>
      </c>
      <c r="F6" s="6">
        <f>VLOOKUP(A6,OBITOS!A:AC,11,0)</f>
        <v>0</v>
      </c>
      <c r="G6" s="1">
        <f>VLOOKUP(A6,POP_2021_FX_ETARIA!A:AC,10,0)</f>
        <v>1691.5073935113662</v>
      </c>
      <c r="H6" s="3">
        <f t="shared" si="1"/>
        <v>0</v>
      </c>
      <c r="I6" s="12">
        <f>(H6*POP_PADRAO!$C$2)/100000</f>
        <v>0</v>
      </c>
      <c r="J6" s="8">
        <f>VLOOKUP(A6,OBITOS!A:AC,12,0)</f>
        <v>1</v>
      </c>
      <c r="K6" s="1">
        <f>VLOOKUP(A6,POP_2021_FX_ETARIA!A:AC,13,0)</f>
        <v>1904.3033659991479</v>
      </c>
      <c r="L6" s="3">
        <f t="shared" si="2"/>
        <v>52.512641517877114</v>
      </c>
      <c r="M6" s="12">
        <f>(L6*POP_PADRAO!$D$2)/100000</f>
        <v>7.7708795253083691</v>
      </c>
      <c r="N6" s="8">
        <f>VLOOKUP(A6,OBITOS!A:AB,13,0)</f>
        <v>3</v>
      </c>
      <c r="O6" s="1">
        <f>VLOOKUP(A6,POP_2021_FX_ETARIA!A:AC,16,0)</f>
        <v>2629.5365479638781</v>
      </c>
      <c r="P6" s="3">
        <f t="shared" si="3"/>
        <v>114.08854546338145</v>
      </c>
      <c r="Q6" s="12">
        <f>(P6*POP_PADRAO!$E$2)/100000</f>
        <v>18.913608653924157</v>
      </c>
      <c r="R6" s="8">
        <f>VLOOKUP($A6,OBITOS!A:AB,14,0)</f>
        <v>5</v>
      </c>
      <c r="S6" s="1">
        <f>VLOOKUP(A6,POP_2021_FX_ETARIA!A:AC,19,0)</f>
        <v>1679.4094631483165</v>
      </c>
      <c r="T6" s="3">
        <f t="shared" si="4"/>
        <v>297.72370048616466</v>
      </c>
      <c r="U6" s="12">
        <f>(T6*POP_PADRAO!$F$2)/100000</f>
        <v>45.424484170199783</v>
      </c>
      <c r="V6" s="8">
        <f>VLOOKUP(A6,OBITOS!A:AC,15,0)</f>
        <v>7</v>
      </c>
      <c r="W6" s="1">
        <f>VLOOKUP(A6,POP_2021_FX_ETARIA!A:AC,22,0)</f>
        <v>1003.7770700636943</v>
      </c>
      <c r="X6" s="3">
        <f t="shared" si="5"/>
        <v>697.36599975887248</v>
      </c>
      <c r="Y6" s="12">
        <f>(X6*POP_PADRAO!$G$2)/100000</f>
        <v>85.036462877770603</v>
      </c>
      <c r="Z6" s="8">
        <f>VLOOKUP(A6,OBITOS!A:AC,16,0)</f>
        <v>3</v>
      </c>
      <c r="AA6" s="1">
        <f>VLOOKUP(A6,POP_2021_FX_ETARIA!A:AC,25,0)</f>
        <v>524.95912408759125</v>
      </c>
      <c r="AB6" s="3">
        <f t="shared" si="6"/>
        <v>571.47306568186048</v>
      </c>
      <c r="AC6" s="12">
        <f>(AB6*POP_PADRAO!$H$2)/100000</f>
        <v>52.171275118644417</v>
      </c>
      <c r="AD6" s="8">
        <f>VLOOKUP(A6,OBITOS!A:AC,17,0)</f>
        <v>8</v>
      </c>
      <c r="AE6" s="1">
        <f>VLOOKUP(A6,POP_2021_FX_ETARIA!A:AC,28,0)</f>
        <v>206.75064710957724</v>
      </c>
      <c r="AF6" s="3">
        <f t="shared" si="7"/>
        <v>3869.3953861048972</v>
      </c>
      <c r="AG6" s="12">
        <f>(AF6*POP_PADRAO!$I$2)/100000</f>
        <v>267.54954778945012</v>
      </c>
      <c r="AH6" s="12">
        <f t="shared" si="8"/>
        <v>476.86625813529747</v>
      </c>
    </row>
    <row r="7" spans="1:34" x14ac:dyDescent="0.25">
      <c r="A7" s="8" t="s">
        <v>6</v>
      </c>
      <c r="B7" s="6">
        <f>VLOOKUP($A7,OBITOS!A:AC,10,0)</f>
        <v>0</v>
      </c>
      <c r="C7" s="1">
        <f>VLOOKUP(A7,POP_2021_FX_ETARIA!A:AC,7,0)</f>
        <v>1957.3098469535087</v>
      </c>
      <c r="D7" s="3">
        <f t="shared" si="0"/>
        <v>0</v>
      </c>
      <c r="E7" s="12">
        <f>(D7*POP_PADRAO!$B$2)/100000</f>
        <v>0</v>
      </c>
      <c r="F7" s="6">
        <f>VLOOKUP(A7,OBITOS!A:AC,11,0)</f>
        <v>0</v>
      </c>
      <c r="G7" s="1">
        <f>VLOOKUP(A7,POP_2021_FX_ETARIA!A:AC,10,0)</f>
        <v>1373.8053793453439</v>
      </c>
      <c r="H7" s="3">
        <f t="shared" si="1"/>
        <v>0</v>
      </c>
      <c r="I7" s="12">
        <f>(H7*POP_PADRAO!$C$2)/100000</f>
        <v>0</v>
      </c>
      <c r="J7" s="8">
        <f>VLOOKUP(A7,OBITOS!A:AC,12,0)</f>
        <v>1</v>
      </c>
      <c r="K7" s="1">
        <f>VLOOKUP(A7,POP_2021_FX_ETARIA!A:AC,13,0)</f>
        <v>1613.2851985559566</v>
      </c>
      <c r="L7" s="3">
        <f t="shared" si="2"/>
        <v>61.985320443967069</v>
      </c>
      <c r="M7" s="12">
        <f>(L7*POP_PADRAO!$D$2)/100000</f>
        <v>9.172657165679265</v>
      </c>
      <c r="N7" s="8">
        <f>VLOOKUP(A7,OBITOS!A:AB,13,0)</f>
        <v>2</v>
      </c>
      <c r="O7" s="1">
        <f>VLOOKUP(A7,POP_2021_FX_ETARIA!A:AC,16,0)</f>
        <v>2271.6131732168851</v>
      </c>
      <c r="P7" s="3">
        <f t="shared" si="3"/>
        <v>88.043159089791359</v>
      </c>
      <c r="Q7" s="12">
        <f>(P7*POP_PADRAO!$E$2)/100000</f>
        <v>14.595802312283633</v>
      </c>
      <c r="R7" s="8">
        <f>VLOOKUP($A7,OBITOS!A:AB,14,0)</f>
        <v>3</v>
      </c>
      <c r="S7" s="1">
        <f>VLOOKUP(A7,POP_2021_FX_ETARIA!A:AC,19,0)</f>
        <v>1608.1392181588903</v>
      </c>
      <c r="T7" s="3">
        <f t="shared" si="4"/>
        <v>186.55101288025355</v>
      </c>
      <c r="U7" s="12">
        <f>(T7*POP_PADRAO!$F$2)/100000</f>
        <v>28.462576266774576</v>
      </c>
      <c r="V7" s="8">
        <f>VLOOKUP(A7,OBITOS!A:AC,15,0)</f>
        <v>2</v>
      </c>
      <c r="W7" s="1">
        <f>VLOOKUP(A7,POP_2021_FX_ETARIA!A:AC,22,0)</f>
        <v>1021.0405854956753</v>
      </c>
      <c r="X7" s="3">
        <f t="shared" si="5"/>
        <v>195.87859957878933</v>
      </c>
      <c r="Y7" s="12">
        <f>(X7*POP_PADRAO!$G$2)/100000</f>
        <v>23.885338928755957</v>
      </c>
      <c r="Z7" s="8">
        <f>VLOOKUP(A7,OBITOS!A:AC,16,0)</f>
        <v>14</v>
      </c>
      <c r="AA7" s="1">
        <f>VLOOKUP(A7,POP_2021_FX_ETARIA!A:AC,25,0)</f>
        <v>693.75163398692814</v>
      </c>
      <c r="AB7" s="3">
        <f t="shared" si="6"/>
        <v>2018.0132649984923</v>
      </c>
      <c r="AC7" s="12">
        <f>(AB7*POP_PADRAO!$H$2)/100000</f>
        <v>184.22972413527705</v>
      </c>
      <c r="AD7" s="8">
        <f>VLOOKUP(A7,OBITOS!A:AC,17,0)</f>
        <v>10</v>
      </c>
      <c r="AE7" s="1">
        <f>VLOOKUP(A7,POP_2021_FX_ETARIA!A:AC,28,0)</f>
        <v>278.32634730538922</v>
      </c>
      <c r="AF7" s="3">
        <f t="shared" si="7"/>
        <v>3592.9045513710053</v>
      </c>
      <c r="AG7" s="12">
        <f>(AF7*POP_PADRAO!$I$2)/100000</f>
        <v>248.43157445784738</v>
      </c>
      <c r="AH7" s="12">
        <f t="shared" si="8"/>
        <v>508.77767326661785</v>
      </c>
    </row>
    <row r="8" spans="1:34" x14ac:dyDescent="0.25">
      <c r="A8" s="8" t="s">
        <v>7</v>
      </c>
      <c r="B8" s="6">
        <f>VLOOKUP($A8,OBITOS!A:AC,10,0)</f>
        <v>0</v>
      </c>
      <c r="C8" s="1">
        <f>VLOOKUP(A8,POP_2021_FX_ETARIA!A:AC,7,0)</f>
        <v>1208.9450549450548</v>
      </c>
      <c r="D8" s="3">
        <f t="shared" si="0"/>
        <v>0</v>
      </c>
      <c r="E8" s="12">
        <f>(D8*POP_PADRAO!$B$2)/100000</f>
        <v>0</v>
      </c>
      <c r="F8" s="6">
        <f>VLOOKUP(A8,OBITOS!A:AC,11,0)</f>
        <v>0</v>
      </c>
      <c r="G8" s="1">
        <f>VLOOKUP(A8,POP_2021_FX_ETARIA!A:AC,10,0)</f>
        <v>1197.6710334788938</v>
      </c>
      <c r="H8" s="3">
        <f t="shared" si="1"/>
        <v>0</v>
      </c>
      <c r="I8" s="12">
        <f>(H8*POP_PADRAO!$C$2)/100000</f>
        <v>0</v>
      </c>
      <c r="J8" s="8">
        <f>VLOOKUP(A8,OBITOS!A:AC,12,0)</f>
        <v>0</v>
      </c>
      <c r="K8" s="1">
        <f>VLOOKUP(A8,POP_2021_FX_ETARIA!A:AC,13,0)</f>
        <v>1268.6703768484656</v>
      </c>
      <c r="L8" s="3">
        <f t="shared" si="2"/>
        <v>0</v>
      </c>
      <c r="M8" s="12">
        <f>(L8*POP_PADRAO!$D$2)/100000</f>
        <v>0</v>
      </c>
      <c r="N8" s="8">
        <f>VLOOKUP(A8,OBITOS!A:AB,13,0)</f>
        <v>0</v>
      </c>
      <c r="O8" s="1">
        <f>VLOOKUP(A8,POP_2021_FX_ETARIA!A:AC,16,0)</f>
        <v>1520.1089318044658</v>
      </c>
      <c r="P8" s="3">
        <f t="shared" si="3"/>
        <v>0</v>
      </c>
      <c r="Q8" s="12">
        <f>(P8*POP_PADRAO!$E$2)/100000</f>
        <v>0</v>
      </c>
      <c r="R8" s="8">
        <f>VLOOKUP($A8,OBITOS!A:AB,14,0)</f>
        <v>3</v>
      </c>
      <c r="S8" s="1">
        <f>VLOOKUP(A8,POP_2021_FX_ETARIA!A:AC,19,0)</f>
        <v>1398.1840015494868</v>
      </c>
      <c r="T8" s="3">
        <f t="shared" si="4"/>
        <v>214.56403425267052</v>
      </c>
      <c r="U8" s="12">
        <f>(T8*POP_PADRAO!$F$2)/100000</f>
        <v>32.736596251790701</v>
      </c>
      <c r="V8" s="8">
        <f>VLOOKUP(A8,OBITOS!A:AC,15,0)</f>
        <v>2</v>
      </c>
      <c r="W8" s="1">
        <f>VLOOKUP(A8,POP_2021_FX_ETARIA!A:AC,22,0)</f>
        <v>958.77363636363634</v>
      </c>
      <c r="X8" s="3">
        <f t="shared" si="5"/>
        <v>208.5998116912609</v>
      </c>
      <c r="Y8" s="12">
        <f>(X8*POP_PADRAO!$G$2)/100000</f>
        <v>25.436557201422641</v>
      </c>
      <c r="Z8" s="8">
        <f>VLOOKUP(A8,OBITOS!A:AC,16,0)</f>
        <v>7</v>
      </c>
      <c r="AA8" s="1">
        <f>VLOOKUP(A8,POP_2021_FX_ETARIA!A:AC,25,0)</f>
        <v>542.16273335681581</v>
      </c>
      <c r="AB8" s="3">
        <f t="shared" si="6"/>
        <v>1291.1252598752599</v>
      </c>
      <c r="AC8" s="12">
        <f>(AB8*POP_PADRAO!$H$2)/100000</f>
        <v>117.87021154743734</v>
      </c>
      <c r="AD8" s="8">
        <f>VLOOKUP(A8,OBITOS!A:AC,17,0)</f>
        <v>4</v>
      </c>
      <c r="AE8" s="1">
        <f>VLOOKUP(A8,POP_2021_FX_ETARIA!A:AC,28,0)</f>
        <v>290.39712778429072</v>
      </c>
      <c r="AF8" s="3">
        <f t="shared" si="7"/>
        <v>1377.4240918013595</v>
      </c>
      <c r="AG8" s="12">
        <f>(AF8*POP_PADRAO!$I$2)/100000</f>
        <v>95.242061382288838</v>
      </c>
      <c r="AH8" s="12">
        <f t="shared" si="8"/>
        <v>271.28542638293953</v>
      </c>
    </row>
    <row r="9" spans="1:34" x14ac:dyDescent="0.25">
      <c r="A9" s="8" t="s">
        <v>8</v>
      </c>
      <c r="B9" s="6">
        <f>VLOOKUP($A9,OBITOS!A:AC,10,0)</f>
        <v>0</v>
      </c>
      <c r="C9" s="1">
        <f>VLOOKUP(A9,POP_2021_FX_ETARIA!A:AC,7,0)</f>
        <v>1030.246591286997</v>
      </c>
      <c r="D9" s="3">
        <f t="shared" si="0"/>
        <v>0</v>
      </c>
      <c r="E9" s="12">
        <f>(D9*POP_PADRAO!$B$2)/100000</f>
        <v>0</v>
      </c>
      <c r="F9" s="6">
        <f>VLOOKUP(A9,OBITOS!A:AC,11,0)</f>
        <v>0</v>
      </c>
      <c r="G9" s="1">
        <f>VLOOKUP(A9,POP_2021_FX_ETARIA!A:AC,10,0)</f>
        <v>899.27690802348332</v>
      </c>
      <c r="H9" s="3">
        <f t="shared" si="1"/>
        <v>0</v>
      </c>
      <c r="I9" s="12">
        <f>(H9*POP_PADRAO!$C$2)/100000</f>
        <v>0</v>
      </c>
      <c r="J9" s="8">
        <f>VLOOKUP(A9,OBITOS!A:AC,12,0)</f>
        <v>1</v>
      </c>
      <c r="K9" s="1">
        <f>VLOOKUP(A9,POP_2021_FX_ETARIA!A:AC,13,0)</f>
        <v>813.85208542353439</v>
      </c>
      <c r="L9" s="3">
        <f t="shared" si="2"/>
        <v>122.87245040105697</v>
      </c>
      <c r="M9" s="12">
        <f>(L9*POP_PADRAO!$D$2)/100000</f>
        <v>18.182802872732761</v>
      </c>
      <c r="N9" s="8">
        <f>VLOOKUP(A9,OBITOS!A:AB,13,0)</f>
        <v>1</v>
      </c>
      <c r="O9" s="1">
        <f>VLOOKUP(A9,POP_2021_FX_ETARIA!A:AC,16,0)</f>
        <v>1386.9484145764318</v>
      </c>
      <c r="P9" s="3">
        <f t="shared" si="3"/>
        <v>72.100734929308516</v>
      </c>
      <c r="Q9" s="12">
        <f>(P9*POP_PADRAO!$E$2)/100000</f>
        <v>11.95286589529672</v>
      </c>
      <c r="R9" s="8">
        <f>VLOOKUP($A9,OBITOS!A:AB,14,0)</f>
        <v>4</v>
      </c>
      <c r="S9" s="1">
        <f>VLOOKUP(A9,POP_2021_FX_ETARIA!A:AC,19,0)</f>
        <v>1394.8534573905688</v>
      </c>
      <c r="T9" s="3">
        <f t="shared" si="4"/>
        <v>286.76847584283342</v>
      </c>
      <c r="U9" s="12">
        <f>(T9*POP_PADRAO!$F$2)/100000</f>
        <v>43.753016874921052</v>
      </c>
      <c r="V9" s="8">
        <f>VLOOKUP(A9,OBITOS!A:AC,15,0)</f>
        <v>1</v>
      </c>
      <c r="W9" s="1">
        <f>VLOOKUP(A9,POP_2021_FX_ETARIA!A:AC,22,0)</f>
        <v>783.90008267391045</v>
      </c>
      <c r="X9" s="3">
        <f t="shared" si="5"/>
        <v>127.56727829252999</v>
      </c>
      <c r="Y9" s="12">
        <f>(X9*POP_PADRAO!$G$2)/100000</f>
        <v>15.555490414921026</v>
      </c>
      <c r="Z9" s="8">
        <f>VLOOKUP(A9,OBITOS!A:AC,16,0)</f>
        <v>2</v>
      </c>
      <c r="AA9" s="1">
        <f>VLOOKUP(A9,POP_2021_FX_ETARIA!A:AC,25,0)</f>
        <v>503.02308370044051</v>
      </c>
      <c r="AB9" s="3">
        <f t="shared" si="6"/>
        <v>397.59606761725405</v>
      </c>
      <c r="AC9" s="12">
        <f>(AB9*POP_PADRAO!$H$2)/100000</f>
        <v>36.297587892442515</v>
      </c>
      <c r="AD9" s="8">
        <f>VLOOKUP(A9,OBITOS!A:AC,17,0)</f>
        <v>2</v>
      </c>
      <c r="AE9" s="1">
        <f>VLOOKUP(A9,POP_2021_FX_ETARIA!A:AC,28,0)</f>
        <v>258.70959241040055</v>
      </c>
      <c r="AF9" s="3">
        <f t="shared" si="7"/>
        <v>773.06758569173053</v>
      </c>
      <c r="AG9" s="12">
        <f>(AF9*POP_PADRAO!$I$2)/100000</f>
        <v>53.453798933355465</v>
      </c>
      <c r="AH9" s="12">
        <f t="shared" si="8"/>
        <v>179.19556288366954</v>
      </c>
    </row>
    <row r="10" spans="1:34" x14ac:dyDescent="0.25">
      <c r="A10" s="8" t="s">
        <v>9</v>
      </c>
      <c r="B10" s="6">
        <f>VLOOKUP($A10,OBITOS!A:AC,10,0)</f>
        <v>0</v>
      </c>
      <c r="C10" s="1">
        <f>VLOOKUP(A10,POP_2021_FX_ETARIA!A:AC,7,0)</f>
        <v>661.65014965081468</v>
      </c>
      <c r="D10" s="3">
        <f t="shared" si="0"/>
        <v>0</v>
      </c>
      <c r="E10" s="12">
        <f>(D10*POP_PADRAO!$B$2)/100000</f>
        <v>0</v>
      </c>
      <c r="F10" s="6">
        <f>VLOOKUP(A10,OBITOS!A:AC,11,0)</f>
        <v>0</v>
      </c>
      <c r="G10" s="1">
        <f>VLOOKUP(A10,POP_2021_FX_ETARIA!A:AC,10,0)</f>
        <v>612.69415711490069</v>
      </c>
      <c r="H10" s="3">
        <f t="shared" si="1"/>
        <v>0</v>
      </c>
      <c r="I10" s="12">
        <f>(H10*POP_PADRAO!$C$2)/100000</f>
        <v>0</v>
      </c>
      <c r="J10" s="8">
        <f>VLOOKUP(A10,OBITOS!A:AC,12,0)</f>
        <v>1</v>
      </c>
      <c r="K10" s="1">
        <f>VLOOKUP(A10,POP_2021_FX_ETARIA!A:AC,13,0)</f>
        <v>723.18704314175136</v>
      </c>
      <c r="L10" s="3">
        <f t="shared" si="2"/>
        <v>138.27681365192694</v>
      </c>
      <c r="M10" s="12">
        <f>(L10*POP_PADRAO!$D$2)/100000</f>
        <v>20.462357805155012</v>
      </c>
      <c r="N10" s="8">
        <f>VLOOKUP(A10,OBITOS!A:AB,13,0)</f>
        <v>1</v>
      </c>
      <c r="O10" s="1">
        <f>VLOOKUP(A10,POP_2021_FX_ETARIA!A:AC,16,0)</f>
        <v>1107.892727559552</v>
      </c>
      <c r="P10" s="3">
        <f t="shared" si="3"/>
        <v>90.261446358871197</v>
      </c>
      <c r="Q10" s="12">
        <f>(P10*POP_PADRAO!$E$2)/100000</f>
        <v>14.963550162157173</v>
      </c>
      <c r="R10" s="8">
        <f>VLOOKUP($A10,OBITOS!A:AB,14,0)</f>
        <v>1</v>
      </c>
      <c r="S10" s="1">
        <f>VLOOKUP(A10,POP_2021_FX_ETARIA!A:AC,19,0)</f>
        <v>1057.4552759568619</v>
      </c>
      <c r="T10" s="3">
        <f t="shared" si="4"/>
        <v>94.566647189416855</v>
      </c>
      <c r="U10" s="12">
        <f>(T10*POP_PADRAO!$F$2)/100000</f>
        <v>14.428280856613073</v>
      </c>
      <c r="V10" s="8">
        <f>VLOOKUP(A10,OBITOS!A:AC,15,0)</f>
        <v>3</v>
      </c>
      <c r="W10" s="1">
        <f>VLOOKUP(A10,POP_2021_FX_ETARIA!A:AC,22,0)</f>
        <v>682.82414078185889</v>
      </c>
      <c r="X10" s="3">
        <f t="shared" si="5"/>
        <v>439.35177754039114</v>
      </c>
      <c r="Y10" s="12">
        <f>(X10*POP_PADRAO!$G$2)/100000</f>
        <v>53.574337054020774</v>
      </c>
      <c r="Z10" s="8">
        <f>VLOOKUP(A10,OBITOS!A:AC,16,0)</f>
        <v>5</v>
      </c>
      <c r="AA10" s="1">
        <f>VLOOKUP(A10,POP_2021_FX_ETARIA!A:AC,25,0)</f>
        <v>372.29392070484585</v>
      </c>
      <c r="AB10" s="3">
        <f t="shared" si="6"/>
        <v>1343.0248848903427</v>
      </c>
      <c r="AC10" s="12">
        <f>(AB10*POP_PADRAO!$H$2)/100000</f>
        <v>122.60826444584589</v>
      </c>
      <c r="AD10" s="8">
        <f>VLOOKUP(A10,OBITOS!A:AC,17,0)</f>
        <v>3</v>
      </c>
      <c r="AE10" s="1">
        <f>VLOOKUP(A10,POP_2021_FX_ETARIA!A:AC,28,0)</f>
        <v>224.5651791988756</v>
      </c>
      <c r="AF10" s="3">
        <f t="shared" si="7"/>
        <v>1335.9150384322011</v>
      </c>
      <c r="AG10" s="12">
        <f>(AF10*POP_PADRAO!$I$2)/100000</f>
        <v>92.371915700623035</v>
      </c>
      <c r="AH10" s="12">
        <f t="shared" si="8"/>
        <v>318.40870602441498</v>
      </c>
    </row>
    <row r="11" spans="1:34" x14ac:dyDescent="0.25">
      <c r="A11" s="8" t="s">
        <v>10</v>
      </c>
      <c r="B11" s="6">
        <f>VLOOKUP($A11,OBITOS!A:AC,10,0)</f>
        <v>0</v>
      </c>
      <c r="C11" s="1">
        <f>VLOOKUP(A11,POP_2021_FX_ETARIA!A:AC,7,0)</f>
        <v>577.33176746917206</v>
      </c>
      <c r="D11" s="3">
        <f t="shared" si="0"/>
        <v>0</v>
      </c>
      <c r="E11" s="12">
        <f>(D11*POP_PADRAO!$B$2)/100000</f>
        <v>0</v>
      </c>
      <c r="F11" s="6">
        <f>VLOOKUP(A11,OBITOS!A:AC,11,0)</f>
        <v>0</v>
      </c>
      <c r="G11" s="1">
        <f>VLOOKUP(A11,POP_2021_FX_ETARIA!A:AC,10,0)</f>
        <v>489.35556289204357</v>
      </c>
      <c r="H11" s="3">
        <f t="shared" si="1"/>
        <v>0</v>
      </c>
      <c r="I11" s="12">
        <f>(H11*POP_PADRAO!$C$2)/100000</f>
        <v>0</v>
      </c>
      <c r="J11" s="8">
        <f>VLOOKUP(A11,OBITOS!A:AC,12,0)</f>
        <v>0</v>
      </c>
      <c r="K11" s="1">
        <f>VLOOKUP(A11,POP_2021_FX_ETARIA!A:AC,13,0)</f>
        <v>461.53522959657931</v>
      </c>
      <c r="L11" s="3">
        <f t="shared" si="2"/>
        <v>0</v>
      </c>
      <c r="M11" s="12">
        <f>(L11*POP_PADRAO!$D$2)/100000</f>
        <v>0</v>
      </c>
      <c r="N11" s="8">
        <f>VLOOKUP(A11,OBITOS!A:AB,13,0)</f>
        <v>0</v>
      </c>
      <c r="O11" s="1">
        <f>VLOOKUP(A11,POP_2021_FX_ETARIA!A:AC,16,0)</f>
        <v>1068.8272972164023</v>
      </c>
      <c r="P11" s="3">
        <f t="shared" si="3"/>
        <v>0</v>
      </c>
      <c r="Q11" s="12">
        <f>(P11*POP_PADRAO!$E$2)/100000</f>
        <v>0</v>
      </c>
      <c r="R11" s="8">
        <f>VLOOKUP($A11,OBITOS!A:AB,14,0)</f>
        <v>0</v>
      </c>
      <c r="S11" s="1">
        <f>VLOOKUP(A11,POP_2021_FX_ETARIA!A:AC,19,0)</f>
        <v>924.24127999999996</v>
      </c>
      <c r="T11" s="3">
        <f t="shared" si="4"/>
        <v>0</v>
      </c>
      <c r="U11" s="12">
        <f>(T11*POP_PADRAO!$F$2)/100000</f>
        <v>0</v>
      </c>
      <c r="V11" s="8">
        <f>VLOOKUP(A11,OBITOS!A:AC,15,0)</f>
        <v>1</v>
      </c>
      <c r="W11" s="1">
        <f>VLOOKUP(A11,POP_2021_FX_ETARIA!A:AC,22,0)</f>
        <v>512.70975965040066</v>
      </c>
      <c r="X11" s="3">
        <f t="shared" si="5"/>
        <v>195.04212299018181</v>
      </c>
      <c r="Y11" s="12">
        <f>(X11*POP_PADRAO!$G$2)/100000</f>
        <v>23.783339389920048</v>
      </c>
      <c r="Z11" s="8">
        <f>VLOOKUP(A11,OBITOS!A:AC,16,0)</f>
        <v>2</v>
      </c>
      <c r="AA11" s="1">
        <f>VLOOKUP(A11,POP_2021_FX_ETARIA!A:AC,25,0)</f>
        <v>342.82631483824326</v>
      </c>
      <c r="AB11" s="3">
        <f t="shared" si="6"/>
        <v>583.38578849866462</v>
      </c>
      <c r="AC11" s="12">
        <f>(AB11*POP_PADRAO!$H$2)/100000</f>
        <v>53.258818831218314</v>
      </c>
      <c r="AD11" s="8">
        <f>VLOOKUP(A11,OBITOS!A:AC,17,0)</f>
        <v>6</v>
      </c>
      <c r="AE11" s="1">
        <f>VLOOKUP(A11,POP_2021_FX_ETARIA!A:AC,28,0)</f>
        <v>169.81402763018065</v>
      </c>
      <c r="AF11" s="3">
        <f t="shared" si="7"/>
        <v>3533.2770111705622</v>
      </c>
      <c r="AG11" s="12">
        <f>(AF11*POP_PADRAO!$I$2)/100000</f>
        <v>244.30862504985598</v>
      </c>
      <c r="AH11" s="12">
        <f t="shared" si="8"/>
        <v>321.35078327099433</v>
      </c>
    </row>
    <row r="12" spans="1:34" x14ac:dyDescent="0.25">
      <c r="A12" s="8" t="s">
        <v>11</v>
      </c>
      <c r="B12" s="6">
        <f>VLOOKUP($A12,OBITOS!A:AC,10,0)</f>
        <v>0</v>
      </c>
      <c r="C12" s="1">
        <f>VLOOKUP(A12,POP_2021_FX_ETARIA!A:AC,7,0)</f>
        <v>923.42043452730479</v>
      </c>
      <c r="D12" s="3">
        <f t="shared" si="0"/>
        <v>0</v>
      </c>
      <c r="E12" s="12">
        <f>(D12*POP_PADRAO!$B$2)/100000</f>
        <v>0</v>
      </c>
      <c r="F12" s="6">
        <f>VLOOKUP(A12,OBITOS!A:AC,11,0)</f>
        <v>0</v>
      </c>
      <c r="G12" s="1">
        <f>VLOOKUP(A12,POP_2021_FX_ETARIA!A:AC,10,0)</f>
        <v>665.11654011224823</v>
      </c>
      <c r="H12" s="3">
        <f t="shared" si="1"/>
        <v>0</v>
      </c>
      <c r="I12" s="12">
        <f>(H12*POP_PADRAO!$C$2)/100000</f>
        <v>0</v>
      </c>
      <c r="J12" s="8">
        <f>VLOOKUP(A12,OBITOS!A:AC,12,0)</f>
        <v>0</v>
      </c>
      <c r="K12" s="1">
        <f>VLOOKUP(A12,POP_2021_FX_ETARIA!A:AC,13,0)</f>
        <v>573.85400012393882</v>
      </c>
      <c r="L12" s="3">
        <f t="shared" si="2"/>
        <v>0</v>
      </c>
      <c r="M12" s="12">
        <f>(L12*POP_PADRAO!$D$2)/100000</f>
        <v>0</v>
      </c>
      <c r="N12" s="8">
        <f>VLOOKUP(A12,OBITOS!A:AB,13,0)</f>
        <v>1</v>
      </c>
      <c r="O12" s="1">
        <f>VLOOKUP(A12,POP_2021_FX_ETARIA!A:AC,16,0)</f>
        <v>1433.7105656988927</v>
      </c>
      <c r="P12" s="3">
        <f t="shared" si="3"/>
        <v>69.749084921650748</v>
      </c>
      <c r="Q12" s="12">
        <f>(P12*POP_PADRAO!$E$2)/100000</f>
        <v>11.56300915941509</v>
      </c>
      <c r="R12" s="8">
        <f>VLOOKUP($A12,OBITOS!A:AB,14,0)</f>
        <v>2</v>
      </c>
      <c r="S12" s="1">
        <f>VLOOKUP(A12,POP_2021_FX_ETARIA!A:AC,19,0)</f>
        <v>1316.93184</v>
      </c>
      <c r="T12" s="3">
        <f t="shared" si="4"/>
        <v>151.86814831662053</v>
      </c>
      <c r="U12" s="12">
        <f>(T12*POP_PADRAO!$F$2)/100000</f>
        <v>23.170920850106992</v>
      </c>
      <c r="V12" s="8">
        <f>VLOOKUP(A12,OBITOS!A:AC,15,0)</f>
        <v>5</v>
      </c>
      <c r="W12" s="1">
        <f>VLOOKUP(A12,POP_2021_FX_ETARIA!A:AC,22,0)</f>
        <v>833.87023549405205</v>
      </c>
      <c r="X12" s="3">
        <f t="shared" si="5"/>
        <v>599.61367934395651</v>
      </c>
      <c r="Y12" s="12">
        <f>(X12*POP_PADRAO!$G$2)/100000</f>
        <v>73.116593585242512</v>
      </c>
      <c r="Z12" s="8">
        <f>VLOOKUP(A12,OBITOS!A:AC,16,0)</f>
        <v>5</v>
      </c>
      <c r="AA12" s="1">
        <f>VLOOKUP(A12,POP_2021_FX_ETARIA!A:AC,25,0)</f>
        <v>521.99891559732509</v>
      </c>
      <c r="AB12" s="3">
        <f t="shared" si="6"/>
        <v>957.85639598091575</v>
      </c>
      <c r="AC12" s="12">
        <f>(AB12*POP_PADRAO!$H$2)/100000</f>
        <v>87.445222810716572</v>
      </c>
      <c r="AD12" s="8">
        <f>VLOOKUP(A12,OBITOS!A:AC,17,0)</f>
        <v>1</v>
      </c>
      <c r="AE12" s="1">
        <f>VLOOKUP(A12,POP_2021_FX_ETARIA!A:AC,28,0)</f>
        <v>299.0754516471838</v>
      </c>
      <c r="AF12" s="3">
        <f t="shared" si="7"/>
        <v>334.3637849554064</v>
      </c>
      <c r="AG12" s="12">
        <f>(AF12*POP_PADRAO!$I$2)/100000</f>
        <v>23.119601523079599</v>
      </c>
      <c r="AH12" s="12">
        <f t="shared" si="8"/>
        <v>218.41534792856078</v>
      </c>
    </row>
    <row r="13" spans="1:34" x14ac:dyDescent="0.25">
      <c r="A13" s="8" t="s">
        <v>12</v>
      </c>
      <c r="B13" s="6">
        <f>VLOOKUP($A13,OBITOS!A:AC,10,0)</f>
        <v>0</v>
      </c>
      <c r="C13" s="1">
        <f>VLOOKUP(A13,POP_2021_FX_ETARIA!A:AC,7,0)</f>
        <v>585.09160305343505</v>
      </c>
      <c r="D13" s="3">
        <f t="shared" si="0"/>
        <v>0</v>
      </c>
      <c r="E13" s="12">
        <f>(D13*POP_PADRAO!$B$2)/100000</f>
        <v>0</v>
      </c>
      <c r="F13" s="6">
        <f>VLOOKUP(A13,OBITOS!A:AC,11,0)</f>
        <v>0</v>
      </c>
      <c r="G13" s="1">
        <f>VLOOKUP(A13,POP_2021_FX_ETARIA!A:AC,10,0)</f>
        <v>481.03004291845491</v>
      </c>
      <c r="H13" s="3">
        <f t="shared" si="1"/>
        <v>0</v>
      </c>
      <c r="I13" s="12">
        <f>(H13*POP_PADRAO!$C$2)/100000</f>
        <v>0</v>
      </c>
      <c r="J13" s="8">
        <f>VLOOKUP(A13,OBITOS!A:AC,12,0)</f>
        <v>0</v>
      </c>
      <c r="K13" s="1">
        <f>VLOOKUP(A13,POP_2021_FX_ETARIA!A:AC,13,0)</f>
        <v>430.68711656441718</v>
      </c>
      <c r="L13" s="3">
        <f t="shared" si="2"/>
        <v>0</v>
      </c>
      <c r="M13" s="12">
        <f>(L13*POP_PADRAO!$D$2)/100000</f>
        <v>0</v>
      </c>
      <c r="N13" s="8">
        <f>VLOOKUP(A13,OBITOS!A:AB,13,0)</f>
        <v>1</v>
      </c>
      <c r="O13" s="1">
        <f>VLOOKUP(A13,POP_2021_FX_ETARIA!A:AC,16,0)</f>
        <v>994.72792577072732</v>
      </c>
      <c r="P13" s="3">
        <f t="shared" si="3"/>
        <v>100.53000163086683</v>
      </c>
      <c r="Q13" s="12">
        <f>(P13*POP_PADRAO!$E$2)/100000</f>
        <v>16.665872118028297</v>
      </c>
      <c r="R13" s="8">
        <f>VLOOKUP($A13,OBITOS!A:AB,14,0)</f>
        <v>1</v>
      </c>
      <c r="S13" s="1">
        <f>VLOOKUP(A13,POP_2021_FX_ETARIA!A:AC,19,0)</f>
        <v>898.85824000000002</v>
      </c>
      <c r="T13" s="3">
        <f t="shared" si="4"/>
        <v>111.25224818543133</v>
      </c>
      <c r="U13" s="12">
        <f>(T13*POP_PADRAO!$F$2)/100000</f>
        <v>16.974046669264425</v>
      </c>
      <c r="V13" s="8">
        <f>VLOOKUP(A13,OBITOS!A:AC,15,0)</f>
        <v>1</v>
      </c>
      <c r="W13" s="1">
        <f>VLOOKUP(A13,POP_2021_FX_ETARIA!A:AC,22,0)</f>
        <v>498.94573925710125</v>
      </c>
      <c r="X13" s="3">
        <f t="shared" si="5"/>
        <v>200.42259534853167</v>
      </c>
      <c r="Y13" s="12">
        <f>(X13*POP_PADRAO!$G$2)/100000</f>
        <v>24.439431511021294</v>
      </c>
      <c r="Z13" s="8">
        <f>VLOOKUP(A13,OBITOS!A:AC,16,0)</f>
        <v>2</v>
      </c>
      <c r="AA13" s="1">
        <f>VLOOKUP(A13,POP_2021_FX_ETARIA!A:AC,25,0)</f>
        <v>397.84782215796128</v>
      </c>
      <c r="AB13" s="3">
        <f t="shared" si="6"/>
        <v>502.70477519565793</v>
      </c>
      <c r="AC13" s="12">
        <f>(AB13*POP_PADRAO!$H$2)/100000</f>
        <v>45.893237503496643</v>
      </c>
      <c r="AD13" s="8">
        <f>VLOOKUP(A13,OBITOS!A:AC,17,0)</f>
        <v>5</v>
      </c>
      <c r="AE13" s="1">
        <f>VLOOKUP(A13,POP_2021_FX_ETARIA!A:AC,28,0)</f>
        <v>158.40860786397448</v>
      </c>
      <c r="AF13" s="3">
        <f t="shared" si="7"/>
        <v>3156.3941299790358</v>
      </c>
      <c r="AG13" s="12">
        <f>(AF13*POP_PADRAO!$I$2)/100000</f>
        <v>218.24903837787133</v>
      </c>
      <c r="AH13" s="12">
        <f t="shared" si="8"/>
        <v>322.22162617968195</v>
      </c>
    </row>
    <row r="14" spans="1:34" x14ac:dyDescent="0.25">
      <c r="A14" s="8" t="s">
        <v>13</v>
      </c>
      <c r="B14" s="6">
        <f>VLOOKUP($A14,OBITOS!A:AC,10,0)</f>
        <v>0</v>
      </c>
      <c r="C14" s="1">
        <f>VLOOKUP(A14,POP_2021_FX_ETARIA!A:AC,7,0)</f>
        <v>240.83466995681678</v>
      </c>
      <c r="D14" s="3">
        <f t="shared" si="0"/>
        <v>0</v>
      </c>
      <c r="E14" s="12">
        <f>(D14*POP_PADRAO!$B$2)/100000</f>
        <v>0</v>
      </c>
      <c r="F14" s="6">
        <f>VLOOKUP(A14,OBITOS!A:AC,11,0)</f>
        <v>0</v>
      </c>
      <c r="G14" s="1">
        <f>VLOOKUP(A14,POP_2021_FX_ETARIA!A:AC,10,0)</f>
        <v>188.19527109661641</v>
      </c>
      <c r="H14" s="3">
        <f t="shared" si="1"/>
        <v>0</v>
      </c>
      <c r="I14" s="12">
        <f>(H14*POP_PADRAO!$C$2)/100000</f>
        <v>0</v>
      </c>
      <c r="J14" s="8">
        <f>VLOOKUP(A14,OBITOS!A:AC,12,0)</f>
        <v>0</v>
      </c>
      <c r="K14" s="1">
        <f>VLOOKUP(A14,POP_2021_FX_ETARIA!A:AC,13,0)</f>
        <v>265.39599969579433</v>
      </c>
      <c r="L14" s="3">
        <f t="shared" si="2"/>
        <v>0</v>
      </c>
      <c r="M14" s="12">
        <f>(L14*POP_PADRAO!$D$2)/100000</f>
        <v>0</v>
      </c>
      <c r="N14" s="8">
        <f>VLOOKUP(A14,OBITOS!A:AB,13,0)</f>
        <v>1</v>
      </c>
      <c r="O14" s="1">
        <f>VLOOKUP(A14,POP_2021_FX_ETARIA!A:AC,16,0)</f>
        <v>777.8813317217888</v>
      </c>
      <c r="P14" s="3">
        <f t="shared" si="3"/>
        <v>128.55431274929381</v>
      </c>
      <c r="Q14" s="12">
        <f>(P14*POP_PADRAO!$E$2)/100000</f>
        <v>21.311744770159432</v>
      </c>
      <c r="R14" s="8">
        <f>VLOOKUP($A14,OBITOS!A:AB,14,0)</f>
        <v>1</v>
      </c>
      <c r="S14" s="1">
        <f>VLOOKUP(A14,POP_2021_FX_ETARIA!A:AC,19,0)</f>
        <v>559.24308588064048</v>
      </c>
      <c r="T14" s="3">
        <f t="shared" si="4"/>
        <v>178.81311816762101</v>
      </c>
      <c r="U14" s="12">
        <f>(T14*POP_PADRAO!$F$2)/100000</f>
        <v>27.281985419251559</v>
      </c>
      <c r="V14" s="8">
        <f>VLOOKUP(A14,OBITOS!A:AC,15,0)</f>
        <v>0</v>
      </c>
      <c r="W14" s="1">
        <f>VLOOKUP(A14,POP_2021_FX_ETARIA!A:AC,22,0)</f>
        <v>423.12561174551388</v>
      </c>
      <c r="X14" s="3">
        <f t="shared" si="5"/>
        <v>0</v>
      </c>
      <c r="Y14" s="12">
        <f>(X14*POP_PADRAO!$G$2)/100000</f>
        <v>0</v>
      </c>
      <c r="Z14" s="8">
        <f>VLOOKUP(A14,OBITOS!A:AC,16,0)</f>
        <v>2</v>
      </c>
      <c r="AA14" s="1">
        <f>VLOOKUP(A14,POP_2021_FX_ETARIA!A:AC,25,0)</f>
        <v>266.33870967741939</v>
      </c>
      <c r="AB14" s="3">
        <f t="shared" si="6"/>
        <v>750.92351480651598</v>
      </c>
      <c r="AC14" s="12">
        <f>(AB14*POP_PADRAO!$H$2)/100000</f>
        <v>68.553777311072551</v>
      </c>
      <c r="AD14" s="8">
        <f>VLOOKUP(A14,OBITOS!A:AC,17,0)</f>
        <v>1</v>
      </c>
      <c r="AE14" s="1">
        <f>VLOOKUP(A14,POP_2021_FX_ETARIA!A:AC,28,0)</f>
        <v>143.15855855855858</v>
      </c>
      <c r="AF14" s="3">
        <f t="shared" si="7"/>
        <v>698.52617270587632</v>
      </c>
      <c r="AG14" s="12">
        <f>(AF14*POP_PADRAO!$I$2)/100000</f>
        <v>48.29962900604081</v>
      </c>
      <c r="AH14" s="12">
        <f t="shared" si="8"/>
        <v>165.44713650652434</v>
      </c>
    </row>
    <row r="15" spans="1:34" x14ac:dyDescent="0.25">
      <c r="A15" s="8" t="s">
        <v>14</v>
      </c>
      <c r="B15" s="6">
        <f>VLOOKUP($A15,OBITOS!A:AC,10,0)</f>
        <v>0</v>
      </c>
      <c r="C15" s="1">
        <f>VLOOKUP(A15,POP_2021_FX_ETARIA!A:AC,7,0)</f>
        <v>219.70882171499076</v>
      </c>
      <c r="D15" s="3">
        <f t="shared" si="0"/>
        <v>0</v>
      </c>
      <c r="E15" s="12">
        <f>(D15*POP_PADRAO!$B$2)/100000</f>
        <v>0</v>
      </c>
      <c r="F15" s="6">
        <f>VLOOKUP(A15,OBITOS!A:AC,11,0)</f>
        <v>0</v>
      </c>
      <c r="G15" s="1">
        <f>VLOOKUP(A15,POP_2021_FX_ETARIA!A:AC,10,0)</f>
        <v>208.71280065226256</v>
      </c>
      <c r="H15" s="3">
        <f t="shared" si="1"/>
        <v>0</v>
      </c>
      <c r="I15" s="12">
        <f>(H15*POP_PADRAO!$C$2)/100000</f>
        <v>0</v>
      </c>
      <c r="J15" s="8">
        <f>VLOOKUP(A15,OBITOS!A:AC,12,0)</f>
        <v>1</v>
      </c>
      <c r="K15" s="1">
        <f>VLOOKUP(A15,POP_2021_FX_ETARIA!A:AC,13,0)</f>
        <v>281.25180622100538</v>
      </c>
      <c r="L15" s="3">
        <f t="shared" si="2"/>
        <v>355.55327215008464</v>
      </c>
      <c r="M15" s="12">
        <f>(L15*POP_PADRAO!$D$2)/100000</f>
        <v>52.615171563344028</v>
      </c>
      <c r="N15" s="8">
        <f>VLOOKUP(A15,OBITOS!A:AB,13,0)</f>
        <v>0</v>
      </c>
      <c r="O15" s="1">
        <f>VLOOKUP(A15,POP_2021_FX_ETARIA!A:AC,16,0)</f>
        <v>965.17437644214931</v>
      </c>
      <c r="P15" s="3">
        <f t="shared" si="3"/>
        <v>0</v>
      </c>
      <c r="Q15" s="12">
        <f>(P15*POP_PADRAO!$E$2)/100000</f>
        <v>0</v>
      </c>
      <c r="R15" s="8">
        <f>VLOOKUP($A15,OBITOS!A:AB,14,0)</f>
        <v>2</v>
      </c>
      <c r="S15" s="1">
        <f>VLOOKUP(A15,POP_2021_FX_ETARIA!A:AC,19,0)</f>
        <v>658.38163292311765</v>
      </c>
      <c r="T15" s="3">
        <f t="shared" si="4"/>
        <v>303.77518144306276</v>
      </c>
      <c r="U15" s="12">
        <f>(T15*POP_PADRAO!$F$2)/100000</f>
        <v>46.347774457415781</v>
      </c>
      <c r="V15" s="8">
        <f>VLOOKUP(A15,OBITOS!A:AC,15,0)</f>
        <v>0</v>
      </c>
      <c r="W15" s="1">
        <f>VLOOKUP(A15,POP_2021_FX_ETARIA!A:AC,22,0)</f>
        <v>455.673735725938</v>
      </c>
      <c r="X15" s="3">
        <f t="shared" si="5"/>
        <v>0</v>
      </c>
      <c r="Y15" s="12">
        <f>(X15*POP_PADRAO!$G$2)/100000</f>
        <v>0</v>
      </c>
      <c r="Z15" s="8">
        <f>VLOOKUP(A15,OBITOS!A:AC,16,0)</f>
        <v>3</v>
      </c>
      <c r="AA15" s="1">
        <f>VLOOKUP(A15,POP_2021_FX_ETARIA!A:AC,25,0)</f>
        <v>259.77864293659621</v>
      </c>
      <c r="AB15" s="3">
        <f t="shared" si="6"/>
        <v>1154.8293447403241</v>
      </c>
      <c r="AC15" s="12">
        <f>(AB15*POP_PADRAO!$H$2)/100000</f>
        <v>105.42739995566461</v>
      </c>
      <c r="AD15" s="8">
        <f>VLOOKUP(A15,OBITOS!A:AC,17,0)</f>
        <v>2</v>
      </c>
      <c r="AE15" s="1">
        <f>VLOOKUP(A15,POP_2021_FX_ETARIA!A:AC,28,0)</f>
        <v>145.46756756756758</v>
      </c>
      <c r="AF15" s="3">
        <f t="shared" si="7"/>
        <v>1374.8769113575979</v>
      </c>
      <c r="AG15" s="12">
        <f>(AF15*POP_PADRAO!$I$2)/100000</f>
        <v>95.065936456334299</v>
      </c>
      <c r="AH15" s="12">
        <f t="shared" si="8"/>
        <v>299.45628243275871</v>
      </c>
    </row>
    <row r="16" spans="1:34" x14ac:dyDescent="0.25">
      <c r="A16" s="8" t="s">
        <v>15</v>
      </c>
      <c r="B16" s="6">
        <f>VLOOKUP($A16,OBITOS!A:AC,10,0)</f>
        <v>0</v>
      </c>
      <c r="C16" s="1">
        <f>VLOOKUP(A16,POP_2021_FX_ETARIA!A:AC,7,0)</f>
        <v>1098.5895381028706</v>
      </c>
      <c r="D16" s="3">
        <f t="shared" si="0"/>
        <v>0</v>
      </c>
      <c r="E16" s="12">
        <f>(D16*POP_PADRAO!$B$2)/100000</f>
        <v>0</v>
      </c>
      <c r="F16" s="6">
        <f>VLOOKUP(A16,OBITOS!A:AC,11,0)</f>
        <v>0</v>
      </c>
      <c r="G16" s="1">
        <f>VLOOKUP(A16,POP_2021_FX_ETARIA!A:AC,10,0)</f>
        <v>968.78256537982566</v>
      </c>
      <c r="H16" s="3">
        <f t="shared" si="1"/>
        <v>0</v>
      </c>
      <c r="I16" s="12">
        <f>(H16*POP_PADRAO!$C$2)/100000</f>
        <v>0</v>
      </c>
      <c r="J16" s="8">
        <f>VLOOKUP(A16,OBITOS!A:AC,12,0)</f>
        <v>1</v>
      </c>
      <c r="K16" s="1">
        <f>VLOOKUP(A16,POP_2021_FX_ETARIA!A:AC,13,0)</f>
        <v>1174.3504107088531</v>
      </c>
      <c r="L16" s="3">
        <f t="shared" si="2"/>
        <v>85.153459383250606</v>
      </c>
      <c r="M16" s="12">
        <f>(L16*POP_PADRAO!$D$2)/100000</f>
        <v>12.601104322760236</v>
      </c>
      <c r="N16" s="8">
        <f>VLOOKUP(A16,OBITOS!A:AB,13,0)</f>
        <v>5</v>
      </c>
      <c r="O16" s="1">
        <f>VLOOKUP(A16,POP_2021_FX_ETARIA!A:AC,16,0)</f>
        <v>2023.8270302948883</v>
      </c>
      <c r="P16" s="3">
        <f t="shared" si="3"/>
        <v>247.05668642401017</v>
      </c>
      <c r="Q16" s="12">
        <f>(P16*POP_PADRAO!$E$2)/100000</f>
        <v>40.957078235858255</v>
      </c>
      <c r="R16" s="8">
        <f>VLOOKUP($A16,OBITOS!A:AB,14,0)</f>
        <v>1</v>
      </c>
      <c r="S16" s="1">
        <f>VLOOKUP(A16,POP_2021_FX_ETARIA!A:AC,19,0)</f>
        <v>2073.759345986361</v>
      </c>
      <c r="T16" s="3">
        <f t="shared" si="4"/>
        <v>48.22160304836919</v>
      </c>
      <c r="U16" s="12">
        <f>(T16*POP_PADRAO!$F$2)/100000</f>
        <v>7.3572961801678742</v>
      </c>
      <c r="V16" s="8">
        <f>VLOOKUP(A16,OBITOS!A:AC,15,0)</f>
        <v>5</v>
      </c>
      <c r="W16" s="1">
        <f>VLOOKUP(A16,POP_2021_FX_ETARIA!A:AC,22,0)</f>
        <v>1379.4140714014432</v>
      </c>
      <c r="X16" s="3">
        <f t="shared" si="5"/>
        <v>362.47274140970234</v>
      </c>
      <c r="Y16" s="12">
        <f>(X16*POP_PADRAO!$G$2)/100000</f>
        <v>44.19974565686838</v>
      </c>
      <c r="Z16" s="8">
        <f>VLOOKUP(A16,OBITOS!A:AC,16,0)</f>
        <v>7</v>
      </c>
      <c r="AA16" s="1">
        <f>VLOOKUP(A16,POP_2021_FX_ETARIA!A:AC,25,0)</f>
        <v>891.90785946098492</v>
      </c>
      <c r="AB16" s="3">
        <f t="shared" si="6"/>
        <v>784.83443393248899</v>
      </c>
      <c r="AC16" s="12">
        <f>(AB16*POP_PADRAO!$H$2)/100000</f>
        <v>71.64959406515932</v>
      </c>
      <c r="AD16" s="8">
        <f>VLOOKUP(A16,OBITOS!A:AC,17,0)</f>
        <v>13</v>
      </c>
      <c r="AE16" s="1">
        <f>VLOOKUP(A16,POP_2021_FX_ETARIA!A:AC,28,0)</f>
        <v>432.19579875518673</v>
      </c>
      <c r="AF16" s="3">
        <f t="shared" si="7"/>
        <v>3007.8959669304259</v>
      </c>
      <c r="AG16" s="12">
        <f>(AF16*POP_PADRAO!$I$2)/100000</f>
        <v>207.9811250718563</v>
      </c>
      <c r="AH16" s="12">
        <f t="shared" si="8"/>
        <v>384.74594353267037</v>
      </c>
    </row>
    <row r="17" spans="1:34" x14ac:dyDescent="0.25">
      <c r="A17" s="8" t="s">
        <v>16</v>
      </c>
      <c r="B17" s="6">
        <f>VLOOKUP($A17,OBITOS!A:AC,10,0)</f>
        <v>0</v>
      </c>
      <c r="C17" s="1">
        <f>VLOOKUP(A17,POP_2021_FX_ETARIA!A:AC,7,0)</f>
        <v>1210.9759481961146</v>
      </c>
      <c r="D17" s="3">
        <f t="shared" si="0"/>
        <v>0</v>
      </c>
      <c r="E17" s="12">
        <f>(D17*POP_PADRAO!$B$2)/100000</f>
        <v>0</v>
      </c>
      <c r="F17" s="6">
        <f>VLOOKUP(A17,OBITOS!A:AC,11,0)</f>
        <v>0</v>
      </c>
      <c r="G17" s="1">
        <f>VLOOKUP(A17,POP_2021_FX_ETARIA!A:AC,10,0)</f>
        <v>932.45973154362412</v>
      </c>
      <c r="H17" s="3">
        <f t="shared" si="1"/>
        <v>0</v>
      </c>
      <c r="I17" s="12">
        <f>(H17*POP_PADRAO!$C$2)/100000</f>
        <v>0</v>
      </c>
      <c r="J17" s="8">
        <f>VLOOKUP(A17,OBITOS!A:AC,12,0)</f>
        <v>0</v>
      </c>
      <c r="K17" s="1">
        <f>VLOOKUP(A17,POP_2021_FX_ETARIA!A:AC,13,0)</f>
        <v>1083.1061285500746</v>
      </c>
      <c r="L17" s="3">
        <f t="shared" si="2"/>
        <v>0</v>
      </c>
      <c r="M17" s="12">
        <f>(L17*POP_PADRAO!$D$2)/100000</f>
        <v>0</v>
      </c>
      <c r="N17" s="8">
        <f>VLOOKUP(A17,OBITOS!A:AB,13,0)</f>
        <v>2</v>
      </c>
      <c r="O17" s="1">
        <f>VLOOKUP(A17,POP_2021_FX_ETARIA!A:AC,16,0)</f>
        <v>1338.6035325065764</v>
      </c>
      <c r="P17" s="3">
        <f t="shared" si="3"/>
        <v>149.4094368819525</v>
      </c>
      <c r="Q17" s="12">
        <f>(P17*POP_PADRAO!$E$2)/100000</f>
        <v>24.76910900135405</v>
      </c>
      <c r="R17" s="8">
        <f>VLOOKUP($A17,OBITOS!A:AB,14,0)</f>
        <v>3</v>
      </c>
      <c r="S17" s="1">
        <f>VLOOKUP(A17,POP_2021_FX_ETARIA!A:AC,19,0)</f>
        <v>862.19673577415097</v>
      </c>
      <c r="T17" s="3">
        <f t="shared" si="4"/>
        <v>347.9484293461577</v>
      </c>
      <c r="U17" s="12">
        <f>(T17*POP_PADRAO!$F$2)/100000</f>
        <v>53.087402497924074</v>
      </c>
      <c r="V17" s="8">
        <f>VLOOKUP(A17,OBITOS!A:AC,15,0)</f>
        <v>3</v>
      </c>
      <c r="W17" s="1">
        <f>VLOOKUP(A17,POP_2021_FX_ETARIA!A:AC,22,0)</f>
        <v>614.72222222222217</v>
      </c>
      <c r="X17" s="3">
        <f t="shared" si="5"/>
        <v>488.02530501581566</v>
      </c>
      <c r="Y17" s="12">
        <f>(X17*POP_PADRAO!$G$2)/100000</f>
        <v>59.509562765806599</v>
      </c>
      <c r="Z17" s="8">
        <f>VLOOKUP(A17,OBITOS!A:AC,16,0)</f>
        <v>4</v>
      </c>
      <c r="AA17" s="1">
        <f>VLOOKUP(A17,POP_2021_FX_ETARIA!A:AC,25,0)</f>
        <v>352.88888888888891</v>
      </c>
      <c r="AB17" s="3">
        <f t="shared" si="6"/>
        <v>1133.5012594458437</v>
      </c>
      <c r="AC17" s="12">
        <f>(AB17*POP_PADRAO!$H$2)/100000</f>
        <v>103.48030310635887</v>
      </c>
      <c r="AD17" s="8">
        <f>VLOOKUP(A17,OBITOS!A:AC,17,0)</f>
        <v>6</v>
      </c>
      <c r="AE17" s="1">
        <f>VLOOKUP(A17,POP_2021_FX_ETARIA!A:AC,28,0)</f>
        <v>179.71355498721226</v>
      </c>
      <c r="AF17" s="3">
        <f t="shared" si="7"/>
        <v>3338.6463254966698</v>
      </c>
      <c r="AG17" s="12">
        <f>(AF17*POP_PADRAO!$I$2)/100000</f>
        <v>230.85087603692301</v>
      </c>
      <c r="AH17" s="12">
        <f t="shared" si="8"/>
        <v>471.69725340836663</v>
      </c>
    </row>
    <row r="18" spans="1:34" x14ac:dyDescent="0.25">
      <c r="A18" s="8" t="s">
        <v>17</v>
      </c>
      <c r="B18" s="6">
        <f>VLOOKUP($A18,OBITOS!A:AC,10,0)</f>
        <v>0</v>
      </c>
      <c r="C18" s="1">
        <f>VLOOKUP(A18,POP_2021_FX_ETARIA!A:AC,7,0)</f>
        <v>2348.9963429500203</v>
      </c>
      <c r="D18" s="3">
        <f t="shared" si="0"/>
        <v>0</v>
      </c>
      <c r="E18" s="12">
        <f>(D18*POP_PADRAO!$B$2)/100000</f>
        <v>0</v>
      </c>
      <c r="F18" s="6">
        <f>VLOOKUP(A18,OBITOS!A:AC,11,0)</f>
        <v>0</v>
      </c>
      <c r="G18" s="1">
        <f>VLOOKUP(A18,POP_2021_FX_ETARIA!A:AC,10,0)</f>
        <v>1620.1727778844308</v>
      </c>
      <c r="H18" s="3">
        <f t="shared" si="1"/>
        <v>0</v>
      </c>
      <c r="I18" s="12">
        <f>(H18*POP_PADRAO!$C$2)/100000</f>
        <v>0</v>
      </c>
      <c r="J18" s="8">
        <f>VLOOKUP(A18,OBITOS!A:AC,12,0)</f>
        <v>1</v>
      </c>
      <c r="K18" s="1">
        <f>VLOOKUP(A18,POP_2021_FX_ETARIA!A:AC,13,0)</f>
        <v>1742.9513991163476</v>
      </c>
      <c r="L18" s="3">
        <f t="shared" si="2"/>
        <v>57.373946313533835</v>
      </c>
      <c r="M18" s="12">
        <f>(L18*POP_PADRAO!$D$2)/100000</f>
        <v>8.4902608554208854</v>
      </c>
      <c r="N18" s="8">
        <f>VLOOKUP(A18,OBITOS!A:AB,13,0)</f>
        <v>4</v>
      </c>
      <c r="O18" s="1">
        <f>VLOOKUP(A18,POP_2021_FX_ETARIA!A:AC,16,0)</f>
        <v>2335.2665975103737</v>
      </c>
      <c r="P18" s="3">
        <f t="shared" si="3"/>
        <v>171.28665327823373</v>
      </c>
      <c r="Q18" s="12">
        <f>(P18*POP_PADRAO!$E$2)/100000</f>
        <v>28.395915773899713</v>
      </c>
      <c r="R18" s="8">
        <f>VLOOKUP($A18,OBITOS!A:AB,14,0)</f>
        <v>7</v>
      </c>
      <c r="S18" s="1">
        <f>VLOOKUP(A18,POP_2021_FX_ETARIA!A:AC,19,0)</f>
        <v>1769.631490222522</v>
      </c>
      <c r="T18" s="3">
        <f t="shared" si="4"/>
        <v>395.56258117444474</v>
      </c>
      <c r="U18" s="12">
        <f>(T18*POP_PADRAO!$F$2)/100000</f>
        <v>60.352018255654194</v>
      </c>
      <c r="V18" s="8">
        <f>VLOOKUP(A18,OBITOS!A:AC,15,0)</f>
        <v>6</v>
      </c>
      <c r="W18" s="1">
        <f>VLOOKUP(A18,POP_2021_FX_ETARIA!A:AC,22,0)</f>
        <v>1090.6843232716651</v>
      </c>
      <c r="X18" s="3">
        <f t="shared" si="5"/>
        <v>550.11334370353234</v>
      </c>
      <c r="Y18" s="12">
        <f>(X18*POP_PADRAO!$G$2)/100000</f>
        <v>67.080547297382807</v>
      </c>
      <c r="Z18" s="8">
        <f>VLOOKUP(A18,OBITOS!A:AC,16,0)</f>
        <v>13</v>
      </c>
      <c r="AA18" s="1">
        <f>VLOOKUP(A18,POP_2021_FX_ETARIA!A:AC,25,0)</f>
        <v>672.73754255648396</v>
      </c>
      <c r="AB18" s="3">
        <f t="shared" si="6"/>
        <v>1932.4029324420383</v>
      </c>
      <c r="AC18" s="12">
        <f>(AB18*POP_PADRAO!$H$2)/100000</f>
        <v>176.41413232348751</v>
      </c>
      <c r="AD18" s="8">
        <f>VLOOKUP(A18,OBITOS!A:AC,17,0)</f>
        <v>11</v>
      </c>
      <c r="AE18" s="1">
        <f>VLOOKUP(A18,POP_2021_FX_ETARIA!A:AC,28,0)</f>
        <v>324.37307221542227</v>
      </c>
      <c r="AF18" s="3">
        <f t="shared" si="7"/>
        <v>3391.1569554376242</v>
      </c>
      <c r="AG18" s="12">
        <f>(AF18*POP_PADRAO!$I$2)/100000</f>
        <v>234.48172631014464</v>
      </c>
      <c r="AH18" s="12">
        <f t="shared" si="8"/>
        <v>575.21460081598968</v>
      </c>
    </row>
    <row r="19" spans="1:34" x14ac:dyDescent="0.25">
      <c r="A19" s="8" t="s">
        <v>18</v>
      </c>
      <c r="B19" s="6">
        <f>VLOOKUP($A19,OBITOS!A:AC,10,0)</f>
        <v>0</v>
      </c>
      <c r="C19" s="1">
        <f>VLOOKUP(A19,POP_2021_FX_ETARIA!A:AC,7,0)</f>
        <v>843.73905723905727</v>
      </c>
      <c r="D19" s="3">
        <f t="shared" si="0"/>
        <v>0</v>
      </c>
      <c r="E19" s="12">
        <f>(D19*POP_PADRAO!$B$2)/100000</f>
        <v>0</v>
      </c>
      <c r="F19" s="6">
        <f>VLOOKUP(A19,OBITOS!A:AC,11,0)</f>
        <v>0</v>
      </c>
      <c r="G19" s="1">
        <f>VLOOKUP(A19,POP_2021_FX_ETARIA!A:AC,10,0)</f>
        <v>820.64434578862995</v>
      </c>
      <c r="H19" s="3">
        <f t="shared" si="1"/>
        <v>0</v>
      </c>
      <c r="I19" s="12">
        <f>(H19*POP_PADRAO!$C$2)/100000</f>
        <v>0</v>
      </c>
      <c r="J19" s="8">
        <f>VLOOKUP(A19,OBITOS!A:AC,12,0)</f>
        <v>0</v>
      </c>
      <c r="K19" s="1">
        <f>VLOOKUP(A19,POP_2021_FX_ETARIA!A:AC,13,0)</f>
        <v>968.84813426755738</v>
      </c>
      <c r="L19" s="3">
        <f t="shared" si="2"/>
        <v>0</v>
      </c>
      <c r="M19" s="12">
        <f>(L19*POP_PADRAO!$D$2)/100000</f>
        <v>0</v>
      </c>
      <c r="N19" s="8">
        <f>VLOOKUP(A19,OBITOS!A:AB,13,0)</f>
        <v>5</v>
      </c>
      <c r="O19" s="1">
        <f>VLOOKUP(A19,POP_2021_FX_ETARIA!A:AC,16,0)</f>
        <v>1253.0395480225989</v>
      </c>
      <c r="P19" s="3">
        <f t="shared" si="3"/>
        <v>399.02970404169747</v>
      </c>
      <c r="Q19" s="12">
        <f>(P19*POP_PADRAO!$E$2)/100000</f>
        <v>66.151177867003355</v>
      </c>
      <c r="R19" s="8">
        <f>VLOOKUP($A19,OBITOS!A:AB,14,0)</f>
        <v>4</v>
      </c>
      <c r="S19" s="1">
        <f>VLOOKUP(A19,POP_2021_FX_ETARIA!A:AC,19,0)</f>
        <v>1123.4255450613471</v>
      </c>
      <c r="T19" s="3">
        <f t="shared" si="4"/>
        <v>356.05385844965554</v>
      </c>
      <c r="U19" s="12">
        <f>(T19*POP_PADRAO!$F$2)/100000</f>
        <v>54.324069029353346</v>
      </c>
      <c r="V19" s="8">
        <f>VLOOKUP(A19,OBITOS!A:AC,15,0)</f>
        <v>6</v>
      </c>
      <c r="W19" s="1">
        <f>VLOOKUP(A19,POP_2021_FX_ETARIA!A:AC,22,0)</f>
        <v>784.93441618142822</v>
      </c>
      <c r="X19" s="3">
        <f t="shared" si="5"/>
        <v>764.39507254491082</v>
      </c>
      <c r="Y19" s="12">
        <f>(X19*POP_PADRAO!$G$2)/100000</f>
        <v>93.20995464776253</v>
      </c>
      <c r="Z19" s="8">
        <f>VLOOKUP(A19,OBITOS!A:AC,16,0)</f>
        <v>5</v>
      </c>
      <c r="AA19" s="1">
        <f>VLOOKUP(A19,POP_2021_FX_ETARIA!A:AC,25,0)</f>
        <v>499.4570845755531</v>
      </c>
      <c r="AB19" s="3">
        <f t="shared" si="6"/>
        <v>1001.0870111591436</v>
      </c>
      <c r="AC19" s="12">
        <f>(AB19*POP_PADRAO!$H$2)/100000</f>
        <v>91.391859062629024</v>
      </c>
      <c r="AD19" s="8">
        <f>VLOOKUP(A19,OBITOS!A:AC,17,0)</f>
        <v>8</v>
      </c>
      <c r="AE19" s="1">
        <f>VLOOKUP(A19,POP_2021_FX_ETARIA!A:AC,28,0)</f>
        <v>208.23347639484979</v>
      </c>
      <c r="AF19" s="3">
        <f t="shared" si="7"/>
        <v>3841.8414457195618</v>
      </c>
      <c r="AG19" s="12">
        <f>(AF19*POP_PADRAO!$I$2)/100000</f>
        <v>265.64432913012496</v>
      </c>
      <c r="AH19" s="12">
        <f t="shared" si="8"/>
        <v>570.72138973687322</v>
      </c>
    </row>
    <row r="20" spans="1:34" x14ac:dyDescent="0.25">
      <c r="A20" s="8" t="s">
        <v>19</v>
      </c>
      <c r="B20" s="6">
        <f>VLOOKUP($A20,OBITOS!A:AC,10,0)</f>
        <v>0</v>
      </c>
      <c r="C20" s="1">
        <f>VLOOKUP(A20,POP_2021_FX_ETARIA!A:AC,7,0)</f>
        <v>416.99242424242425</v>
      </c>
      <c r="D20" s="3">
        <f t="shared" si="0"/>
        <v>0</v>
      </c>
      <c r="E20" s="12">
        <f>(D20*POP_PADRAO!$B$2)/100000</f>
        <v>0</v>
      </c>
      <c r="F20" s="6">
        <f>VLOOKUP(A20,OBITOS!A:AC,11,0)</f>
        <v>0</v>
      </c>
      <c r="G20" s="1">
        <f>VLOOKUP(A20,POP_2021_FX_ETARIA!A:AC,10,0)</f>
        <v>447.18892588481935</v>
      </c>
      <c r="H20" s="3">
        <f t="shared" si="1"/>
        <v>0</v>
      </c>
      <c r="I20" s="12">
        <f>(H20*POP_PADRAO!$C$2)/100000</f>
        <v>0</v>
      </c>
      <c r="J20" s="8">
        <f>VLOOKUP(A20,OBITOS!A:AC,12,0)</f>
        <v>0</v>
      </c>
      <c r="K20" s="1">
        <f>VLOOKUP(A20,POP_2021_FX_ETARIA!A:AC,13,0)</f>
        <v>415.86638422682091</v>
      </c>
      <c r="L20" s="3">
        <f t="shared" si="2"/>
        <v>0</v>
      </c>
      <c r="M20" s="12">
        <f>(L20*POP_PADRAO!$D$2)/100000</f>
        <v>0</v>
      </c>
      <c r="N20" s="8">
        <f>VLOOKUP(A20,OBITOS!A:AB,13,0)</f>
        <v>0</v>
      </c>
      <c r="O20" s="1">
        <f>VLOOKUP(A20,POP_2021_FX_ETARIA!A:AC,16,0)</f>
        <v>589.31073446327684</v>
      </c>
      <c r="P20" s="3">
        <f t="shared" si="3"/>
        <v>0</v>
      </c>
      <c r="Q20" s="12">
        <f>(P20*POP_PADRAO!$E$2)/100000</f>
        <v>0</v>
      </c>
      <c r="R20" s="8">
        <f>VLOOKUP($A20,OBITOS!A:AB,14,0)</f>
        <v>1</v>
      </c>
      <c r="S20" s="1">
        <f>VLOOKUP(A20,POP_2021_FX_ETARIA!A:AC,19,0)</f>
        <v>513.85894606761417</v>
      </c>
      <c r="T20" s="3">
        <f t="shared" si="4"/>
        <v>194.60593372026628</v>
      </c>
      <c r="U20" s="12">
        <f>(T20*POP_PADRAO!$F$2)/100000</f>
        <v>29.691536620256322</v>
      </c>
      <c r="V20" s="8">
        <f>VLOOKUP(A20,OBITOS!A:AC,15,0)</f>
        <v>1</v>
      </c>
      <c r="W20" s="1">
        <f>VLOOKUP(A20,POP_2021_FX_ETARIA!A:AC,22,0)</f>
        <v>382.66993564204722</v>
      </c>
      <c r="X20" s="3">
        <f t="shared" si="5"/>
        <v>261.32180943929933</v>
      </c>
      <c r="Y20" s="12">
        <f>(X20*POP_PADRAO!$G$2)/100000</f>
        <v>31.865451363015204</v>
      </c>
      <c r="Z20" s="8">
        <f>VLOOKUP(A20,OBITOS!A:AC,16,0)</f>
        <v>4</v>
      </c>
      <c r="AA20" s="1">
        <f>VLOOKUP(A20,POP_2021_FX_ETARIA!A:AC,25,0)</f>
        <v>244.6320414247607</v>
      </c>
      <c r="AB20" s="3">
        <f t="shared" si="6"/>
        <v>1635.1087848932677</v>
      </c>
      <c r="AC20" s="12">
        <f>(AB20*POP_PADRAO!$H$2)/100000</f>
        <v>149.27336980229407</v>
      </c>
      <c r="AD20" s="8">
        <f>VLOOKUP(A20,OBITOS!A:AC,17,0)</f>
        <v>6</v>
      </c>
      <c r="AE20" s="1">
        <f>VLOOKUP(A20,POP_2021_FX_ETARIA!A:AC,28,0)</f>
        <v>127.48988350705089</v>
      </c>
      <c r="AF20" s="3">
        <f t="shared" si="7"/>
        <v>4706.2557710064639</v>
      </c>
      <c r="AG20" s="12">
        <f>(AF20*POP_PADRAO!$I$2)/100000</f>
        <v>325.41430318440308</v>
      </c>
      <c r="AH20" s="12">
        <f t="shared" si="8"/>
        <v>536.24466096996866</v>
      </c>
    </row>
    <row r="21" spans="1:34" x14ac:dyDescent="0.25">
      <c r="A21" s="8" t="s">
        <v>20</v>
      </c>
      <c r="B21" s="6">
        <f>VLOOKUP($A21,OBITOS!A:AC,10,0)</f>
        <v>0</v>
      </c>
      <c r="C21" s="1">
        <f>VLOOKUP(A21,POP_2021_FX_ETARIA!A:AC,7,0)</f>
        <v>736.31704095112286</v>
      </c>
      <c r="D21" s="3">
        <f t="shared" si="0"/>
        <v>0</v>
      </c>
      <c r="E21" s="12">
        <f>(D21*POP_PADRAO!$B$2)/100000</f>
        <v>0</v>
      </c>
      <c r="F21" s="6">
        <f>VLOOKUP(A21,OBITOS!A:AC,11,0)</f>
        <v>0</v>
      </c>
      <c r="G21" s="1">
        <f>VLOOKUP(A21,POP_2021_FX_ETARIA!A:AC,10,0)</f>
        <v>688.13633964256087</v>
      </c>
      <c r="H21" s="3">
        <f t="shared" si="1"/>
        <v>0</v>
      </c>
      <c r="I21" s="12">
        <f>(H21*POP_PADRAO!$C$2)/100000</f>
        <v>0</v>
      </c>
      <c r="J21" s="8">
        <f>VLOOKUP(A21,OBITOS!A:AC,12,0)</f>
        <v>0</v>
      </c>
      <c r="K21" s="1">
        <f>VLOOKUP(A21,POP_2021_FX_ETARIA!A:AC,13,0)</f>
        <v>786.64263645726055</v>
      </c>
      <c r="L21" s="3">
        <f t="shared" si="2"/>
        <v>0</v>
      </c>
      <c r="M21" s="12">
        <f>(L21*POP_PADRAO!$D$2)/100000</f>
        <v>0</v>
      </c>
      <c r="N21" s="8">
        <f>VLOOKUP(A21,OBITOS!A:AB,13,0)</f>
        <v>1</v>
      </c>
      <c r="O21" s="1">
        <f>VLOOKUP(A21,POP_2021_FX_ETARIA!A:AC,16,0)</f>
        <v>903.98765778401116</v>
      </c>
      <c r="P21" s="3">
        <f t="shared" si="3"/>
        <v>110.62097932303064</v>
      </c>
      <c r="Q21" s="12">
        <f>(P21*POP_PADRAO!$E$2)/100000</f>
        <v>18.338755247792829</v>
      </c>
      <c r="R21" s="8">
        <f>VLOOKUP($A21,OBITOS!A:AB,14,0)</f>
        <v>1</v>
      </c>
      <c r="S21" s="1">
        <f>VLOOKUP(A21,POP_2021_FX_ETARIA!A:AC,19,0)</f>
        <v>817.84315658058995</v>
      </c>
      <c r="T21" s="3">
        <f t="shared" si="4"/>
        <v>122.27283336098446</v>
      </c>
      <c r="U21" s="12">
        <f>(T21*POP_PADRAO!$F$2)/100000</f>
        <v>18.655486192002435</v>
      </c>
      <c r="V21" s="8">
        <f>VLOOKUP(A21,OBITOS!A:AC,15,0)</f>
        <v>3</v>
      </c>
      <c r="W21" s="1">
        <f>VLOOKUP(A21,POP_2021_FX_ETARIA!A:AC,22,0)</f>
        <v>541.93457145077309</v>
      </c>
      <c r="X21" s="3">
        <f t="shared" si="5"/>
        <v>553.57236058384706</v>
      </c>
      <c r="Y21" s="12">
        <f>(X21*POP_PADRAO!$G$2)/100000</f>
        <v>67.502338093948993</v>
      </c>
      <c r="Z21" s="8">
        <f>VLOOKUP(A21,OBITOS!A:AC,16,0)</f>
        <v>3</v>
      </c>
      <c r="AA21" s="1">
        <f>VLOOKUP(A21,POP_2021_FX_ETARIA!A:AC,25,0)</f>
        <v>376.26741217940923</v>
      </c>
      <c r="AB21" s="3">
        <f t="shared" si="6"/>
        <v>797.30529482302347</v>
      </c>
      <c r="AC21" s="12">
        <f>(AB21*POP_PADRAO!$H$2)/100000</f>
        <v>72.788091666459437</v>
      </c>
      <c r="AD21" s="8">
        <f>VLOOKUP(A21,OBITOS!A:AC,17,0)</f>
        <v>6</v>
      </c>
      <c r="AE21" s="1">
        <f>VLOOKUP(A21,POP_2021_FX_ETARIA!A:AC,28,0)</f>
        <v>177.40444998960282</v>
      </c>
      <c r="AF21" s="3">
        <f t="shared" si="7"/>
        <v>3382.1023093567514</v>
      </c>
      <c r="AG21" s="12">
        <f>(AF21*POP_PADRAO!$I$2)/100000</f>
        <v>233.85564232993661</v>
      </c>
      <c r="AH21" s="12">
        <f t="shared" si="8"/>
        <v>411.1403135301403</v>
      </c>
    </row>
    <row r="22" spans="1:34" x14ac:dyDescent="0.25">
      <c r="A22" s="8" t="s">
        <v>21</v>
      </c>
      <c r="B22" s="6">
        <f>VLOOKUP($A22,OBITOS!A:AC,10,0)</f>
        <v>0</v>
      </c>
      <c r="C22" s="1">
        <f>VLOOKUP(A22,POP_2021_FX_ETARIA!A:AC,7,0)</f>
        <v>262.37920937042458</v>
      </c>
      <c r="D22" s="3">
        <f t="shared" si="0"/>
        <v>0</v>
      </c>
      <c r="E22" s="12">
        <f>(D22*POP_PADRAO!$B$2)/100000</f>
        <v>0</v>
      </c>
      <c r="F22" s="6">
        <f>VLOOKUP(A22,OBITOS!A:AC,11,0)</f>
        <v>0</v>
      </c>
      <c r="G22" s="1">
        <f>VLOOKUP(A22,POP_2021_FX_ETARIA!A:AC,10,0)</f>
        <v>273.92920197740114</v>
      </c>
      <c r="H22" s="3">
        <f t="shared" si="1"/>
        <v>0</v>
      </c>
      <c r="I22" s="12">
        <f>(H22*POP_PADRAO!$C$2)/100000</f>
        <v>0</v>
      </c>
      <c r="J22" s="8">
        <f>VLOOKUP(A22,OBITOS!A:AC,12,0)</f>
        <v>0</v>
      </c>
      <c r="K22" s="1">
        <f>VLOOKUP(A22,POP_2021_FX_ETARIA!A:AC,13,0)</f>
        <v>302.02427840327533</v>
      </c>
      <c r="L22" s="3">
        <f t="shared" si="2"/>
        <v>0</v>
      </c>
      <c r="M22" s="12">
        <f>(L22*POP_PADRAO!$D$2)/100000</f>
        <v>0</v>
      </c>
      <c r="N22" s="8">
        <f>VLOOKUP(A22,OBITOS!A:AB,13,0)</f>
        <v>1</v>
      </c>
      <c r="O22" s="1">
        <f>VLOOKUP(A22,POP_2021_FX_ETARIA!A:AC,16,0)</f>
        <v>579.2720655141037</v>
      </c>
      <c r="P22" s="3">
        <f t="shared" si="3"/>
        <v>172.63045458829444</v>
      </c>
      <c r="Q22" s="12">
        <f>(P22*POP_PADRAO!$E$2)/100000</f>
        <v>28.618691268002902</v>
      </c>
      <c r="R22" s="8">
        <f>VLOOKUP($A22,OBITOS!A:AB,14,0)</f>
        <v>0</v>
      </c>
      <c r="S22" s="1">
        <f>VLOOKUP(A22,POP_2021_FX_ETARIA!A:AC,19,0)</f>
        <v>432.52241283895967</v>
      </c>
      <c r="T22" s="3">
        <f t="shared" si="4"/>
        <v>0</v>
      </c>
      <c r="U22" s="12">
        <f>(T22*POP_PADRAO!$F$2)/100000</f>
        <v>0</v>
      </c>
      <c r="V22" s="8">
        <f>VLOOKUP(A22,OBITOS!A:AC,15,0)</f>
        <v>1</v>
      </c>
      <c r="W22" s="1">
        <f>VLOOKUP(A22,POP_2021_FX_ETARIA!A:AC,22,0)</f>
        <v>264.15876777251185</v>
      </c>
      <c r="X22" s="3">
        <f t="shared" si="5"/>
        <v>378.56021529490914</v>
      </c>
      <c r="Y22" s="12">
        <f>(X22*POP_PADRAO!$G$2)/100000</f>
        <v>46.16144421445437</v>
      </c>
      <c r="Z22" s="8">
        <f>VLOOKUP(A22,OBITOS!A:AC,16,0)</f>
        <v>0</v>
      </c>
      <c r="AA22" s="1">
        <f>VLOOKUP(A22,POP_2021_FX_ETARIA!A:AC,25,0)</f>
        <v>194.11583163185173</v>
      </c>
      <c r="AB22" s="3">
        <f t="shared" si="6"/>
        <v>0</v>
      </c>
      <c r="AC22" s="12">
        <f>(AB22*POP_PADRAO!$H$2)/100000</f>
        <v>0</v>
      </c>
      <c r="AD22" s="8">
        <f>VLOOKUP(A22,OBITOS!A:AC,17,0)</f>
        <v>6</v>
      </c>
      <c r="AE22" s="1">
        <f>VLOOKUP(A22,POP_2021_FX_ETARIA!A:AC,28,0)</f>
        <v>128.92172957127153</v>
      </c>
      <c r="AF22" s="3">
        <f t="shared" si="7"/>
        <v>4653.986585467761</v>
      </c>
      <c r="AG22" s="12">
        <f>(AF22*POP_PADRAO!$I$2)/100000</f>
        <v>321.80014759709303</v>
      </c>
      <c r="AH22" s="12">
        <f t="shared" si="8"/>
        <v>396.58028307955033</v>
      </c>
    </row>
    <row r="23" spans="1:34" x14ac:dyDescent="0.25">
      <c r="A23" s="8" t="s">
        <v>22</v>
      </c>
      <c r="B23" s="6">
        <f>VLOOKUP($A23,OBITOS!A:AC,10,0)</f>
        <v>0</v>
      </c>
      <c r="C23" s="1">
        <f>VLOOKUP(A23,POP_2021_FX_ETARIA!A:AC,7,0)</f>
        <v>324.85044969671617</v>
      </c>
      <c r="D23" s="3">
        <f t="shared" si="0"/>
        <v>0</v>
      </c>
      <c r="E23" s="12">
        <f>(D23*POP_PADRAO!$B$2)/100000</f>
        <v>0</v>
      </c>
      <c r="F23" s="6">
        <f>VLOOKUP(A23,OBITOS!A:AC,11,0)</f>
        <v>0</v>
      </c>
      <c r="G23" s="1">
        <f>VLOOKUP(A23,POP_2021_FX_ETARIA!A:AC,10,0)</f>
        <v>337.69632768361583</v>
      </c>
      <c r="H23" s="3">
        <f t="shared" si="1"/>
        <v>0</v>
      </c>
      <c r="I23" s="12">
        <f>(H23*POP_PADRAO!$C$2)/100000</f>
        <v>0</v>
      </c>
      <c r="J23" s="8">
        <f>VLOOKUP(A23,OBITOS!A:AC,12,0)</f>
        <v>0</v>
      </c>
      <c r="K23" s="1">
        <f>VLOOKUP(A23,POP_2021_FX_ETARIA!A:AC,13,0)</f>
        <v>372.31885363357219</v>
      </c>
      <c r="L23" s="3">
        <f t="shared" si="2"/>
        <v>0</v>
      </c>
      <c r="M23" s="12">
        <f>(L23*POP_PADRAO!$D$2)/100000</f>
        <v>0</v>
      </c>
      <c r="N23" s="8">
        <f>VLOOKUP(A23,OBITOS!A:AB,13,0)</f>
        <v>0</v>
      </c>
      <c r="O23" s="1">
        <f>VLOOKUP(A23,POP_2021_FX_ETARIA!A:AC,16,0)</f>
        <v>632.4067333939945</v>
      </c>
      <c r="P23" s="3">
        <f t="shared" si="3"/>
        <v>0</v>
      </c>
      <c r="Q23" s="12">
        <f>(P23*POP_PADRAO!$E$2)/100000</f>
        <v>0</v>
      </c>
      <c r="R23" s="8">
        <f>VLOOKUP($A23,OBITOS!A:AB,14,0)</f>
        <v>1</v>
      </c>
      <c r="S23" s="1">
        <f>VLOOKUP(A23,POP_2021_FX_ETARIA!A:AC,19,0)</f>
        <v>646.26895406751532</v>
      </c>
      <c r="T23" s="3">
        <f t="shared" si="4"/>
        <v>154.73433989148899</v>
      </c>
      <c r="U23" s="12">
        <f>(T23*POP_PADRAO!$F$2)/100000</f>
        <v>23.608223199932588</v>
      </c>
      <c r="V23" s="8">
        <f>VLOOKUP(A23,OBITOS!A:AC,15,0)</f>
        <v>0</v>
      </c>
      <c r="W23" s="1">
        <f>VLOOKUP(A23,POP_2021_FX_ETARIA!A:AC,22,0)</f>
        <v>401.521327014218</v>
      </c>
      <c r="X23" s="3">
        <f t="shared" si="5"/>
        <v>0</v>
      </c>
      <c r="Y23" s="12">
        <f>(X23*POP_PADRAO!$G$2)/100000</f>
        <v>0</v>
      </c>
      <c r="Z23" s="8">
        <f>VLOOKUP(A23,OBITOS!A:AC,16,0)</f>
        <v>2</v>
      </c>
      <c r="AA23" s="1">
        <f>VLOOKUP(A23,POP_2021_FX_ETARIA!A:AC,25,0)</f>
        <v>293.23880948641431</v>
      </c>
      <c r="AB23" s="3">
        <f t="shared" si="6"/>
        <v>682.03796199515659</v>
      </c>
      <c r="AC23" s="12">
        <f>(AB23*POP_PADRAO!$H$2)/100000</f>
        <v>62.265034510686498</v>
      </c>
      <c r="AD23" s="8">
        <f>VLOOKUP(A23,OBITOS!A:AC,17,0)</f>
        <v>3</v>
      </c>
      <c r="AE23" s="1">
        <f>VLOOKUP(A23,POP_2021_FX_ETARIA!A:AC,28,0)</f>
        <v>205.27343349212163</v>
      </c>
      <c r="AF23" s="3">
        <f t="shared" si="7"/>
        <v>1461.4652997048154</v>
      </c>
      <c r="AG23" s="12">
        <f>(AF23*POP_PADRAO!$I$2)/100000</f>
        <v>101.05309512957497</v>
      </c>
      <c r="AH23" s="12">
        <f t="shared" si="8"/>
        <v>186.92635284019406</v>
      </c>
    </row>
    <row r="24" spans="1:34" x14ac:dyDescent="0.25">
      <c r="A24" s="8" t="s">
        <v>23</v>
      </c>
      <c r="B24" s="6">
        <f>VLOOKUP($A24,OBITOS!A:AC,10,0)</f>
        <v>0</v>
      </c>
      <c r="C24" s="1">
        <f>VLOOKUP(A24,POP_2021_FX_ETARIA!A:AC,7,0)</f>
        <v>101.20340932859234</v>
      </c>
      <c r="D24" s="3">
        <f t="shared" si="0"/>
        <v>0</v>
      </c>
      <c r="E24" s="12">
        <f>(D24*POP_PADRAO!$B$2)/100000</f>
        <v>0</v>
      </c>
      <c r="F24" s="6">
        <f>VLOOKUP(A24,OBITOS!A:AC,11,0)</f>
        <v>0</v>
      </c>
      <c r="G24" s="1">
        <f>VLOOKUP(A24,POP_2021_FX_ETARIA!A:AC,10,0)</f>
        <v>118.55296610169492</v>
      </c>
      <c r="H24" s="3">
        <f t="shared" si="1"/>
        <v>0</v>
      </c>
      <c r="I24" s="12">
        <f>(H24*POP_PADRAO!$C$2)/100000</f>
        <v>0</v>
      </c>
      <c r="J24" s="8">
        <f>VLOOKUP(A24,OBITOS!A:AC,12,0)</f>
        <v>0</v>
      </c>
      <c r="K24" s="1">
        <f>VLOOKUP(A24,POP_2021_FX_ETARIA!A:AC,13,0)</f>
        <v>143.01310133060389</v>
      </c>
      <c r="L24" s="3">
        <f t="shared" si="2"/>
        <v>0</v>
      </c>
      <c r="M24" s="12">
        <f>(L24*POP_PADRAO!$D$2)/100000</f>
        <v>0</v>
      </c>
      <c r="N24" s="8">
        <f>VLOOKUP(A24,OBITOS!A:AB,13,0)</f>
        <v>0</v>
      </c>
      <c r="O24" s="1">
        <f>VLOOKUP(A24,POP_2021_FX_ETARIA!A:AC,16,0)</f>
        <v>319.84986351228389</v>
      </c>
      <c r="P24" s="3">
        <f t="shared" si="3"/>
        <v>0</v>
      </c>
      <c r="Q24" s="12">
        <f>(P24*POP_PADRAO!$E$2)/100000</f>
        <v>0</v>
      </c>
      <c r="R24" s="8">
        <f>VLOOKUP($A24,OBITOS!A:AB,14,0)</f>
        <v>0</v>
      </c>
      <c r="S24" s="1">
        <f>VLOOKUP(A24,POP_2021_FX_ETARIA!A:AC,19,0)</f>
        <v>343.25179856115113</v>
      </c>
      <c r="T24" s="3">
        <f t="shared" si="4"/>
        <v>0</v>
      </c>
      <c r="U24" s="12">
        <f>(T24*POP_PADRAO!$F$2)/100000</f>
        <v>0</v>
      </c>
      <c r="V24" s="8">
        <f>VLOOKUP(A24,OBITOS!A:AC,15,0)</f>
        <v>0</v>
      </c>
      <c r="W24" s="1">
        <f>VLOOKUP(A24,POP_2021_FX_ETARIA!A:AC,22,0)</f>
        <v>194.99719948298147</v>
      </c>
      <c r="X24" s="3">
        <f t="shared" si="5"/>
        <v>0</v>
      </c>
      <c r="Y24" s="12">
        <f>(X24*POP_PADRAO!$G$2)/100000</f>
        <v>0</v>
      </c>
      <c r="Z24" s="8">
        <f>VLOOKUP(A24,OBITOS!A:AC,16,0)</f>
        <v>0</v>
      </c>
      <c r="AA24" s="1">
        <f>VLOOKUP(A24,POP_2021_FX_ETARIA!A:AC,25,0)</f>
        <v>148.68446678184387</v>
      </c>
      <c r="AB24" s="3">
        <f t="shared" si="6"/>
        <v>0</v>
      </c>
      <c r="AC24" s="12">
        <f>(AB24*POP_PADRAO!$H$2)/100000</f>
        <v>0</v>
      </c>
      <c r="AD24" s="8">
        <f>VLOOKUP(A24,OBITOS!A:AC,17,0)</f>
        <v>2</v>
      </c>
      <c r="AE24" s="1">
        <f>VLOOKUP(A24,POP_2021_FX_ETARIA!A:AC,28,0)</f>
        <v>77.603371198241106</v>
      </c>
      <c r="AF24" s="3">
        <f t="shared" si="7"/>
        <v>2577.2076252859106</v>
      </c>
      <c r="AG24" s="12">
        <f>(AF24*POP_PADRAO!$I$2)/100000</f>
        <v>178.2011570026913</v>
      </c>
      <c r="AH24" s="12">
        <f t="shared" si="8"/>
        <v>178.2011570026913</v>
      </c>
    </row>
    <row r="25" spans="1:34" x14ac:dyDescent="0.25">
      <c r="A25" s="8" t="s">
        <v>24</v>
      </c>
      <c r="B25" s="6">
        <f>VLOOKUP($A25,OBITOS!A:AC,10,0)</f>
        <v>0</v>
      </c>
      <c r="C25" s="1">
        <f>VLOOKUP(A25,POP_2021_FX_ETARIA!A:AC,7,0)</f>
        <v>249.57317073170734</v>
      </c>
      <c r="D25" s="3">
        <f t="shared" si="0"/>
        <v>0</v>
      </c>
      <c r="E25" s="12">
        <f>(D25*POP_PADRAO!$B$2)/100000</f>
        <v>0</v>
      </c>
      <c r="F25" s="6">
        <f>VLOOKUP(A25,OBITOS!A:AC,11,0)</f>
        <v>0</v>
      </c>
      <c r="G25" s="1">
        <f>VLOOKUP(A25,POP_2021_FX_ETARIA!A:AC,10,0)</f>
        <v>226.65050749886379</v>
      </c>
      <c r="H25" s="3">
        <f t="shared" si="1"/>
        <v>0</v>
      </c>
      <c r="I25" s="12">
        <f>(H25*POP_PADRAO!$C$2)/100000</f>
        <v>0</v>
      </c>
      <c r="J25" s="8">
        <f>VLOOKUP(A25,OBITOS!A:AC,12,0)</f>
        <v>0</v>
      </c>
      <c r="K25" s="1">
        <f>VLOOKUP(A25,POP_2021_FX_ETARIA!A:AC,13,0)</f>
        <v>232.42832319721981</v>
      </c>
      <c r="L25" s="3">
        <f t="shared" si="2"/>
        <v>0</v>
      </c>
      <c r="M25" s="12">
        <f>(L25*POP_PADRAO!$D$2)/100000</f>
        <v>0</v>
      </c>
      <c r="N25" s="8">
        <f>VLOOKUP(A25,OBITOS!A:AB,13,0)</f>
        <v>0</v>
      </c>
      <c r="O25" s="1">
        <f>VLOOKUP(A25,POP_2021_FX_ETARIA!A:AC,16,0)</f>
        <v>446.87320245091911</v>
      </c>
      <c r="P25" s="3">
        <f t="shared" si="3"/>
        <v>0</v>
      </c>
      <c r="Q25" s="12">
        <f>(P25*POP_PADRAO!$E$2)/100000</f>
        <v>0</v>
      </c>
      <c r="R25" s="8">
        <f>VLOOKUP($A25,OBITOS!A:AB,14,0)</f>
        <v>0</v>
      </c>
      <c r="S25" s="1">
        <f>VLOOKUP(A25,POP_2021_FX_ETARIA!A:AC,19,0)</f>
        <v>502.67438016528928</v>
      </c>
      <c r="T25" s="3">
        <f t="shared" si="4"/>
        <v>0</v>
      </c>
      <c r="U25" s="12">
        <f>(T25*POP_PADRAO!$F$2)/100000</f>
        <v>0</v>
      </c>
      <c r="V25" s="8">
        <f>VLOOKUP(A25,OBITOS!A:AC,15,0)</f>
        <v>0</v>
      </c>
      <c r="W25" s="1">
        <f>VLOOKUP(A25,POP_2021_FX_ETARIA!A:AC,22,0)</f>
        <v>347.35836856503363</v>
      </c>
      <c r="X25" s="3">
        <f t="shared" si="5"/>
        <v>0</v>
      </c>
      <c r="Y25" s="12">
        <f>(X25*POP_PADRAO!$G$2)/100000</f>
        <v>0</v>
      </c>
      <c r="Z25" s="8">
        <f>VLOOKUP(A25,OBITOS!A:AC,16,0)</f>
        <v>0</v>
      </c>
      <c r="AA25" s="1">
        <f>VLOOKUP(A25,POP_2021_FX_ETARIA!A:AC,25,0)</f>
        <v>179.7373551391747</v>
      </c>
      <c r="AB25" s="3">
        <f t="shared" si="6"/>
        <v>0</v>
      </c>
      <c r="AC25" s="12">
        <f>(AB25*POP_PADRAO!$H$2)/100000</f>
        <v>0</v>
      </c>
      <c r="AD25" s="8">
        <f>VLOOKUP(A25,OBITOS!A:AC,17,0)</f>
        <v>1</v>
      </c>
      <c r="AE25" s="1">
        <f>VLOOKUP(A25,POP_2021_FX_ETARIA!A:AC,28,0)</f>
        <v>88.227090874452273</v>
      </c>
      <c r="AF25" s="3">
        <f t="shared" si="7"/>
        <v>1133.4387092316197</v>
      </c>
      <c r="AG25" s="12">
        <f>(AF25*POP_PADRAO!$I$2)/100000</f>
        <v>78.371679252774342</v>
      </c>
      <c r="AH25" s="12">
        <f t="shared" si="8"/>
        <v>78.371679252774342</v>
      </c>
    </row>
    <row r="26" spans="1:34" x14ac:dyDescent="0.25">
      <c r="A26" s="8" t="s">
        <v>25</v>
      </c>
      <c r="B26" s="6">
        <f>VLOOKUP($A26,OBITOS!A:AC,10,0)</f>
        <v>0</v>
      </c>
      <c r="C26" s="1">
        <f>VLOOKUP(A26,POP_2021_FX_ETARIA!A:AC,7,0)</f>
        <v>260.36552406064601</v>
      </c>
      <c r="D26" s="3">
        <f t="shared" si="0"/>
        <v>0</v>
      </c>
      <c r="E26" s="12">
        <f>(D26*POP_PADRAO!$B$2)/100000</f>
        <v>0</v>
      </c>
      <c r="F26" s="6">
        <f>VLOOKUP(A26,OBITOS!A:AC,11,0)</f>
        <v>0</v>
      </c>
      <c r="G26" s="1">
        <f>VLOOKUP(A26,POP_2021_FX_ETARIA!A:AC,10,0)</f>
        <v>266.76564156945915</v>
      </c>
      <c r="H26" s="3">
        <f t="shared" si="1"/>
        <v>0</v>
      </c>
      <c r="I26" s="12">
        <f>(H26*POP_PADRAO!$C$2)/100000</f>
        <v>0</v>
      </c>
      <c r="J26" s="8">
        <f>VLOOKUP(A26,OBITOS!A:AC,12,0)</f>
        <v>0</v>
      </c>
      <c r="K26" s="1">
        <f>VLOOKUP(A26,POP_2021_FX_ETARIA!A:AC,13,0)</f>
        <v>231.98305821025195</v>
      </c>
      <c r="L26" s="3">
        <f t="shared" si="2"/>
        <v>0</v>
      </c>
      <c r="M26" s="12">
        <f>(L26*POP_PADRAO!$D$2)/100000</f>
        <v>0</v>
      </c>
      <c r="N26" s="8">
        <f>VLOOKUP(A26,OBITOS!A:AB,13,0)</f>
        <v>0</v>
      </c>
      <c r="O26" s="1">
        <f>VLOOKUP(A26,POP_2021_FX_ETARIA!A:AC,16,0)</f>
        <v>521.0351381768163</v>
      </c>
      <c r="P26" s="3">
        <f t="shared" si="3"/>
        <v>0</v>
      </c>
      <c r="Q26" s="12">
        <f>(P26*POP_PADRAO!$E$2)/100000</f>
        <v>0</v>
      </c>
      <c r="R26" s="8">
        <f>VLOOKUP($A26,OBITOS!A:AB,14,0)</f>
        <v>1</v>
      </c>
      <c r="S26" s="1">
        <f>VLOOKUP(A26,POP_2021_FX_ETARIA!A:AC,19,0)</f>
        <v>623.86710743801655</v>
      </c>
      <c r="T26" s="3">
        <f t="shared" si="4"/>
        <v>160.2905471497956</v>
      </c>
      <c r="U26" s="12">
        <f>(T26*POP_PADRAO!$F$2)/100000</f>
        <v>24.455948282749858</v>
      </c>
      <c r="V26" s="8">
        <f>VLOOKUP(A26,OBITOS!A:AC,15,0)</f>
        <v>1</v>
      </c>
      <c r="W26" s="1">
        <f>VLOOKUP(A26,POP_2021_FX_ETARIA!A:AC,22,0)</f>
        <v>402.20442675951261</v>
      </c>
      <c r="X26" s="3">
        <f t="shared" si="5"/>
        <v>248.62978462390799</v>
      </c>
      <c r="Y26" s="12">
        <f>(X26*POP_PADRAO!$G$2)/100000</f>
        <v>30.317792174825716</v>
      </c>
      <c r="Z26" s="8">
        <f>VLOOKUP(A26,OBITOS!A:AC,16,0)</f>
        <v>3</v>
      </c>
      <c r="AA26" s="1">
        <f>VLOOKUP(A26,POP_2021_FX_ETARIA!A:AC,25,0)</f>
        <v>241.32567962742337</v>
      </c>
      <c r="AB26" s="3">
        <f t="shared" si="6"/>
        <v>1243.133347694959</v>
      </c>
      <c r="AC26" s="12">
        <f>(AB26*POP_PADRAO!$H$2)/100000</f>
        <v>113.4889040035011</v>
      </c>
      <c r="AD26" s="8">
        <f>VLOOKUP(A26,OBITOS!A:AC,17,0)</f>
        <v>1</v>
      </c>
      <c r="AE26" s="1">
        <f>VLOOKUP(A26,POP_2021_FX_ETARIA!A:AC,28,0)</f>
        <v>121.31224995237187</v>
      </c>
      <c r="AF26" s="3">
        <f t="shared" si="7"/>
        <v>824.31906125935984</v>
      </c>
      <c r="AG26" s="12">
        <f>(AF26*POP_PADRAO!$I$2)/100000</f>
        <v>56.997584911108611</v>
      </c>
      <c r="AH26" s="12">
        <f t="shared" si="8"/>
        <v>225.26022937218528</v>
      </c>
    </row>
    <row r="27" spans="1:34" x14ac:dyDescent="0.25">
      <c r="A27" s="8" t="s">
        <v>26</v>
      </c>
      <c r="B27" s="6">
        <f>VLOOKUP($A27,OBITOS!A:AC,10,0)</f>
        <v>0</v>
      </c>
      <c r="C27" s="1">
        <f>VLOOKUP(A27,POP_2021_FX_ETARIA!A:AC,7,0)</f>
        <v>256.31839156229404</v>
      </c>
      <c r="D27" s="3">
        <f t="shared" si="0"/>
        <v>0</v>
      </c>
      <c r="E27" s="12">
        <f>(D27*POP_PADRAO!$B$2)/100000</f>
        <v>0</v>
      </c>
      <c r="F27" s="6">
        <f>VLOOKUP(A27,OBITOS!A:AC,11,0)</f>
        <v>0</v>
      </c>
      <c r="G27" s="1">
        <f>VLOOKUP(A27,POP_2021_FX_ETARIA!A:AC,10,0)</f>
        <v>254.73110134828056</v>
      </c>
      <c r="H27" s="3">
        <f t="shared" si="1"/>
        <v>0</v>
      </c>
      <c r="I27" s="12">
        <f>(H27*POP_PADRAO!$C$2)/100000</f>
        <v>0</v>
      </c>
      <c r="J27" s="8">
        <f>VLOOKUP(A27,OBITOS!A:AC,12,0)</f>
        <v>0</v>
      </c>
      <c r="K27" s="1">
        <f>VLOOKUP(A27,POP_2021_FX_ETARIA!A:AC,13,0)</f>
        <v>260.92528236316247</v>
      </c>
      <c r="L27" s="3">
        <f t="shared" si="2"/>
        <v>0</v>
      </c>
      <c r="M27" s="12">
        <f>(L27*POP_PADRAO!$D$2)/100000</f>
        <v>0</v>
      </c>
      <c r="N27" s="8">
        <f>VLOOKUP(A27,OBITOS!A:AB,13,0)</f>
        <v>0</v>
      </c>
      <c r="O27" s="1">
        <f>VLOOKUP(A27,POP_2021_FX_ETARIA!A:AC,16,0)</f>
        <v>546.70657746655002</v>
      </c>
      <c r="P27" s="3">
        <f t="shared" si="3"/>
        <v>0</v>
      </c>
      <c r="Q27" s="12">
        <f>(P27*POP_PADRAO!$E$2)/100000</f>
        <v>0</v>
      </c>
      <c r="R27" s="8">
        <f>VLOOKUP($A27,OBITOS!A:AB,14,0)</f>
        <v>0</v>
      </c>
      <c r="S27" s="1">
        <f>VLOOKUP(A27,POP_2021_FX_ETARIA!A:AC,19,0)</f>
        <v>564.64793388429757</v>
      </c>
      <c r="T27" s="3">
        <f t="shared" si="4"/>
        <v>0</v>
      </c>
      <c r="U27" s="12">
        <f>(T27*POP_PADRAO!$F$2)/100000</f>
        <v>0</v>
      </c>
      <c r="V27" s="8">
        <f>VLOOKUP(A27,OBITOS!A:AC,15,0)</f>
        <v>0</v>
      </c>
      <c r="W27" s="1">
        <f>VLOOKUP(A27,POP_2021_FX_ETARIA!A:AC,22,0)</f>
        <v>320.95100721213629</v>
      </c>
      <c r="X27" s="3">
        <f t="shared" si="5"/>
        <v>0</v>
      </c>
      <c r="Y27" s="12">
        <f>(X27*POP_PADRAO!$G$2)/100000</f>
        <v>0</v>
      </c>
      <c r="Z27" s="8">
        <f>VLOOKUP(A27,OBITOS!A:AC,16,0)</f>
        <v>3</v>
      </c>
      <c r="AA27" s="1">
        <f>VLOOKUP(A27,POP_2021_FX_ETARIA!A:AC,25,0)</f>
        <v>196.0771146972815</v>
      </c>
      <c r="AB27" s="3">
        <f t="shared" si="6"/>
        <v>1530.0102740861034</v>
      </c>
      <c r="AC27" s="12">
        <f>(AB27*POP_PADRAO!$H$2)/100000</f>
        <v>139.67865108123212</v>
      </c>
      <c r="AD27" s="8">
        <f>VLOOKUP(A27,OBITOS!A:AC,17,0)</f>
        <v>1</v>
      </c>
      <c r="AE27" s="1">
        <f>VLOOKUP(A27,POP_2021_FX_ETARIA!A:AC,28,0)</f>
        <v>94.353972185178122</v>
      </c>
      <c r="AF27" s="3">
        <f t="shared" si="7"/>
        <v>1059.8387930477484</v>
      </c>
      <c r="AG27" s="12">
        <f>(AF27*POP_PADRAO!$I$2)/100000</f>
        <v>73.282609171425364</v>
      </c>
      <c r="AH27" s="12">
        <f t="shared" si="8"/>
        <v>212.9612602526575</v>
      </c>
    </row>
    <row r="28" spans="1:34" x14ac:dyDescent="0.25">
      <c r="A28" s="8" t="s">
        <v>27</v>
      </c>
      <c r="B28" s="6">
        <f>VLOOKUP($A28,OBITOS!A:AC,10,0)</f>
        <v>0</v>
      </c>
      <c r="C28" s="1">
        <f>VLOOKUP(A28,POP_2021_FX_ETARIA!A:AC,7,0)</f>
        <v>170.57719841863445</v>
      </c>
      <c r="D28" s="3">
        <f t="shared" si="0"/>
        <v>0</v>
      </c>
      <c r="E28" s="12">
        <f>(D28*POP_PADRAO!$B$2)/100000</f>
        <v>0</v>
      </c>
      <c r="F28" s="6">
        <f>VLOOKUP(A28,OBITOS!A:AC,11,0)</f>
        <v>0</v>
      </c>
      <c r="G28" s="1">
        <f>VLOOKUP(A28,POP_2021_FX_ETARIA!A:AC,10,0)</f>
        <v>222.40822784810126</v>
      </c>
      <c r="H28" s="3">
        <f t="shared" si="1"/>
        <v>0</v>
      </c>
      <c r="I28" s="12">
        <f>(H28*POP_PADRAO!$C$2)/100000</f>
        <v>0</v>
      </c>
      <c r="J28" s="8">
        <f>VLOOKUP(A28,OBITOS!A:AC,12,0)</f>
        <v>0</v>
      </c>
      <c r="K28" s="1">
        <f>VLOOKUP(A28,POP_2021_FX_ETARIA!A:AC,13,0)</f>
        <v>236.67361570142879</v>
      </c>
      <c r="L28" s="3">
        <f t="shared" si="2"/>
        <v>0</v>
      </c>
      <c r="M28" s="12">
        <f>(L28*POP_PADRAO!$D$2)/100000</f>
        <v>0</v>
      </c>
      <c r="N28" s="8">
        <f>VLOOKUP(A28,OBITOS!A:AB,13,0)</f>
        <v>1</v>
      </c>
      <c r="O28" s="1">
        <f>VLOOKUP(A28,POP_2021_FX_ETARIA!A:AC,16,0)</f>
        <v>350.36459365062814</v>
      </c>
      <c r="P28" s="3">
        <f t="shared" si="3"/>
        <v>285.41696795914447</v>
      </c>
      <c r="Q28" s="12">
        <f>(P28*POP_PADRAO!$E$2)/100000</f>
        <v>47.316448932215792</v>
      </c>
      <c r="R28" s="8">
        <f>VLOOKUP($A28,OBITOS!A:AB,14,0)</f>
        <v>0</v>
      </c>
      <c r="S28" s="1">
        <f>VLOOKUP(A28,POP_2021_FX_ETARIA!A:AC,19,0)</f>
        <v>369.8720729917693</v>
      </c>
      <c r="T28" s="3">
        <f t="shared" si="4"/>
        <v>0</v>
      </c>
      <c r="U28" s="12">
        <f>(T28*POP_PADRAO!$F$2)/100000</f>
        <v>0</v>
      </c>
      <c r="V28" s="8">
        <f>VLOOKUP(A28,OBITOS!A:AC,15,0)</f>
        <v>0</v>
      </c>
      <c r="W28" s="1">
        <f>VLOOKUP(A28,POP_2021_FX_ETARIA!A:AC,22,0)</f>
        <v>213.29197684036393</v>
      </c>
      <c r="X28" s="3">
        <f t="shared" si="5"/>
        <v>0</v>
      </c>
      <c r="Y28" s="12">
        <f>(X28*POP_PADRAO!$G$2)/100000</f>
        <v>0</v>
      </c>
      <c r="Z28" s="8">
        <f>VLOOKUP(A28,OBITOS!A:AC,16,0)</f>
        <v>0</v>
      </c>
      <c r="AA28" s="1">
        <f>VLOOKUP(A28,POP_2021_FX_ETARIA!A:AC,25,0)</f>
        <v>178.54019865067465</v>
      </c>
      <c r="AB28" s="3">
        <f t="shared" si="6"/>
        <v>0</v>
      </c>
      <c r="AC28" s="12">
        <f>(AB28*POP_PADRAO!$H$2)/100000</f>
        <v>0</v>
      </c>
      <c r="AD28" s="8">
        <f>VLOOKUP(A28,OBITOS!A:AC,17,0)</f>
        <v>2</v>
      </c>
      <c r="AE28" s="1">
        <f>VLOOKUP(A28,POP_2021_FX_ETARIA!A:AC,28,0)</f>
        <v>84.996845425867505</v>
      </c>
      <c r="AF28" s="3">
        <f t="shared" si="7"/>
        <v>2353.0285035629454</v>
      </c>
      <c r="AG28" s="12">
        <f>(AF28*POP_PADRAO!$I$2)/100000</f>
        <v>162.70027982270557</v>
      </c>
      <c r="AH28" s="12">
        <f t="shared" si="8"/>
        <v>210.01672875492136</v>
      </c>
    </row>
    <row r="29" spans="1:34" x14ac:dyDescent="0.25">
      <c r="A29" s="8" t="s">
        <v>28</v>
      </c>
      <c r="B29" s="6">
        <f>VLOOKUP($A29,OBITOS!A:AC,10,0)</f>
        <v>0</v>
      </c>
      <c r="C29" s="1">
        <f>VLOOKUP(A29,POP_2021_FX_ETARIA!A:AC,7,0)</f>
        <v>607.87702171062222</v>
      </c>
      <c r="D29" s="3">
        <f t="shared" si="0"/>
        <v>0</v>
      </c>
      <c r="E29" s="12">
        <f>(D29*POP_PADRAO!$B$2)/100000</f>
        <v>0</v>
      </c>
      <c r="F29" s="6">
        <f>VLOOKUP(A29,OBITOS!A:AC,11,0)</f>
        <v>0</v>
      </c>
      <c r="G29" s="1">
        <f>VLOOKUP(A29,POP_2021_FX_ETARIA!A:AC,10,0)</f>
        <v>549.84956413449561</v>
      </c>
      <c r="H29" s="3">
        <f t="shared" si="1"/>
        <v>0</v>
      </c>
      <c r="I29" s="12">
        <f>(H29*POP_PADRAO!$C$2)/100000</f>
        <v>0</v>
      </c>
      <c r="J29" s="8">
        <f>VLOOKUP(A29,OBITOS!A:AC,12,0)</f>
        <v>0</v>
      </c>
      <c r="K29" s="1">
        <f>VLOOKUP(A29,POP_2021_FX_ETARIA!A:AC,13,0)</f>
        <v>576.58813507757839</v>
      </c>
      <c r="L29" s="3">
        <f t="shared" si="2"/>
        <v>0</v>
      </c>
      <c r="M29" s="12">
        <f>(L29*POP_PADRAO!$D$2)/100000</f>
        <v>0</v>
      </c>
      <c r="N29" s="8">
        <f>VLOOKUP(A29,OBITOS!A:AB,13,0)</f>
        <v>0</v>
      </c>
      <c r="O29" s="1">
        <f>VLOOKUP(A29,POP_2021_FX_ETARIA!A:AC,16,0)</f>
        <v>1140.0928326728019</v>
      </c>
      <c r="P29" s="3">
        <f t="shared" si="3"/>
        <v>0</v>
      </c>
      <c r="Q29" s="12">
        <f>(P29*POP_PADRAO!$E$2)/100000</f>
        <v>0</v>
      </c>
      <c r="R29" s="8">
        <f>VLOOKUP($A29,OBITOS!A:AB,14,0)</f>
        <v>0</v>
      </c>
      <c r="S29" s="1">
        <f>VLOOKUP(A29,POP_2021_FX_ETARIA!A:AC,19,0)</f>
        <v>982.84241229151257</v>
      </c>
      <c r="T29" s="3">
        <f t="shared" si="4"/>
        <v>0</v>
      </c>
      <c r="U29" s="12">
        <f>(T29*POP_PADRAO!$F$2)/100000</f>
        <v>0</v>
      </c>
      <c r="V29" s="8">
        <f>VLOOKUP(A29,OBITOS!A:AC,15,0)</f>
        <v>1</v>
      </c>
      <c r="W29" s="1">
        <f>VLOOKUP(A29,POP_2021_FX_ETARIA!A:AC,22,0)</f>
        <v>638.42556019749338</v>
      </c>
      <c r="X29" s="3">
        <f t="shared" si="5"/>
        <v>156.63533265971614</v>
      </c>
      <c r="Y29" s="12">
        <f>(X29*POP_PADRAO!$G$2)/100000</f>
        <v>19.100034495043847</v>
      </c>
      <c r="Z29" s="8">
        <f>VLOOKUP(A29,OBITOS!A:AC,16,0)</f>
        <v>2</v>
      </c>
      <c r="AA29" s="1">
        <f>VLOOKUP(A29,POP_2021_FX_ETARIA!A:AC,25,0)</f>
        <v>390.64724142796672</v>
      </c>
      <c r="AB29" s="3">
        <f t="shared" si="6"/>
        <v>511.97084937531537</v>
      </c>
      <c r="AC29" s="12">
        <f>(AB29*POP_PADRAO!$H$2)/100000</f>
        <v>46.739161719924716</v>
      </c>
      <c r="AD29" s="8">
        <f>VLOOKUP(A29,OBITOS!A:AC,17,0)</f>
        <v>7</v>
      </c>
      <c r="AE29" s="1">
        <f>VLOOKUP(A29,POP_2021_FX_ETARIA!A:AC,28,0)</f>
        <v>197.84439834024897</v>
      </c>
      <c r="AF29" s="3">
        <f t="shared" si="7"/>
        <v>3538.1340380239303</v>
      </c>
      <c r="AG29" s="12">
        <f>(AF29*POP_PADRAO!$I$2)/100000</f>
        <v>244.64446442747197</v>
      </c>
      <c r="AH29" s="12">
        <f t="shared" si="8"/>
        <v>310.48366064244055</v>
      </c>
    </row>
    <row r="30" spans="1:34" x14ac:dyDescent="0.25">
      <c r="A30" s="8" t="s">
        <v>29</v>
      </c>
      <c r="B30" s="6">
        <f>VLOOKUP($A30,OBITOS!A:AC,10,0)</f>
        <v>0</v>
      </c>
      <c r="C30" s="1">
        <f>VLOOKUP(A30,POP_2021_FX_ETARIA!A:AC,7,0)</f>
        <v>175.05755500509983</v>
      </c>
      <c r="D30" s="3">
        <f t="shared" si="0"/>
        <v>0</v>
      </c>
      <c r="E30" s="12">
        <f>(D30*POP_PADRAO!$B$2)/100000</f>
        <v>0</v>
      </c>
      <c r="F30" s="6">
        <f>VLOOKUP(A30,OBITOS!A:AC,11,0)</f>
        <v>0</v>
      </c>
      <c r="G30" s="1">
        <f>VLOOKUP(A30,POP_2021_FX_ETARIA!A:AC,10,0)</f>
        <v>208.53138231631382</v>
      </c>
      <c r="H30" s="3">
        <f t="shared" si="1"/>
        <v>0</v>
      </c>
      <c r="I30" s="12">
        <f>(H30*POP_PADRAO!$C$2)/100000</f>
        <v>0</v>
      </c>
      <c r="J30" s="8">
        <f>VLOOKUP(A30,OBITOS!A:AC,12,0)</f>
        <v>0</v>
      </c>
      <c r="K30" s="1">
        <f>VLOOKUP(A30,POP_2021_FX_ETARIA!A:AC,13,0)</f>
        <v>207.94091877091574</v>
      </c>
      <c r="L30" s="3">
        <f t="shared" si="2"/>
        <v>0</v>
      </c>
      <c r="M30" s="12">
        <f>(L30*POP_PADRAO!$D$2)/100000</f>
        <v>0</v>
      </c>
      <c r="N30" s="8">
        <f>VLOOKUP(A30,OBITOS!A:AB,13,0)</f>
        <v>0</v>
      </c>
      <c r="O30" s="1">
        <f>VLOOKUP(A30,POP_2021_FX_ETARIA!A:AC,16,0)</f>
        <v>453.22475985759388</v>
      </c>
      <c r="P30" s="3">
        <f t="shared" si="3"/>
        <v>0</v>
      </c>
      <c r="Q30" s="12">
        <f>(P30*POP_PADRAO!$E$2)/100000</f>
        <v>0</v>
      </c>
      <c r="R30" s="8">
        <f>VLOOKUP($A30,OBITOS!A:AB,14,0)</f>
        <v>0</v>
      </c>
      <c r="S30" s="1">
        <f>VLOOKUP(A30,POP_2021_FX_ETARIA!A:AC,19,0)</f>
        <v>397.96853175581299</v>
      </c>
      <c r="T30" s="3">
        <f t="shared" si="4"/>
        <v>0</v>
      </c>
      <c r="U30" s="12">
        <f>(T30*POP_PADRAO!$F$2)/100000</f>
        <v>0</v>
      </c>
      <c r="V30" s="8">
        <f>VLOOKUP(A30,OBITOS!A:AC,15,0)</f>
        <v>0</v>
      </c>
      <c r="W30" s="1">
        <f>VLOOKUP(A30,POP_2021_FX_ETARIA!A:AC,22,0)</f>
        <v>289.25056969236613</v>
      </c>
      <c r="X30" s="3">
        <f t="shared" si="5"/>
        <v>0</v>
      </c>
      <c r="Y30" s="12">
        <f>(X30*POP_PADRAO!$G$2)/100000</f>
        <v>0</v>
      </c>
      <c r="Z30" s="8">
        <f>VLOOKUP(A30,OBITOS!A:AC,16,0)</f>
        <v>2</v>
      </c>
      <c r="AA30" s="1">
        <f>VLOOKUP(A30,POP_2021_FX_ETARIA!A:AC,25,0)</f>
        <v>161.01947227317623</v>
      </c>
      <c r="AB30" s="3">
        <f t="shared" si="6"/>
        <v>1242.0857997888086</v>
      </c>
      <c r="AC30" s="12">
        <f>(AB30*POP_PADRAO!$H$2)/100000</f>
        <v>113.39327060746953</v>
      </c>
      <c r="AD30" s="8">
        <f>VLOOKUP(A30,OBITOS!A:AC,17,0)</f>
        <v>1</v>
      </c>
      <c r="AE30" s="1">
        <f>VLOOKUP(A30,POP_2021_FX_ETARIA!A:AC,28,0)</f>
        <v>97.74455394190872</v>
      </c>
      <c r="AF30" s="3">
        <f t="shared" si="7"/>
        <v>1023.0749025611362</v>
      </c>
      <c r="AG30" s="12">
        <f>(AF30*POP_PADRAO!$I$2)/100000</f>
        <v>70.740568027220803</v>
      </c>
      <c r="AH30" s="12">
        <f t="shared" si="8"/>
        <v>184.13383863469033</v>
      </c>
    </row>
    <row r="31" spans="1:34" x14ac:dyDescent="0.25">
      <c r="A31" s="8" t="s">
        <v>30</v>
      </c>
      <c r="B31" s="6">
        <f>VLOOKUP($A31,OBITOS!A:AC,10,0)</f>
        <v>0</v>
      </c>
      <c r="C31" s="1">
        <f>VLOOKUP(A31,POP_2021_FX_ETARIA!A:AC,7,0)</f>
        <v>406.98784846318802</v>
      </c>
      <c r="D31" s="3">
        <f t="shared" si="0"/>
        <v>0</v>
      </c>
      <c r="E31" s="12">
        <f>(D31*POP_PADRAO!$B$2)/100000</f>
        <v>0</v>
      </c>
      <c r="F31" s="6">
        <f>VLOOKUP(A31,OBITOS!A:AC,11,0)</f>
        <v>0</v>
      </c>
      <c r="G31" s="1">
        <f>VLOOKUP(A31,POP_2021_FX_ETARIA!A:AC,10,0)</f>
        <v>443.88857345635199</v>
      </c>
      <c r="H31" s="3">
        <f t="shared" si="1"/>
        <v>0</v>
      </c>
      <c r="I31" s="12">
        <f>(H31*POP_PADRAO!$C$2)/100000</f>
        <v>0</v>
      </c>
      <c r="J31" s="8">
        <f>VLOOKUP(A31,OBITOS!A:AC,12,0)</f>
        <v>0</v>
      </c>
      <c r="K31" s="1">
        <f>VLOOKUP(A31,POP_2021_FX_ETARIA!A:AC,13,0)</f>
        <v>298.5</v>
      </c>
      <c r="L31" s="3">
        <f t="shared" si="2"/>
        <v>0</v>
      </c>
      <c r="M31" s="12">
        <f>(L31*POP_PADRAO!$D$2)/100000</f>
        <v>0</v>
      </c>
      <c r="N31" s="8">
        <f>VLOOKUP(A31,OBITOS!A:AB,13,0)</f>
        <v>0</v>
      </c>
      <c r="O31" s="1">
        <f>VLOOKUP(A31,POP_2021_FX_ETARIA!A:AC,16,0)</f>
        <v>430.60645161290324</v>
      </c>
      <c r="P31" s="3">
        <f t="shared" si="3"/>
        <v>0</v>
      </c>
      <c r="Q31" s="12">
        <f>(P31*POP_PADRAO!$E$2)/100000</f>
        <v>0</v>
      </c>
      <c r="R31" s="8">
        <f>VLOOKUP($A31,OBITOS!A:AB,14,0)</f>
        <v>0</v>
      </c>
      <c r="S31" s="1">
        <f>VLOOKUP(A31,POP_2021_FX_ETARIA!A:AC,19,0)</f>
        <v>454.7804359383307</v>
      </c>
      <c r="T31" s="3">
        <f t="shared" si="4"/>
        <v>0</v>
      </c>
      <c r="U31" s="12">
        <f>(T31*POP_PADRAO!$F$2)/100000</f>
        <v>0</v>
      </c>
      <c r="V31" s="8">
        <f>VLOOKUP(A31,OBITOS!A:AC,15,0)</f>
        <v>3</v>
      </c>
      <c r="W31" s="1">
        <f>VLOOKUP(A31,POP_2021_FX_ETARIA!A:AC,22,0)</f>
        <v>254.0824143934997</v>
      </c>
      <c r="X31" s="3">
        <f t="shared" si="5"/>
        <v>1180.7192588125652</v>
      </c>
      <c r="Y31" s="12">
        <f>(X31*POP_PADRAO!$G$2)/100000</f>
        <v>143.97631868459342</v>
      </c>
      <c r="Z31" s="8">
        <f>VLOOKUP(A31,OBITOS!A:AC,16,0)</f>
        <v>1</v>
      </c>
      <c r="AA31" s="1">
        <f>VLOOKUP(A31,POP_2021_FX_ETARIA!A:AC,25,0)</f>
        <v>160.29142381348876</v>
      </c>
      <c r="AB31" s="3">
        <f t="shared" si="6"/>
        <v>623.86369539244708</v>
      </c>
      <c r="AC31" s="12">
        <f>(AB31*POP_PADRAO!$H$2)/100000</f>
        <v>56.954153123592526</v>
      </c>
      <c r="AD31" s="8">
        <f>VLOOKUP(A31,OBITOS!A:AC,17,0)</f>
        <v>3</v>
      </c>
      <c r="AE31" s="1">
        <f>VLOOKUP(A31,POP_2021_FX_ETARIA!A:AC,28,0)</f>
        <v>111.39089055064582</v>
      </c>
      <c r="AF31" s="3">
        <f t="shared" si="7"/>
        <v>2693.2184356996386</v>
      </c>
      <c r="AG31" s="12">
        <f>(AF31*POP_PADRAO!$I$2)/100000</f>
        <v>186.22273059952278</v>
      </c>
      <c r="AH31" s="12">
        <f t="shared" si="8"/>
        <v>387.1532024077087</v>
      </c>
    </row>
    <row r="32" spans="1:34" x14ac:dyDescent="0.25">
      <c r="A32" s="8" t="s">
        <v>31</v>
      </c>
      <c r="B32" s="6">
        <f>VLOOKUP($A32,OBITOS!A:AC,10,0)</f>
        <v>0</v>
      </c>
      <c r="C32" s="1">
        <f>VLOOKUP(A32,POP_2021_FX_ETARIA!A:AC,7,0)</f>
        <v>873.98128038059781</v>
      </c>
      <c r="D32" s="3">
        <f t="shared" si="0"/>
        <v>0</v>
      </c>
      <c r="E32" s="12">
        <f>(D32*POP_PADRAO!$B$2)/100000</f>
        <v>0</v>
      </c>
      <c r="F32" s="6">
        <f>VLOOKUP(A32,OBITOS!A:AC,11,0)</f>
        <v>0</v>
      </c>
      <c r="G32" s="1">
        <f>VLOOKUP(A32,POP_2021_FX_ETARIA!A:AC,10,0)</f>
        <v>879.62513426423209</v>
      </c>
      <c r="H32" s="3">
        <f t="shared" si="1"/>
        <v>0</v>
      </c>
      <c r="I32" s="12">
        <f>(H32*POP_PADRAO!$C$2)/100000</f>
        <v>0</v>
      </c>
      <c r="J32" s="8">
        <f>VLOOKUP(A32,OBITOS!A:AC,12,0)</f>
        <v>0</v>
      </c>
      <c r="K32" s="1">
        <f>VLOOKUP(A32,POP_2021_FX_ETARIA!A:AC,13,0)</f>
        <v>971.04915433403812</v>
      </c>
      <c r="L32" s="3">
        <f t="shared" si="2"/>
        <v>0</v>
      </c>
      <c r="M32" s="12">
        <f>(L32*POP_PADRAO!$D$2)/100000</f>
        <v>0</v>
      </c>
      <c r="N32" s="8">
        <f>VLOOKUP(A32,OBITOS!A:AB,13,0)</f>
        <v>0</v>
      </c>
      <c r="O32" s="1">
        <f>VLOOKUP(A32,POP_2021_FX_ETARIA!A:AC,16,0)</f>
        <v>1270.2457313085811</v>
      </c>
      <c r="P32" s="3">
        <f t="shared" si="3"/>
        <v>0</v>
      </c>
      <c r="Q32" s="12">
        <f>(P32*POP_PADRAO!$E$2)/100000</f>
        <v>0</v>
      </c>
      <c r="R32" s="8">
        <f>VLOOKUP($A32,OBITOS!A:AB,14,0)</f>
        <v>3</v>
      </c>
      <c r="S32" s="1">
        <f>VLOOKUP(A32,POP_2021_FX_ETARIA!A:AC,19,0)</f>
        <v>1022.8084526244036</v>
      </c>
      <c r="T32" s="3">
        <f t="shared" si="4"/>
        <v>293.31005158418088</v>
      </c>
      <c r="U32" s="12">
        <f>(T32*POP_PADRAO!$F$2)/100000</f>
        <v>44.751082206051144</v>
      </c>
      <c r="V32" s="8">
        <f>VLOOKUP(A32,OBITOS!A:AC,15,0)</f>
        <v>11</v>
      </c>
      <c r="W32" s="1">
        <f>VLOOKUP(A32,POP_2021_FX_ETARIA!A:AC,22,0)</f>
        <v>699.25139022051781</v>
      </c>
      <c r="X32" s="3">
        <f t="shared" si="5"/>
        <v>1573.1109231732823</v>
      </c>
      <c r="Y32" s="12">
        <f>(X32*POP_PADRAO!$G$2)/100000</f>
        <v>191.82436291315381</v>
      </c>
      <c r="Z32" s="8">
        <f>VLOOKUP(A32,OBITOS!A:AC,16,0)</f>
        <v>4</v>
      </c>
      <c r="AA32" s="1">
        <f>VLOOKUP(A32,POP_2021_FX_ETARIA!A:AC,25,0)</f>
        <v>469.95579133510165</v>
      </c>
      <c r="AB32" s="3">
        <f t="shared" si="6"/>
        <v>851.14388922335934</v>
      </c>
      <c r="AC32" s="12">
        <f>(AB32*POP_PADRAO!$H$2)/100000</f>
        <v>77.703158165892162</v>
      </c>
      <c r="AD32" s="8">
        <f>VLOOKUP(A32,OBITOS!A:AC,17,0)</f>
        <v>5</v>
      </c>
      <c r="AE32" s="1">
        <f>VLOOKUP(A32,POP_2021_FX_ETARIA!A:AC,28,0)</f>
        <v>332.92520935604966</v>
      </c>
      <c r="AF32" s="3">
        <f t="shared" si="7"/>
        <v>1501.8388092842522</v>
      </c>
      <c r="AG32" s="12">
        <f>(AF32*POP_PADRAO!$I$2)/100000</f>
        <v>103.84472357608661</v>
      </c>
      <c r="AH32" s="12">
        <f t="shared" si="8"/>
        <v>418.12332686118373</v>
      </c>
    </row>
    <row r="33" spans="1:34" x14ac:dyDescent="0.25">
      <c r="A33" s="8" t="s">
        <v>32</v>
      </c>
      <c r="B33" s="6">
        <f>VLOOKUP($A33,OBITOS!A:AC,10,0)</f>
        <v>0</v>
      </c>
      <c r="C33" s="1">
        <f>VLOOKUP(A33,POP_2021_FX_ETARIA!A:AC,7,0)</f>
        <v>1082.8329666610255</v>
      </c>
      <c r="D33" s="3">
        <f t="shared" si="0"/>
        <v>0</v>
      </c>
      <c r="E33" s="12">
        <f>(D33*POP_PADRAO!$B$2)/100000</f>
        <v>0</v>
      </c>
      <c r="F33" s="6">
        <f>VLOOKUP(A33,OBITOS!A:AC,11,0)</f>
        <v>0</v>
      </c>
      <c r="G33" s="1">
        <f>VLOOKUP(A33,POP_2021_FX_ETARIA!A:AC,10,0)</f>
        <v>885.55134492495165</v>
      </c>
      <c r="H33" s="3">
        <f t="shared" si="1"/>
        <v>0</v>
      </c>
      <c r="I33" s="12">
        <f>(H33*POP_PADRAO!$C$2)/100000</f>
        <v>0</v>
      </c>
      <c r="J33" s="8">
        <f>VLOOKUP(A33,OBITOS!A:AC,12,0)</f>
        <v>0</v>
      </c>
      <c r="K33" s="1">
        <f>VLOOKUP(A33,POP_2021_FX_ETARIA!A:AC,13,0)</f>
        <v>1003.744536388712</v>
      </c>
      <c r="L33" s="3">
        <f t="shared" si="2"/>
        <v>0</v>
      </c>
      <c r="M33" s="12">
        <f>(L33*POP_PADRAO!$D$2)/100000</f>
        <v>0</v>
      </c>
      <c r="N33" s="8">
        <f>VLOOKUP(A33,OBITOS!A:AB,13,0)</f>
        <v>1</v>
      </c>
      <c r="O33" s="1">
        <f>VLOOKUP(A33,POP_2021_FX_ETARIA!A:AC,16,0)</f>
        <v>1190.9564164648909</v>
      </c>
      <c r="P33" s="3">
        <f t="shared" si="3"/>
        <v>83.966128917487524</v>
      </c>
      <c r="Q33" s="12">
        <f>(P33*POP_PADRAO!$E$2)/100000</f>
        <v>13.919911907721099</v>
      </c>
      <c r="R33" s="8">
        <f>VLOOKUP($A33,OBITOS!A:AB,14,0)</f>
        <v>3</v>
      </c>
      <c r="S33" s="1">
        <f>VLOOKUP(A33,POP_2021_FX_ETARIA!A:AC,19,0)</f>
        <v>919.03099621007038</v>
      </c>
      <c r="T33" s="3">
        <f t="shared" si="4"/>
        <v>326.4307746280046</v>
      </c>
      <c r="U33" s="12">
        <f>(T33*POP_PADRAO!$F$2)/100000</f>
        <v>49.804397602685668</v>
      </c>
      <c r="V33" s="8">
        <f>VLOOKUP(A33,OBITOS!A:AC,15,0)</f>
        <v>8</v>
      </c>
      <c r="W33" s="1">
        <f>VLOOKUP(A33,POP_2021_FX_ETARIA!A:AC,22,0)</f>
        <v>613.69124285284386</v>
      </c>
      <c r="X33" s="3">
        <f t="shared" si="5"/>
        <v>1303.5871202611095</v>
      </c>
      <c r="Y33" s="12">
        <f>(X33*POP_PADRAO!$G$2)/100000</f>
        <v>158.95876454882094</v>
      </c>
      <c r="Z33" s="8">
        <f>VLOOKUP(A33,OBITOS!A:AC,16,0)</f>
        <v>1</v>
      </c>
      <c r="AA33" s="1">
        <f>VLOOKUP(A33,POP_2021_FX_ETARIA!A:AC,25,0)</f>
        <v>383.80147058823525</v>
      </c>
      <c r="AB33" s="3">
        <f t="shared" si="6"/>
        <v>260.55137268425392</v>
      </c>
      <c r="AC33" s="12">
        <f>(AB33*POP_PADRAO!$H$2)/100000</f>
        <v>23.786418228883011</v>
      </c>
      <c r="AD33" s="8">
        <f>VLOOKUP(A33,OBITOS!A:AC,17,0)</f>
        <v>10</v>
      </c>
      <c r="AE33" s="1">
        <f>VLOOKUP(A33,POP_2021_FX_ETARIA!A:AC,28,0)</f>
        <v>229.00354535974975</v>
      </c>
      <c r="AF33" s="3">
        <f t="shared" si="7"/>
        <v>4366.7446214820156</v>
      </c>
      <c r="AG33" s="12">
        <f>(AF33*POP_PADRAO!$I$2)/100000</f>
        <v>301.93878686706393</v>
      </c>
      <c r="AH33" s="12">
        <f t="shared" si="8"/>
        <v>548.40827915517457</v>
      </c>
    </row>
    <row r="34" spans="1:34" x14ac:dyDescent="0.25">
      <c r="A34" s="8" t="s">
        <v>33</v>
      </c>
      <c r="B34" s="6">
        <f>VLOOKUP($A34,OBITOS!A:AC,10,0)</f>
        <v>0</v>
      </c>
      <c r="C34" s="1">
        <f>VLOOKUP(A34,POP_2021_FX_ETARIA!A:AC,7,0)</f>
        <v>819.3061431714334</v>
      </c>
      <c r="D34" s="3">
        <f t="shared" si="0"/>
        <v>0</v>
      </c>
      <c r="E34" s="12">
        <f>(D34*POP_PADRAO!$B$2)/100000</f>
        <v>0</v>
      </c>
      <c r="F34" s="6">
        <f>VLOOKUP(A34,OBITOS!A:AC,11,0)</f>
        <v>0</v>
      </c>
      <c r="G34" s="1">
        <f>VLOOKUP(A34,POP_2021_FX_ETARIA!A:AC,10,0)</f>
        <v>816.72611086342692</v>
      </c>
      <c r="H34" s="3">
        <f t="shared" si="1"/>
        <v>0</v>
      </c>
      <c r="I34" s="12">
        <f>(H34*POP_PADRAO!$C$2)/100000</f>
        <v>0</v>
      </c>
      <c r="J34" s="8">
        <f>VLOOKUP(A34,OBITOS!A:AC,12,0)</f>
        <v>0</v>
      </c>
      <c r="K34" s="1">
        <f>VLOOKUP(A34,POP_2021_FX_ETARIA!A:AC,13,0)</f>
        <v>921.33651601952045</v>
      </c>
      <c r="L34" s="3">
        <f t="shared" si="2"/>
        <v>0</v>
      </c>
      <c r="M34" s="12">
        <f>(L34*POP_PADRAO!$D$2)/100000</f>
        <v>0</v>
      </c>
      <c r="N34" s="8">
        <f>VLOOKUP(A34,OBITOS!A:AB,13,0)</f>
        <v>3</v>
      </c>
      <c r="O34" s="1">
        <f>VLOOKUP(A34,POP_2021_FX_ETARIA!A:AC,16,0)</f>
        <v>997.0569007263922</v>
      </c>
      <c r="P34" s="3">
        <f t="shared" si="3"/>
        <v>300.88553600244791</v>
      </c>
      <c r="Q34" s="12">
        <f>(P34*POP_PADRAO!$E$2)/100000</f>
        <v>49.880829442277978</v>
      </c>
      <c r="R34" s="8">
        <f>VLOOKUP($A34,OBITOS!A:AB,14,0)</f>
        <v>2</v>
      </c>
      <c r="S34" s="1">
        <f>VLOOKUP(A34,POP_2021_FX_ETARIA!A:AC,19,0)</f>
        <v>954.42528424472118</v>
      </c>
      <c r="T34" s="3">
        <f t="shared" si="4"/>
        <v>209.55019036222288</v>
      </c>
      <c r="U34" s="12">
        <f>(T34*POP_PADRAO!$F$2)/100000</f>
        <v>31.971620967452946</v>
      </c>
      <c r="V34" s="8">
        <f>VLOOKUP(A34,OBITOS!A:AC,15,0)</f>
        <v>3</v>
      </c>
      <c r="W34" s="1">
        <f>VLOOKUP(A34,POP_2021_FX_ETARIA!A:AC,22,0)</f>
        <v>676.24676497141138</v>
      </c>
      <c r="X34" s="3">
        <f t="shared" si="5"/>
        <v>443.62504272043742</v>
      </c>
      <c r="Y34" s="12">
        <f>(X34*POP_PADRAO!$G$2)/100000</f>
        <v>54.095416882942061</v>
      </c>
      <c r="Z34" s="8">
        <f>VLOOKUP(A34,OBITOS!A:AC,16,0)</f>
        <v>8</v>
      </c>
      <c r="AA34" s="1">
        <f>VLOOKUP(A34,POP_2021_FX_ETARIA!A:AC,25,0)</f>
        <v>417.41911764705878</v>
      </c>
      <c r="AB34" s="3">
        <f t="shared" si="6"/>
        <v>1916.5389561204181</v>
      </c>
      <c r="AC34" s="12">
        <f>(AB34*POP_PADRAO!$H$2)/100000</f>
        <v>174.96586831446831</v>
      </c>
      <c r="AD34" s="8">
        <f>VLOOKUP(A34,OBITOS!A:AC,17,0)</f>
        <v>6</v>
      </c>
      <c r="AE34" s="1">
        <f>VLOOKUP(A34,POP_2021_FX_ETARIA!A:AC,28,0)</f>
        <v>294.75703858185614</v>
      </c>
      <c r="AF34" s="3">
        <f t="shared" si="7"/>
        <v>2035.5748004754623</v>
      </c>
      <c r="AG34" s="12">
        <f>(AF34*POP_PADRAO!$I$2)/100000</f>
        <v>140.74992680110824</v>
      </c>
      <c r="AH34" s="12">
        <f t="shared" si="8"/>
        <v>451.66366240824954</v>
      </c>
    </row>
    <row r="35" spans="1:34" x14ac:dyDescent="0.25">
      <c r="A35" s="8" t="s">
        <v>34</v>
      </c>
      <c r="B35" s="6">
        <f>VLOOKUP($A35,OBITOS!A:AC,10,0)</f>
        <v>0</v>
      </c>
      <c r="C35" s="1">
        <f>VLOOKUP(A35,POP_2021_FX_ETARIA!A:AC,7,0)</f>
        <v>1274.8640362569981</v>
      </c>
      <c r="D35" s="3">
        <f t="shared" si="0"/>
        <v>0</v>
      </c>
      <c r="E35" s="12">
        <f>(D35*POP_PADRAO!$B$2)/100000</f>
        <v>0</v>
      </c>
      <c r="F35" s="6">
        <f>VLOOKUP(A35,OBITOS!A:AC,11,0)</f>
        <v>1</v>
      </c>
      <c r="G35" s="1">
        <f>VLOOKUP(A35,POP_2021_FX_ETARIA!A:AC,10,0)</f>
        <v>1293.1445783132531</v>
      </c>
      <c r="H35" s="3">
        <f t="shared" si="1"/>
        <v>77.330873652532816</v>
      </c>
      <c r="I35" s="12">
        <f>(H35*POP_PADRAO!$C$2)/100000</f>
        <v>9.3615791052521242</v>
      </c>
      <c r="J35" s="8">
        <f>VLOOKUP(A35,OBITOS!A:AC,12,0)</f>
        <v>0</v>
      </c>
      <c r="K35" s="1">
        <f>VLOOKUP(A35,POP_2021_FX_ETARIA!A:AC,13,0)</f>
        <v>1731.8479575013737</v>
      </c>
      <c r="L35" s="3">
        <f t="shared" si="2"/>
        <v>0</v>
      </c>
      <c r="M35" s="12">
        <f>(L35*POP_PADRAO!$D$2)/100000</f>
        <v>0</v>
      </c>
      <c r="N35" s="8">
        <f>VLOOKUP(A35,OBITOS!A:AB,13,0)</f>
        <v>4</v>
      </c>
      <c r="O35" s="1">
        <f>VLOOKUP(A35,POP_2021_FX_ETARIA!A:AC,16,0)</f>
        <v>1919.6289919617641</v>
      </c>
      <c r="P35" s="3">
        <f t="shared" si="3"/>
        <v>208.37359806241523</v>
      </c>
      <c r="Q35" s="12">
        <f>(P35*POP_PADRAO!$E$2)/100000</f>
        <v>34.544192596684198</v>
      </c>
      <c r="R35" s="8">
        <f>VLOOKUP($A35,OBITOS!A:AB,14,0)</f>
        <v>7</v>
      </c>
      <c r="S35" s="1">
        <f>VLOOKUP(A35,POP_2021_FX_ETARIA!A:AC,19,0)</f>
        <v>1546.9105484668316</v>
      </c>
      <c r="T35" s="3">
        <f t="shared" si="4"/>
        <v>452.51485335967322</v>
      </c>
      <c r="U35" s="12">
        <f>(T35*POP_PADRAO!$F$2)/100000</f>
        <v>69.041375475487087</v>
      </c>
      <c r="V35" s="8">
        <f>VLOOKUP(A35,OBITOS!A:AC,15,0)</f>
        <v>7</v>
      </c>
      <c r="W35" s="1">
        <f>VLOOKUP(A35,POP_2021_FX_ETARIA!A:AC,22,0)</f>
        <v>1294.2727039726612</v>
      </c>
      <c r="X35" s="3">
        <f t="shared" si="5"/>
        <v>540.84428872787703</v>
      </c>
      <c r="Y35" s="12">
        <f>(X35*POP_PADRAO!$G$2)/100000</f>
        <v>65.950283347574725</v>
      </c>
      <c r="Z35" s="8">
        <f>VLOOKUP(A35,OBITOS!A:AC,16,0)</f>
        <v>11</v>
      </c>
      <c r="AA35" s="1">
        <f>VLOOKUP(A35,POP_2021_FX_ETARIA!A:AC,25,0)</f>
        <v>884.92498940528321</v>
      </c>
      <c r="AB35" s="3">
        <f t="shared" si="6"/>
        <v>1243.0432106333201</v>
      </c>
      <c r="AC35" s="12">
        <f>(AB35*POP_PADRAO!$H$2)/100000</f>
        <v>113.48067515471794</v>
      </c>
      <c r="AD35" s="8">
        <f>VLOOKUP(A35,OBITOS!A:AC,17,0)</f>
        <v>20</v>
      </c>
      <c r="AE35" s="1">
        <f>VLOOKUP(A35,POP_2021_FX_ETARIA!A:AC,28,0)</f>
        <v>564.94692502106159</v>
      </c>
      <c r="AF35" s="3">
        <f t="shared" si="7"/>
        <v>3540.1555640389383</v>
      </c>
      <c r="AG35" s="12">
        <f>(AF35*POP_PADRAO!$I$2)/100000</f>
        <v>244.78424295026196</v>
      </c>
      <c r="AH35" s="12">
        <f t="shared" si="8"/>
        <v>537.16234862997806</v>
      </c>
    </row>
    <row r="36" spans="1:34" x14ac:dyDescent="0.25">
      <c r="A36" s="8" t="s">
        <v>35</v>
      </c>
      <c r="B36" s="6">
        <f>VLOOKUP($A36,OBITOS!A:AC,10,0)</f>
        <v>0</v>
      </c>
      <c r="C36" s="1">
        <f>VLOOKUP(A36,POP_2021_FX_ETARIA!A:AC,7,0)</f>
        <v>880.62036790189279</v>
      </c>
      <c r="D36" s="3">
        <f t="shared" si="0"/>
        <v>0</v>
      </c>
      <c r="E36" s="12">
        <f>(D36*POP_PADRAO!$B$2)/100000</f>
        <v>0</v>
      </c>
      <c r="F36" s="6">
        <f>VLOOKUP(A36,OBITOS!A:AC,11,0)</f>
        <v>0</v>
      </c>
      <c r="G36" s="1">
        <f>VLOOKUP(A36,POP_2021_FX_ETARIA!A:AC,10,0)</f>
        <v>756.76506024096386</v>
      </c>
      <c r="H36" s="3">
        <f t="shared" si="1"/>
        <v>0</v>
      </c>
      <c r="I36" s="12">
        <f>(H36*POP_PADRAO!$C$2)/100000</f>
        <v>0</v>
      </c>
      <c r="J36" s="8">
        <f>VLOOKUP(A36,OBITOS!A:AC,12,0)</f>
        <v>1</v>
      </c>
      <c r="K36" s="1">
        <f>VLOOKUP(A36,POP_2021_FX_ETARIA!A:AC,13,0)</f>
        <v>1119.4396409598826</v>
      </c>
      <c r="L36" s="3">
        <f t="shared" si="2"/>
        <v>89.330408126563484</v>
      </c>
      <c r="M36" s="12">
        <f>(L36*POP_PADRAO!$D$2)/100000</f>
        <v>13.219213877516163</v>
      </c>
      <c r="N36" s="8">
        <f>VLOOKUP(A36,OBITOS!A:AB,13,0)</f>
        <v>1</v>
      </c>
      <c r="O36" s="1">
        <f>VLOOKUP(A36,POP_2021_FX_ETARIA!A:AC,16,0)</f>
        <v>1298.9170106452314</v>
      </c>
      <c r="P36" s="3">
        <f t="shared" si="3"/>
        <v>76.987212562814491</v>
      </c>
      <c r="Q36" s="12">
        <f>(P36*POP_PADRAO!$E$2)/100000</f>
        <v>12.762946567996234</v>
      </c>
      <c r="R36" s="8">
        <f>VLOOKUP($A36,OBITOS!A:AB,14,0)</f>
        <v>8</v>
      </c>
      <c r="S36" s="1">
        <f>VLOOKUP(A36,POP_2021_FX_ETARIA!A:AC,19,0)</f>
        <v>926.58153517269034</v>
      </c>
      <c r="T36" s="3">
        <f t="shared" si="4"/>
        <v>863.3886707562126</v>
      </c>
      <c r="U36" s="12">
        <f>(T36*POP_PADRAO!$F$2)/100000</f>
        <v>131.72946911331948</v>
      </c>
      <c r="V36" s="8">
        <f>VLOOKUP(A36,OBITOS!A:AC,15,0)</f>
        <v>2</v>
      </c>
      <c r="W36" s="1">
        <f>VLOOKUP(A36,POP_2021_FX_ETARIA!A:AC,22,0)</f>
        <v>656.69440410081165</v>
      </c>
      <c r="X36" s="3">
        <f t="shared" si="5"/>
        <v>304.55566356447474</v>
      </c>
      <c r="Y36" s="12">
        <f>(X36*POP_PADRAO!$G$2)/100000</f>
        <v>37.137366014216489</v>
      </c>
      <c r="Z36" s="8">
        <f>VLOOKUP(A36,OBITOS!A:AC,16,0)</f>
        <v>5</v>
      </c>
      <c r="AA36" s="1">
        <f>VLOOKUP(A36,POP_2021_FX_ETARIA!A:AC,25,0)</f>
        <v>502.670998728634</v>
      </c>
      <c r="AB36" s="3">
        <f t="shared" si="6"/>
        <v>994.68638784535096</v>
      </c>
      <c r="AC36" s="12">
        <f>(AB36*POP_PADRAO!$H$2)/100000</f>
        <v>90.807529371716541</v>
      </c>
      <c r="AD36" s="8">
        <f>VLOOKUP(A36,OBITOS!A:AC,17,0)</f>
        <v>12</v>
      </c>
      <c r="AE36" s="1">
        <f>VLOOKUP(A36,POP_2021_FX_ETARIA!A:AC,28,0)</f>
        <v>266.31620331367594</v>
      </c>
      <c r="AF36" s="3">
        <f t="shared" si="7"/>
        <v>4505.9218518018624</v>
      </c>
      <c r="AG36" s="12">
        <f>(AF36*POP_PADRAO!$I$2)/100000</f>
        <v>311.56220378857614</v>
      </c>
      <c r="AH36" s="12">
        <f t="shared" si="8"/>
        <v>597.21872873334109</v>
      </c>
    </row>
    <row r="37" spans="1:34" x14ac:dyDescent="0.25">
      <c r="A37" s="8" t="s">
        <v>36</v>
      </c>
      <c r="B37" s="6">
        <f>VLOOKUP($A37,OBITOS!A:AC,10,0)</f>
        <v>0</v>
      </c>
      <c r="C37" s="1">
        <f>VLOOKUP(A37,POP_2021_FX_ETARIA!A:AC,7,0)</f>
        <v>3731.3877632631297</v>
      </c>
      <c r="D37" s="3">
        <f t="shared" si="0"/>
        <v>0</v>
      </c>
      <c r="E37" s="12">
        <f>(D37*POP_PADRAO!$B$2)/100000</f>
        <v>0</v>
      </c>
      <c r="F37" s="6">
        <f>VLOOKUP(A37,OBITOS!A:AC,11,0)</f>
        <v>0</v>
      </c>
      <c r="G37" s="1">
        <f>VLOOKUP(A37,POP_2021_FX_ETARIA!A:AC,10,0)</f>
        <v>3663.9096385542166</v>
      </c>
      <c r="H37" s="3">
        <f t="shared" si="1"/>
        <v>0</v>
      </c>
      <c r="I37" s="12">
        <f>(H37*POP_PADRAO!$C$2)/100000</f>
        <v>0</v>
      </c>
      <c r="J37" s="8">
        <f>VLOOKUP(A37,OBITOS!A:AC,12,0)</f>
        <v>1</v>
      </c>
      <c r="K37" s="1">
        <f>VLOOKUP(A37,POP_2021_FX_ETARIA!A:AC,13,0)</f>
        <v>3464.4595163949439</v>
      </c>
      <c r="L37" s="3">
        <f t="shared" si="2"/>
        <v>28.864531257117491</v>
      </c>
      <c r="M37" s="12">
        <f>(L37*POP_PADRAO!$D$2)/100000</f>
        <v>4.2714056743307678</v>
      </c>
      <c r="N37" s="8">
        <f>VLOOKUP(A37,OBITOS!A:AB,13,0)</f>
        <v>5</v>
      </c>
      <c r="O37" s="1">
        <f>VLOOKUP(A37,POP_2021_FX_ETARIA!A:AC,16,0)</f>
        <v>4125.6585379100588</v>
      </c>
      <c r="P37" s="3">
        <f t="shared" si="3"/>
        <v>121.19277332468862</v>
      </c>
      <c r="Q37" s="12">
        <f>(P37*POP_PADRAO!$E$2)/100000</f>
        <v>20.091348145748913</v>
      </c>
      <c r="R37" s="8">
        <f>VLOOKUP($A37,OBITOS!A:AB,14,0)</f>
        <v>8</v>
      </c>
      <c r="S37" s="1">
        <f>VLOOKUP(A37,POP_2021_FX_ETARIA!A:AC,19,0)</f>
        <v>2932.8708664573455</v>
      </c>
      <c r="T37" s="3">
        <f t="shared" si="4"/>
        <v>272.77027746070894</v>
      </c>
      <c r="U37" s="12">
        <f>(T37*POP_PADRAO!$F$2)/100000</f>
        <v>41.617275112401622</v>
      </c>
      <c r="V37" s="8">
        <f>VLOOKUP(A37,OBITOS!A:AC,15,0)</f>
        <v>11</v>
      </c>
      <c r="W37" s="1">
        <f>VLOOKUP(A37,POP_2021_FX_ETARIA!A:AC,22,0)</f>
        <v>1784.5445536095685</v>
      </c>
      <c r="X37" s="3">
        <f t="shared" si="5"/>
        <v>616.40377527983162</v>
      </c>
      <c r="Y37" s="12">
        <f>(X37*POP_PADRAO!$G$2)/100000</f>
        <v>75.16396952593783</v>
      </c>
      <c r="Z37" s="8">
        <f>VLOOKUP(A37,OBITOS!A:AC,16,0)</f>
        <v>11</v>
      </c>
      <c r="AA37" s="1">
        <f>VLOOKUP(A37,POP_2021_FX_ETARIA!A:AC,25,0)</f>
        <v>897.5267693177002</v>
      </c>
      <c r="AB37" s="3">
        <f t="shared" si="6"/>
        <v>1225.5901858350364</v>
      </c>
      <c r="AC37" s="12">
        <f>(AB37*POP_PADRAO!$H$2)/100000</f>
        <v>111.8873427422492</v>
      </c>
      <c r="AD37" s="8">
        <f>VLOOKUP(A37,OBITOS!A:AC,17,0)</f>
        <v>15</v>
      </c>
      <c r="AE37" s="1">
        <f>VLOOKUP(A37,POP_2021_FX_ETARIA!A:AC,28,0)</f>
        <v>371.05981465880376</v>
      </c>
      <c r="AF37" s="3">
        <f t="shared" si="7"/>
        <v>4042.4749346120307</v>
      </c>
      <c r="AG37" s="12">
        <f>(AF37*POP_PADRAO!$I$2)/100000</f>
        <v>279.51714228779912</v>
      </c>
      <c r="AH37" s="12">
        <f t="shared" si="8"/>
        <v>532.54848348846747</v>
      </c>
    </row>
    <row r="38" spans="1:34" x14ac:dyDescent="0.25">
      <c r="A38" s="8" t="s">
        <v>37</v>
      </c>
      <c r="B38" s="6">
        <f>VLOOKUP($A38,OBITOS!A:AC,10,0)</f>
        <v>0</v>
      </c>
      <c r="C38" s="1">
        <f>VLOOKUP(A38,POP_2021_FX_ETARIA!A:AC,7,0)</f>
        <v>804.56985645933014</v>
      </c>
      <c r="D38" s="3">
        <f t="shared" si="0"/>
        <v>0</v>
      </c>
      <c r="E38" s="12">
        <f>(D38*POP_PADRAO!$B$2)/100000</f>
        <v>0</v>
      </c>
      <c r="F38" s="6">
        <f>VLOOKUP(A38,OBITOS!A:AC,11,0)</f>
        <v>0</v>
      </c>
      <c r="G38" s="1">
        <f>VLOOKUP(A38,POP_2021_FX_ETARIA!A:AC,10,0)</f>
        <v>773.04489914662531</v>
      </c>
      <c r="H38" s="3">
        <f t="shared" si="1"/>
        <v>0</v>
      </c>
      <c r="I38" s="12">
        <f>(H38*POP_PADRAO!$C$2)/100000</f>
        <v>0</v>
      </c>
      <c r="J38" s="8">
        <f>VLOOKUP(A38,OBITOS!A:AC,12,0)</f>
        <v>0</v>
      </c>
      <c r="K38" s="1">
        <f>VLOOKUP(A38,POP_2021_FX_ETARIA!A:AC,13,0)</f>
        <v>941.75747094631981</v>
      </c>
      <c r="L38" s="3">
        <f t="shared" si="2"/>
        <v>0</v>
      </c>
      <c r="M38" s="12">
        <f>(L38*POP_PADRAO!$D$2)/100000</f>
        <v>0</v>
      </c>
      <c r="N38" s="8">
        <f>VLOOKUP(A38,OBITOS!A:AB,13,0)</f>
        <v>1</v>
      </c>
      <c r="O38" s="1">
        <f>VLOOKUP(A38,POP_2021_FX_ETARIA!A:AC,16,0)</f>
        <v>1248.3572741507251</v>
      </c>
      <c r="P38" s="3">
        <f t="shared" si="3"/>
        <v>80.105272801835838</v>
      </c>
      <c r="Q38" s="12">
        <f>(P38*POP_PADRAO!$E$2)/100000</f>
        <v>13.279858856435739</v>
      </c>
      <c r="R38" s="8">
        <f>VLOOKUP($A38,OBITOS!A:AB,14,0)</f>
        <v>7</v>
      </c>
      <c r="S38" s="1">
        <f>VLOOKUP(A38,POP_2021_FX_ETARIA!A:AC,19,0)</f>
        <v>1047.1847750865052</v>
      </c>
      <c r="T38" s="3">
        <f t="shared" si="4"/>
        <v>668.45891637621912</v>
      </c>
      <c r="U38" s="12">
        <f>(T38*POP_PADRAO!$F$2)/100000</f>
        <v>101.98852632752195</v>
      </c>
      <c r="V38" s="8">
        <f>VLOOKUP(A38,OBITOS!A:AC,15,0)</f>
        <v>4</v>
      </c>
      <c r="W38" s="1">
        <f>VLOOKUP(A38,POP_2021_FX_ETARIA!A:AC,22,0)</f>
        <v>863.15807310578555</v>
      </c>
      <c r="X38" s="3">
        <f t="shared" si="5"/>
        <v>463.41453838314209</v>
      </c>
      <c r="Y38" s="12">
        <f>(X38*POP_PADRAO!$G$2)/100000</f>
        <v>56.508538133294472</v>
      </c>
      <c r="Z38" s="8">
        <f>VLOOKUP(A38,OBITOS!A:AC,16,0)</f>
        <v>5</v>
      </c>
      <c r="AA38" s="1">
        <f>VLOOKUP(A38,POP_2021_FX_ETARIA!A:AC,25,0)</f>
        <v>505.31360946745565</v>
      </c>
      <c r="AB38" s="3">
        <f t="shared" si="6"/>
        <v>989.48453125365927</v>
      </c>
      <c r="AC38" s="12">
        <f>(AB38*POP_PADRAO!$H$2)/100000</f>
        <v>90.332638239185087</v>
      </c>
      <c r="AD38" s="8">
        <f>VLOOKUP(A38,OBITOS!A:AC,17,0)</f>
        <v>11</v>
      </c>
      <c r="AE38" s="1">
        <f>VLOOKUP(A38,POP_2021_FX_ETARIA!A:AC,28,0)</f>
        <v>288.60294436025117</v>
      </c>
      <c r="AF38" s="3">
        <f t="shared" si="7"/>
        <v>3811.4649261059349</v>
      </c>
      <c r="AG38" s="12">
        <f>(AF38*POP_PADRAO!$I$2)/100000</f>
        <v>263.54394308138245</v>
      </c>
      <c r="AH38" s="12">
        <f t="shared" si="8"/>
        <v>525.65350463781965</v>
      </c>
    </row>
    <row r="39" spans="1:34" x14ac:dyDescent="0.25">
      <c r="A39" s="8" t="s">
        <v>38</v>
      </c>
      <c r="B39" s="6">
        <f>VLOOKUP($A39,OBITOS!A:AC,10,0)</f>
        <v>0</v>
      </c>
      <c r="C39" s="1">
        <f>VLOOKUP(A39,POP_2021_FX_ETARIA!A:AC,7,0)</f>
        <v>167.11148325358852</v>
      </c>
      <c r="D39" s="3">
        <f t="shared" si="0"/>
        <v>0</v>
      </c>
      <c r="E39" s="12">
        <f>(D39*POP_PADRAO!$B$2)/100000</f>
        <v>0</v>
      </c>
      <c r="F39" s="6">
        <f>VLOOKUP(A39,OBITOS!A:AC,11,0)</f>
        <v>0</v>
      </c>
      <c r="G39" s="1">
        <f>VLOOKUP(A39,POP_2021_FX_ETARIA!A:AC,10,0)</f>
        <v>212.00562451512801</v>
      </c>
      <c r="H39" s="3">
        <f t="shared" si="1"/>
        <v>0</v>
      </c>
      <c r="I39" s="12">
        <f>(H39*POP_PADRAO!$C$2)/100000</f>
        <v>0</v>
      </c>
      <c r="J39" s="8">
        <f>VLOOKUP(A39,OBITOS!A:AC,12,0)</f>
        <v>0</v>
      </c>
      <c r="K39" s="1">
        <f>VLOOKUP(A39,POP_2021_FX_ETARIA!A:AC,13,0)</f>
        <v>244.48699501936912</v>
      </c>
      <c r="L39" s="3">
        <f t="shared" si="2"/>
        <v>0</v>
      </c>
      <c r="M39" s="12">
        <f>(L39*POP_PADRAO!$D$2)/100000</f>
        <v>0</v>
      </c>
      <c r="N39" s="8">
        <f>VLOOKUP(A39,OBITOS!A:AB,13,0)</f>
        <v>0</v>
      </c>
      <c r="O39" s="1">
        <f>VLOOKUP(A39,POP_2021_FX_ETARIA!A:AC,16,0)</f>
        <v>383.56783988018248</v>
      </c>
      <c r="P39" s="3">
        <f t="shared" si="3"/>
        <v>0</v>
      </c>
      <c r="Q39" s="12">
        <f>(P39*POP_PADRAO!$E$2)/100000</f>
        <v>0</v>
      </c>
      <c r="R39" s="8">
        <f>VLOOKUP($A39,OBITOS!A:AB,14,0)</f>
        <v>2</v>
      </c>
      <c r="S39" s="1">
        <f>VLOOKUP(A39,POP_2021_FX_ETARIA!A:AC,19,0)</f>
        <v>314.15543252595154</v>
      </c>
      <c r="T39" s="3">
        <f t="shared" si="4"/>
        <v>636.62753940592302</v>
      </c>
      <c r="U39" s="12">
        <f>(T39*POP_PADRAO!$F$2)/100000</f>
        <v>97.131929835735193</v>
      </c>
      <c r="V39" s="8">
        <f>VLOOKUP(A39,OBITOS!A:AC,15,0)</f>
        <v>2</v>
      </c>
      <c r="W39" s="1">
        <f>VLOOKUP(A39,POP_2021_FX_ETARIA!A:AC,22,0)</f>
        <v>322.10812555474865</v>
      </c>
      <c r="X39" s="3">
        <f t="shared" si="5"/>
        <v>620.90951495107822</v>
      </c>
      <c r="Y39" s="12">
        <f>(X39*POP_PADRAO!$G$2)/100000</f>
        <v>75.713397178595599</v>
      </c>
      <c r="Z39" s="8">
        <f>VLOOKUP(A39,OBITOS!A:AC,16,0)</f>
        <v>0</v>
      </c>
      <c r="AA39" s="1">
        <f>VLOOKUP(A39,POP_2021_FX_ETARIA!A:AC,25,0)</f>
        <v>201.51479289940829</v>
      </c>
      <c r="AB39" s="3">
        <f t="shared" si="6"/>
        <v>0</v>
      </c>
      <c r="AC39" s="12">
        <f>(AB39*POP_PADRAO!$H$2)/100000</f>
        <v>0</v>
      </c>
      <c r="AD39" s="8">
        <f>VLOOKUP(A39,OBITOS!A:AC,17,0)</f>
        <v>3</v>
      </c>
      <c r="AE39" s="1">
        <f>VLOOKUP(A39,POP_2021_FX_ETARIA!A:AC,28,0)</f>
        <v>134.60532582810131</v>
      </c>
      <c r="AF39" s="3">
        <f t="shared" si="7"/>
        <v>2228.7379652653349</v>
      </c>
      <c r="AG39" s="12">
        <f>(AF39*POP_PADRAO!$I$2)/100000</f>
        <v>154.10620400521518</v>
      </c>
      <c r="AH39" s="12">
        <f t="shared" si="8"/>
        <v>326.951531019546</v>
      </c>
    </row>
    <row r="40" spans="1:34" x14ac:dyDescent="0.25">
      <c r="A40" s="8" t="s">
        <v>39</v>
      </c>
      <c r="B40" s="6">
        <f>VLOOKUP($A40,OBITOS!A:AC,10,0)</f>
        <v>0</v>
      </c>
      <c r="C40" s="1">
        <f>VLOOKUP(A40,POP_2021_FX_ETARIA!A:AC,7,0)</f>
        <v>175.96507177033493</v>
      </c>
      <c r="D40" s="3">
        <f t="shared" si="0"/>
        <v>0</v>
      </c>
      <c r="E40" s="12">
        <f>(D40*POP_PADRAO!$B$2)/100000</f>
        <v>0</v>
      </c>
      <c r="F40" s="6">
        <f>VLOOKUP(A40,OBITOS!A:AC,11,0)</f>
        <v>0</v>
      </c>
      <c r="G40" s="1">
        <f>VLOOKUP(A40,POP_2021_FX_ETARIA!A:AC,10,0)</f>
        <v>207.69656710628394</v>
      </c>
      <c r="H40" s="3">
        <f t="shared" si="1"/>
        <v>0</v>
      </c>
      <c r="I40" s="12">
        <f>(H40*POP_PADRAO!$C$2)/100000</f>
        <v>0</v>
      </c>
      <c r="J40" s="8">
        <f>VLOOKUP(A40,OBITOS!A:AC,12,0)</f>
        <v>0</v>
      </c>
      <c r="K40" s="1">
        <f>VLOOKUP(A40,POP_2021_FX_ETARIA!A:AC,13,0)</f>
        <v>298.37064194798006</v>
      </c>
      <c r="L40" s="3">
        <f t="shared" si="2"/>
        <v>0</v>
      </c>
      <c r="M40" s="12">
        <f>(L40*POP_PADRAO!$D$2)/100000</f>
        <v>0</v>
      </c>
      <c r="N40" s="8">
        <f>VLOOKUP(A40,OBITOS!A:AB,13,0)</f>
        <v>0</v>
      </c>
      <c r="O40" s="1">
        <f>VLOOKUP(A40,POP_2021_FX_ETARIA!A:AC,16,0)</f>
        <v>356.38586697528763</v>
      </c>
      <c r="P40" s="3">
        <f t="shared" si="3"/>
        <v>0</v>
      </c>
      <c r="Q40" s="12">
        <f>(P40*POP_PADRAO!$E$2)/100000</f>
        <v>0</v>
      </c>
      <c r="R40" s="8">
        <f>VLOOKUP($A40,OBITOS!A:AB,14,0)</f>
        <v>2</v>
      </c>
      <c r="S40" s="1">
        <f>VLOOKUP(A40,POP_2021_FX_ETARIA!A:AC,19,0)</f>
        <v>332.81813148788927</v>
      </c>
      <c r="T40" s="3">
        <f t="shared" si="4"/>
        <v>600.92879887848812</v>
      </c>
      <c r="U40" s="12">
        <f>(T40*POP_PADRAO!$F$2)/100000</f>
        <v>91.685279564572483</v>
      </c>
      <c r="V40" s="8">
        <f>VLOOKUP(A40,OBITOS!A:AC,15,0)</f>
        <v>2</v>
      </c>
      <c r="W40" s="1">
        <f>VLOOKUP(A40,POP_2021_FX_ETARIA!A:AC,22,0)</f>
        <v>252.18429758734771</v>
      </c>
      <c r="X40" s="3">
        <f t="shared" si="5"/>
        <v>793.07078955114991</v>
      </c>
      <c r="Y40" s="12">
        <f>(X40*POP_PADRAO!$G$2)/100000</f>
        <v>96.706657305388021</v>
      </c>
      <c r="Z40" s="8">
        <f>VLOOKUP(A40,OBITOS!A:AC,16,0)</f>
        <v>1</v>
      </c>
      <c r="AA40" s="1">
        <f>VLOOKUP(A40,POP_2021_FX_ETARIA!A:AC,25,0)</f>
        <v>143.50295857988166</v>
      </c>
      <c r="AB40" s="3">
        <f t="shared" si="6"/>
        <v>696.84974435098138</v>
      </c>
      <c r="AC40" s="12">
        <f>(AB40*POP_PADRAO!$H$2)/100000</f>
        <v>63.617240972702696</v>
      </c>
      <c r="AD40" s="8">
        <f>VLOOKUP(A40,OBITOS!A:AC,17,0)</f>
        <v>4</v>
      </c>
      <c r="AE40" s="1">
        <f>VLOOKUP(A40,POP_2021_FX_ETARIA!A:AC,28,0)</f>
        <v>92.398571119289898</v>
      </c>
      <c r="AF40" s="3">
        <f t="shared" si="7"/>
        <v>4329.0712740956296</v>
      </c>
      <c r="AG40" s="12">
        <f>(AF40*POP_PADRAO!$I$2)/100000</f>
        <v>299.33386127761958</v>
      </c>
      <c r="AH40" s="12">
        <f t="shared" si="8"/>
        <v>551.34303912028281</v>
      </c>
    </row>
    <row r="41" spans="1:34" x14ac:dyDescent="0.25">
      <c r="A41" s="8" t="s">
        <v>40</v>
      </c>
      <c r="B41" s="6">
        <f>VLOOKUP($A41,OBITOS!A:AC,10,0)</f>
        <v>0</v>
      </c>
      <c r="C41" s="1">
        <f>VLOOKUP(A41,POP_2021_FX_ETARIA!A:AC,7,0)</f>
        <v>663.45897784927604</v>
      </c>
      <c r="D41" s="3">
        <f t="shared" si="0"/>
        <v>0</v>
      </c>
      <c r="E41" s="12">
        <f>(D41*POP_PADRAO!$B$2)/100000</f>
        <v>0</v>
      </c>
      <c r="F41" s="6">
        <f>VLOOKUP(A41,OBITOS!A:AC,11,0)</f>
        <v>0</v>
      </c>
      <c r="G41" s="1">
        <f>VLOOKUP(A41,POP_2021_FX_ETARIA!A:AC,10,0)</f>
        <v>693.97924586458441</v>
      </c>
      <c r="H41" s="3">
        <f t="shared" si="1"/>
        <v>0</v>
      </c>
      <c r="I41" s="12">
        <f>(H41*POP_PADRAO!$C$2)/100000</f>
        <v>0</v>
      </c>
      <c r="J41" s="8">
        <f>VLOOKUP(A41,OBITOS!A:AC,12,0)</f>
        <v>1</v>
      </c>
      <c r="K41" s="1">
        <f>VLOOKUP(A41,POP_2021_FX_ETARIA!A:AC,13,0)</f>
        <v>758.96598434677901</v>
      </c>
      <c r="L41" s="3">
        <f t="shared" si="2"/>
        <v>131.75821059499424</v>
      </c>
      <c r="M41" s="12">
        <f>(L41*POP_PADRAO!$D$2)/100000</f>
        <v>19.497727621554628</v>
      </c>
      <c r="N41" s="8">
        <f>VLOOKUP(A41,OBITOS!A:AB,13,0)</f>
        <v>0</v>
      </c>
      <c r="O41" s="1">
        <f>VLOOKUP(A41,POP_2021_FX_ETARIA!A:AC,16,0)</f>
        <v>987.27487728692552</v>
      </c>
      <c r="P41" s="3">
        <f t="shared" si="3"/>
        <v>0</v>
      </c>
      <c r="Q41" s="12">
        <f>(P41*POP_PADRAO!$E$2)/100000</f>
        <v>0</v>
      </c>
      <c r="R41" s="8">
        <f>VLOOKUP($A41,OBITOS!A:AB,14,0)</f>
        <v>6</v>
      </c>
      <c r="S41" s="1">
        <f>VLOOKUP(A41,POP_2021_FX_ETARIA!A:AC,19,0)</f>
        <v>827.99693721286383</v>
      </c>
      <c r="T41" s="3">
        <f t="shared" si="4"/>
        <v>724.64036161736465</v>
      </c>
      <c r="U41" s="12">
        <f>(T41*POP_PADRAO!$F$2)/100000</f>
        <v>110.56027646312781</v>
      </c>
      <c r="V41" s="8">
        <f>VLOOKUP(A41,OBITOS!A:AC,15,0)</f>
        <v>1</v>
      </c>
      <c r="W41" s="1">
        <f>VLOOKUP(A41,POP_2021_FX_ETARIA!A:AC,22,0)</f>
        <v>645.70918727915193</v>
      </c>
      <c r="X41" s="3">
        <f t="shared" si="5"/>
        <v>154.86847944873389</v>
      </c>
      <c r="Y41" s="12">
        <f>(X41*POP_PADRAO!$G$2)/100000</f>
        <v>18.884585293995741</v>
      </c>
      <c r="Z41" s="8">
        <f>VLOOKUP(A41,OBITOS!A:AC,16,0)</f>
        <v>8</v>
      </c>
      <c r="AA41" s="1">
        <f>VLOOKUP(A41,POP_2021_FX_ETARIA!A:AC,25,0)</f>
        <v>422.59879006307119</v>
      </c>
      <c r="AB41" s="3">
        <f t="shared" si="6"/>
        <v>1893.0484866759869</v>
      </c>
      <c r="AC41" s="12">
        <f>(AB41*POP_PADRAO!$H$2)/100000</f>
        <v>172.82136174426051</v>
      </c>
      <c r="AD41" s="8">
        <f>VLOOKUP(A41,OBITOS!A:AC,17,0)</f>
        <v>9</v>
      </c>
      <c r="AE41" s="1">
        <f>VLOOKUP(A41,POP_2021_FX_ETARIA!A:AC,28,0)</f>
        <v>253.85805583585602</v>
      </c>
      <c r="AF41" s="3">
        <f t="shared" si="7"/>
        <v>3545.2883188467245</v>
      </c>
      <c r="AG41" s="12">
        <f>(AF41*POP_PADRAO!$I$2)/100000</f>
        <v>245.13914755180997</v>
      </c>
      <c r="AH41" s="12">
        <f t="shared" si="8"/>
        <v>566.90309867474866</v>
      </c>
    </row>
    <row r="42" spans="1:34" x14ac:dyDescent="0.25">
      <c r="A42" s="8" t="s">
        <v>41</v>
      </c>
      <c r="B42" s="6">
        <f>VLOOKUP($A42,OBITOS!A:AC,10,0)</f>
        <v>0</v>
      </c>
      <c r="C42" s="1">
        <f>VLOOKUP(A42,POP_2021_FX_ETARIA!A:AC,7,0)</f>
        <v>641.98024149286493</v>
      </c>
      <c r="D42" s="3">
        <f t="shared" si="0"/>
        <v>0</v>
      </c>
      <c r="E42" s="12">
        <f>(D42*POP_PADRAO!$B$2)/100000</f>
        <v>0</v>
      </c>
      <c r="F42" s="6">
        <f>VLOOKUP(A42,OBITOS!A:AC,11,0)</f>
        <v>0</v>
      </c>
      <c r="G42" s="1">
        <f>VLOOKUP(A42,POP_2021_FX_ETARIA!A:AC,10,0)</f>
        <v>759.26091825307947</v>
      </c>
      <c r="H42" s="3">
        <f t="shared" si="1"/>
        <v>0</v>
      </c>
      <c r="I42" s="12">
        <f>(H42*POP_PADRAO!$C$2)/100000</f>
        <v>0</v>
      </c>
      <c r="J42" s="8">
        <f>VLOOKUP(A42,OBITOS!A:AC,12,0)</f>
        <v>1</v>
      </c>
      <c r="K42" s="1">
        <f>VLOOKUP(A42,POP_2021_FX_ETARIA!A:AC,13,0)</f>
        <v>957.25943815939991</v>
      </c>
      <c r="L42" s="3">
        <f t="shared" si="2"/>
        <v>104.46488800599145</v>
      </c>
      <c r="M42" s="12">
        <f>(L42*POP_PADRAO!$D$2)/100000</f>
        <v>15.458831166263682</v>
      </c>
      <c r="N42" s="8">
        <f>VLOOKUP(A42,OBITOS!A:AB,13,0)</f>
        <v>2</v>
      </c>
      <c r="O42" s="1">
        <f>VLOOKUP(A42,POP_2021_FX_ETARIA!A:AC,16,0)</f>
        <v>1182.7093630843101</v>
      </c>
      <c r="P42" s="3">
        <f t="shared" si="3"/>
        <v>169.10325244947174</v>
      </c>
      <c r="Q42" s="12">
        <f>(P42*POP_PADRAO!$E$2)/100000</f>
        <v>28.033951401033619</v>
      </c>
      <c r="R42" s="8">
        <f>VLOOKUP($A42,OBITOS!A:AB,14,0)</f>
        <v>4</v>
      </c>
      <c r="S42" s="1">
        <f>VLOOKUP(A42,POP_2021_FX_ETARIA!A:AC,19,0)</f>
        <v>932.19055491661868</v>
      </c>
      <c r="T42" s="3">
        <f t="shared" si="4"/>
        <v>429.09681705129339</v>
      </c>
      <c r="U42" s="12">
        <f>(T42*POP_PADRAO!$F$2)/100000</f>
        <v>65.468424387447669</v>
      </c>
      <c r="V42" s="8">
        <f>VLOOKUP(A42,OBITOS!A:AC,15,0)</f>
        <v>3</v>
      </c>
      <c r="W42" s="1">
        <f>VLOOKUP(A42,POP_2021_FX_ETARIA!A:AC,22,0)</f>
        <v>836.58520900321537</v>
      </c>
      <c r="X42" s="3">
        <f t="shared" si="5"/>
        <v>358.600650324009</v>
      </c>
      <c r="Y42" s="12">
        <f>(X42*POP_PADRAO!$G$2)/100000</f>
        <v>43.727584797317206</v>
      </c>
      <c r="Z42" s="8">
        <f>VLOOKUP(A42,OBITOS!A:AC,16,0)</f>
        <v>5</v>
      </c>
      <c r="AA42" s="1">
        <f>VLOOKUP(A42,POP_2021_FX_ETARIA!A:AC,25,0)</f>
        <v>659.13025900189518</v>
      </c>
      <c r="AB42" s="3">
        <f t="shared" si="6"/>
        <v>758.57540019045371</v>
      </c>
      <c r="AC42" s="12">
        <f>(AB42*POP_PADRAO!$H$2)/100000</f>
        <v>69.25233799838233</v>
      </c>
      <c r="AD42" s="8">
        <f>VLOOKUP(A42,OBITOS!A:AC,17,0)</f>
        <v>11</v>
      </c>
      <c r="AE42" s="1">
        <f>VLOOKUP(A42,POP_2021_FX_ETARIA!A:AC,28,0)</f>
        <v>548.71786022433139</v>
      </c>
      <c r="AF42" s="3">
        <f t="shared" si="7"/>
        <v>2004.6732204967575</v>
      </c>
      <c r="AG42" s="12">
        <f>(AF42*POP_PADRAO!$I$2)/100000</f>
        <v>138.61323542576531</v>
      </c>
      <c r="AH42" s="12">
        <f t="shared" si="8"/>
        <v>360.55436517620979</v>
      </c>
    </row>
    <row r="43" spans="1:34" x14ac:dyDescent="0.25">
      <c r="A43" s="8" t="s">
        <v>42</v>
      </c>
      <c r="B43" s="6">
        <f>VLOOKUP($A43,OBITOS!A:AC,10,0)</f>
        <v>0</v>
      </c>
      <c r="C43" s="1">
        <f>VLOOKUP(A43,POP_2021_FX_ETARIA!A:AC,7,0)</f>
        <v>740.60537062244771</v>
      </c>
      <c r="D43" s="3">
        <f t="shared" si="0"/>
        <v>0</v>
      </c>
      <c r="E43" s="12">
        <f>(D43*POP_PADRAO!$B$2)/100000</f>
        <v>0</v>
      </c>
      <c r="F43" s="6">
        <f>VLOOKUP(A43,OBITOS!A:AC,11,0)</f>
        <v>0</v>
      </c>
      <c r="G43" s="1">
        <f>VLOOKUP(A43,POP_2021_FX_ETARIA!A:AC,10,0)</f>
        <v>715.08270831192851</v>
      </c>
      <c r="H43" s="3">
        <f t="shared" si="1"/>
        <v>0</v>
      </c>
      <c r="I43" s="12">
        <f>(H43*POP_PADRAO!$C$2)/100000</f>
        <v>0</v>
      </c>
      <c r="J43" s="8">
        <f>VLOOKUP(A43,OBITOS!A:AC,12,0)</f>
        <v>1</v>
      </c>
      <c r="K43" s="1">
        <f>VLOOKUP(A43,POP_2021_FX_ETARIA!A:AC,13,0)</f>
        <v>795.9166164960867</v>
      </c>
      <c r="L43" s="3">
        <f t="shared" si="2"/>
        <v>125.64130202512447</v>
      </c>
      <c r="M43" s="12">
        <f>(L43*POP_PADRAO!$D$2)/100000</f>
        <v>18.592540638195544</v>
      </c>
      <c r="N43" s="8">
        <f>VLOOKUP(A43,OBITOS!A:AB,13,0)</f>
        <v>2</v>
      </c>
      <c r="O43" s="1">
        <f>VLOOKUP(A43,POP_2021_FX_ETARIA!A:AC,16,0)</f>
        <v>904.8476126729139</v>
      </c>
      <c r="P43" s="3">
        <f t="shared" si="3"/>
        <v>221.03169329164865</v>
      </c>
      <c r="Q43" s="12">
        <f>(P43*POP_PADRAO!$E$2)/100000</f>
        <v>36.642652687462274</v>
      </c>
      <c r="R43" s="8">
        <f>VLOOKUP($A43,OBITOS!A:AB,14,0)</f>
        <v>1</v>
      </c>
      <c r="S43" s="1">
        <f>VLOOKUP(A43,POP_2021_FX_ETARIA!A:AC,19,0)</f>
        <v>986.09671959377783</v>
      </c>
      <c r="T43" s="3">
        <f t="shared" si="4"/>
        <v>101.40993070253286</v>
      </c>
      <c r="U43" s="12">
        <f>(T43*POP_PADRAO!$F$2)/100000</f>
        <v>15.472378532095821</v>
      </c>
      <c r="V43" s="8">
        <f>VLOOKUP(A43,OBITOS!A:AC,15,0)</f>
        <v>8</v>
      </c>
      <c r="W43" s="1">
        <f>VLOOKUP(A43,POP_2021_FX_ETARIA!A:AC,22,0)</f>
        <v>749.85583038869254</v>
      </c>
      <c r="X43" s="3">
        <f t="shared" si="5"/>
        <v>1066.8717473135</v>
      </c>
      <c r="Y43" s="12">
        <f>(X43*POP_PADRAO!$G$2)/100000</f>
        <v>130.09380980308174</v>
      </c>
      <c r="Z43" s="8">
        <f>VLOOKUP(A43,OBITOS!A:AC,16,0)</f>
        <v>9</v>
      </c>
      <c r="AA43" s="1">
        <f>VLOOKUP(A43,POP_2021_FX_ETARIA!A:AC,25,0)</f>
        <v>578.83228214699443</v>
      </c>
      <c r="AB43" s="3">
        <f t="shared" si="6"/>
        <v>1554.8545368992484</v>
      </c>
      <c r="AC43" s="12">
        <f>(AB43*POP_PADRAO!$H$2)/100000</f>
        <v>141.94674899901935</v>
      </c>
      <c r="AD43" s="8">
        <f>VLOOKUP(A43,OBITOS!A:AC,17,0)</f>
        <v>13</v>
      </c>
      <c r="AE43" s="1">
        <f>VLOOKUP(A43,POP_2021_FX_ETARIA!A:AC,28,0)</f>
        <v>362.8054714654109</v>
      </c>
      <c r="AF43" s="3">
        <f t="shared" si="7"/>
        <v>3583.1874165214708</v>
      </c>
      <c r="AG43" s="12">
        <f>(AF43*POP_PADRAO!$I$2)/100000</f>
        <v>247.7596826568342</v>
      </c>
      <c r="AH43" s="12">
        <f t="shared" si="8"/>
        <v>590.50781331668895</v>
      </c>
    </row>
    <row r="44" spans="1:34" x14ac:dyDescent="0.25">
      <c r="A44" s="8" t="s">
        <v>43</v>
      </c>
      <c r="B44" s="6">
        <f>VLOOKUP($A44,OBITOS!A:AC,10,0)</f>
        <v>0</v>
      </c>
      <c r="C44" s="1">
        <f>VLOOKUP(A44,POP_2021_FX_ETARIA!A:AC,7,0)</f>
        <v>777.17553533682576</v>
      </c>
      <c r="D44" s="3">
        <f t="shared" si="0"/>
        <v>0</v>
      </c>
      <c r="E44" s="12">
        <f>(D44*POP_PADRAO!$B$2)/100000</f>
        <v>0</v>
      </c>
      <c r="F44" s="6">
        <f>VLOOKUP(A44,OBITOS!A:AC,11,0)</f>
        <v>0</v>
      </c>
      <c r="G44" s="1">
        <f>VLOOKUP(A44,POP_2021_FX_ETARIA!A:AC,10,0)</f>
        <v>887.33649879349264</v>
      </c>
      <c r="H44" s="3">
        <f t="shared" si="1"/>
        <v>0</v>
      </c>
      <c r="I44" s="12">
        <f>(H44*POP_PADRAO!$C$2)/100000</f>
        <v>0</v>
      </c>
      <c r="J44" s="8">
        <f>VLOOKUP(A44,OBITOS!A:AC,12,0)</f>
        <v>0</v>
      </c>
      <c r="K44" s="1">
        <f>VLOOKUP(A44,POP_2021_FX_ETARIA!A:AC,13,0)</f>
        <v>1141.0283485331281</v>
      </c>
      <c r="L44" s="3">
        <f t="shared" si="2"/>
        <v>0</v>
      </c>
      <c r="M44" s="12">
        <f>(L44*POP_PADRAO!$D$2)/100000</f>
        <v>0</v>
      </c>
      <c r="N44" s="8">
        <f>VLOOKUP(A44,OBITOS!A:AB,13,0)</f>
        <v>1</v>
      </c>
      <c r="O44" s="1">
        <f>VLOOKUP(A44,POP_2021_FX_ETARIA!A:AC,16,0)</f>
        <v>1139.1708515610956</v>
      </c>
      <c r="P44" s="3">
        <f t="shared" si="3"/>
        <v>87.783144962814077</v>
      </c>
      <c r="Q44" s="12">
        <f>(P44*POP_PADRAO!$E$2)/100000</f>
        <v>14.552697148464022</v>
      </c>
      <c r="R44" s="8">
        <f>VLOOKUP($A44,OBITOS!A:AB,14,0)</f>
        <v>0</v>
      </c>
      <c r="S44" s="1">
        <f>VLOOKUP(A44,POP_2021_FX_ETARIA!A:AC,19,0)</f>
        <v>918.78283398658073</v>
      </c>
      <c r="T44" s="3">
        <f t="shared" si="4"/>
        <v>0</v>
      </c>
      <c r="U44" s="12">
        <f>(T44*POP_PADRAO!$F$2)/100000</f>
        <v>0</v>
      </c>
      <c r="V44" s="8">
        <f>VLOOKUP(A44,OBITOS!A:AC,15,0)</f>
        <v>3</v>
      </c>
      <c r="W44" s="1">
        <f>VLOOKUP(A44,POP_2021_FX_ETARIA!A:AC,22,0)</f>
        <v>672.51687267763702</v>
      </c>
      <c r="X44" s="3">
        <f t="shared" si="5"/>
        <v>446.08546222126</v>
      </c>
      <c r="Y44" s="12">
        <f>(X44*POP_PADRAO!$G$2)/100000</f>
        <v>54.395439212131876</v>
      </c>
      <c r="Z44" s="8">
        <f>VLOOKUP(A44,OBITOS!A:AC,16,0)</f>
        <v>4</v>
      </c>
      <c r="AA44" s="1">
        <f>VLOOKUP(A44,POP_2021_FX_ETARIA!A:AC,25,0)</f>
        <v>447.55565841240451</v>
      </c>
      <c r="AB44" s="3">
        <f t="shared" si="6"/>
        <v>893.74358804646397</v>
      </c>
      <c r="AC44" s="12">
        <f>(AB44*POP_PADRAO!$H$2)/100000</f>
        <v>81.592196408875324</v>
      </c>
      <c r="AD44" s="8">
        <f>VLOOKUP(A44,OBITOS!A:AC,17,0)</f>
        <v>10</v>
      </c>
      <c r="AE44" s="1">
        <f>VLOOKUP(A44,POP_2021_FX_ETARIA!A:AC,28,0)</f>
        <v>272.37811856260015</v>
      </c>
      <c r="AF44" s="3">
        <f t="shared" si="7"/>
        <v>3671.3668677837345</v>
      </c>
      <c r="AG44" s="12">
        <f>(AF44*POP_PADRAO!$I$2)/100000</f>
        <v>253.85685545914365</v>
      </c>
      <c r="AH44" s="12">
        <f t="shared" si="8"/>
        <v>404.39718822861482</v>
      </c>
    </row>
    <row r="45" spans="1:34" x14ac:dyDescent="0.25">
      <c r="A45" s="8" t="s">
        <v>44</v>
      </c>
      <c r="B45" s="6">
        <f>VLOOKUP($A45,OBITOS!A:AC,10,0)</f>
        <v>0</v>
      </c>
      <c r="C45" s="1">
        <f>VLOOKUP(A45,POP_2021_FX_ETARIA!A:AC,7,0)</f>
        <v>553.35341259357108</v>
      </c>
      <c r="D45" s="3">
        <f t="shared" si="0"/>
        <v>0</v>
      </c>
      <c r="E45" s="12">
        <f>(D45*POP_PADRAO!$B$2)/100000</f>
        <v>0</v>
      </c>
      <c r="F45" s="6">
        <f>VLOOKUP(A45,OBITOS!A:AC,11,0)</f>
        <v>0</v>
      </c>
      <c r="G45" s="1">
        <f>VLOOKUP(A45,POP_2021_FX_ETARIA!A:AC,10,0)</f>
        <v>560.90279767739992</v>
      </c>
      <c r="H45" s="3">
        <f t="shared" si="1"/>
        <v>0</v>
      </c>
      <c r="I45" s="12">
        <f>(H45*POP_PADRAO!$C$2)/100000</f>
        <v>0</v>
      </c>
      <c r="J45" s="8">
        <f>VLOOKUP(A45,OBITOS!A:AC,12,0)</f>
        <v>0</v>
      </c>
      <c r="K45" s="1">
        <f>VLOOKUP(A45,POP_2021_FX_ETARIA!A:AC,13,0)</f>
        <v>769.77505555856692</v>
      </c>
      <c r="L45" s="3">
        <f t="shared" si="2"/>
        <v>0</v>
      </c>
      <c r="M45" s="12">
        <f>(L45*POP_PADRAO!$D$2)/100000</f>
        <v>0</v>
      </c>
      <c r="N45" s="8">
        <f>VLOOKUP(A45,OBITOS!A:AB,13,0)</f>
        <v>1</v>
      </c>
      <c r="O45" s="1">
        <f>VLOOKUP(A45,POP_2021_FX_ETARIA!A:AC,16,0)</f>
        <v>843.38513323983159</v>
      </c>
      <c r="P45" s="3">
        <f t="shared" si="3"/>
        <v>118.5697922085179</v>
      </c>
      <c r="Q45" s="12">
        <f>(P45*POP_PADRAO!$E$2)/100000</f>
        <v>19.65651011589771</v>
      </c>
      <c r="R45" s="8">
        <f>VLOOKUP($A45,OBITOS!A:AB,14,0)</f>
        <v>0</v>
      </c>
      <c r="S45" s="1">
        <f>VLOOKUP(A45,POP_2021_FX_ETARIA!A:AC,19,0)</f>
        <v>876.68079374466117</v>
      </c>
      <c r="T45" s="3">
        <f t="shared" si="4"/>
        <v>0</v>
      </c>
      <c r="U45" s="12">
        <f>(T45*POP_PADRAO!$F$2)/100000</f>
        <v>0</v>
      </c>
      <c r="V45" s="8">
        <f>VLOOKUP(A45,OBITOS!A:AC,15,0)</f>
        <v>4</v>
      </c>
      <c r="W45" s="1">
        <f>VLOOKUP(A45,POP_2021_FX_ETARIA!A:AC,22,0)</f>
        <v>705.91048255497708</v>
      </c>
      <c r="X45" s="3">
        <f t="shared" si="5"/>
        <v>566.6440857376665</v>
      </c>
      <c r="Y45" s="12">
        <f>(X45*POP_PADRAO!$G$2)/100000</f>
        <v>69.096297752400261</v>
      </c>
      <c r="Z45" s="8">
        <f>VLOOKUP(A45,OBITOS!A:AC,16,0)</f>
        <v>1</v>
      </c>
      <c r="AA45" s="1">
        <f>VLOOKUP(A45,POP_2021_FX_ETARIA!A:AC,25,0)</f>
        <v>501.1999513796037</v>
      </c>
      <c r="AB45" s="3">
        <f t="shared" si="6"/>
        <v>199.52116859696386</v>
      </c>
      <c r="AC45" s="12">
        <f>(AB45*POP_PADRAO!$H$2)/100000</f>
        <v>18.214810817804121</v>
      </c>
      <c r="AD45" s="8">
        <f>VLOOKUP(A45,OBITOS!A:AC,17,0)</f>
        <v>6</v>
      </c>
      <c r="AE45" s="1">
        <f>VLOOKUP(A45,POP_2021_FX_ETARIA!A:AC,28,0)</f>
        <v>292.66084425036388</v>
      </c>
      <c r="AF45" s="3">
        <f t="shared" si="7"/>
        <v>2050.1546817336293</v>
      </c>
      <c r="AG45" s="12">
        <f>(AF45*POP_PADRAO!$I$2)/100000</f>
        <v>141.75805345868747</v>
      </c>
      <c r="AH45" s="12">
        <f t="shared" si="8"/>
        <v>248.72567214478954</v>
      </c>
    </row>
    <row r="46" spans="1:34" x14ac:dyDescent="0.25">
      <c r="A46" s="8" t="s">
        <v>45</v>
      </c>
      <c r="B46" s="6">
        <f>VLOOKUP($A46,OBITOS!A:AC,10,0)</f>
        <v>0</v>
      </c>
      <c r="C46" s="1">
        <f>VLOOKUP(A46,POP_2021_FX_ETARIA!A:AC,7,0)</f>
        <v>1234.0169971671387</v>
      </c>
      <c r="D46" s="3">
        <f t="shared" si="0"/>
        <v>0</v>
      </c>
      <c r="E46" s="12">
        <f>(D46*POP_PADRAO!$B$2)/100000</f>
        <v>0</v>
      </c>
      <c r="F46" s="6">
        <f>VLOOKUP(A46,OBITOS!A:AC,11,0)</f>
        <v>0</v>
      </c>
      <c r="G46" s="1">
        <f>VLOOKUP(A46,POP_2021_FX_ETARIA!A:AC,10,0)</f>
        <v>1091.5589424805273</v>
      </c>
      <c r="H46" s="3">
        <f t="shared" si="1"/>
        <v>0</v>
      </c>
      <c r="I46" s="12">
        <f>(H46*POP_PADRAO!$C$2)/100000</f>
        <v>0</v>
      </c>
      <c r="J46" s="8">
        <f>VLOOKUP(A46,OBITOS!A:AC,12,0)</f>
        <v>0</v>
      </c>
      <c r="K46" s="1">
        <f>VLOOKUP(A46,POP_2021_FX_ETARIA!A:AC,13,0)</f>
        <v>1170.4640207715133</v>
      </c>
      <c r="L46" s="3">
        <f t="shared" si="2"/>
        <v>0</v>
      </c>
      <c r="M46" s="12">
        <f>(L46*POP_PADRAO!$D$2)/100000</f>
        <v>0</v>
      </c>
      <c r="N46" s="8">
        <f>VLOOKUP(A46,OBITOS!A:AB,13,0)</f>
        <v>1</v>
      </c>
      <c r="O46" s="1">
        <f>VLOOKUP(A46,POP_2021_FX_ETARIA!A:AC,16,0)</f>
        <v>1332.3393652404307</v>
      </c>
      <c r="P46" s="3">
        <f t="shared" si="3"/>
        <v>75.055952416413248</v>
      </c>
      <c r="Q46" s="12">
        <f>(P46*POP_PADRAO!$E$2)/100000</f>
        <v>12.442782098639604</v>
      </c>
      <c r="R46" s="8">
        <f>VLOOKUP($A46,OBITOS!A:AB,14,0)</f>
        <v>4</v>
      </c>
      <c r="S46" s="1">
        <f>VLOOKUP(A46,POP_2021_FX_ETARIA!A:AC,19,0)</f>
        <v>1132.2431460674159</v>
      </c>
      <c r="T46" s="3">
        <f t="shared" si="4"/>
        <v>353.28100804964669</v>
      </c>
      <c r="U46" s="12">
        <f>(T46*POP_PADRAO!$F$2)/100000</f>
        <v>53.90100798686376</v>
      </c>
      <c r="V46" s="8">
        <f>VLOOKUP(A46,OBITOS!A:AC,15,0)</f>
        <v>5</v>
      </c>
      <c r="W46" s="1">
        <f>VLOOKUP(A46,POP_2021_FX_ETARIA!A:AC,22,0)</f>
        <v>844.59797200799767</v>
      </c>
      <c r="X46" s="3">
        <f t="shared" si="5"/>
        <v>591.99763268584479</v>
      </c>
      <c r="Y46" s="12">
        <f>(X46*POP_PADRAO!$G$2)/100000</f>
        <v>72.187896646845999</v>
      </c>
      <c r="Z46" s="8">
        <f>VLOOKUP(A46,OBITOS!A:AC,16,0)</f>
        <v>2</v>
      </c>
      <c r="AA46" s="1">
        <f>VLOOKUP(A46,POP_2021_FX_ETARIA!A:AC,25,0)</f>
        <v>551.42403812623502</v>
      </c>
      <c r="AB46" s="3">
        <f t="shared" si="6"/>
        <v>362.69728225778744</v>
      </c>
      <c r="AC46" s="12">
        <f>(AB46*POP_PADRAO!$H$2)/100000</f>
        <v>33.111586238763806</v>
      </c>
      <c r="AD46" s="8">
        <f>VLOOKUP(A46,OBITOS!A:AC,17,0)</f>
        <v>7</v>
      </c>
      <c r="AE46" s="1">
        <f>VLOOKUP(A46,POP_2021_FX_ETARIA!A:AC,28,0)</f>
        <v>358.80309877340216</v>
      </c>
      <c r="AF46" s="3">
        <f t="shared" si="7"/>
        <v>1950.9307539232727</v>
      </c>
      <c r="AG46" s="12">
        <f>(AF46*POP_PADRAO!$I$2)/100000</f>
        <v>134.89720974370138</v>
      </c>
      <c r="AH46" s="12">
        <f t="shared" si="8"/>
        <v>306.54048271481457</v>
      </c>
    </row>
    <row r="47" spans="1:34" x14ac:dyDescent="0.25">
      <c r="A47" s="8" t="s">
        <v>46</v>
      </c>
      <c r="B47" s="6">
        <f>VLOOKUP($A47,OBITOS!A:AC,10,0)</f>
        <v>0</v>
      </c>
      <c r="C47" s="1">
        <f>VLOOKUP(A47,POP_2021_FX_ETARIA!A:AC,7,0)</f>
        <v>273.85938707185164</v>
      </c>
      <c r="D47" s="3">
        <f t="shared" si="0"/>
        <v>0</v>
      </c>
      <c r="E47" s="12">
        <f>(D47*POP_PADRAO!$B$2)/100000</f>
        <v>0</v>
      </c>
      <c r="F47" s="6">
        <f>VLOOKUP(A47,OBITOS!A:AC,11,0)</f>
        <v>0</v>
      </c>
      <c r="G47" s="1">
        <f>VLOOKUP(A47,POP_2021_FX_ETARIA!A:AC,10,0)</f>
        <v>284.40121330137805</v>
      </c>
      <c r="H47" s="3">
        <f t="shared" si="1"/>
        <v>0</v>
      </c>
      <c r="I47" s="12">
        <f>(H47*POP_PADRAO!$C$2)/100000</f>
        <v>0</v>
      </c>
      <c r="J47" s="8">
        <f>VLOOKUP(A47,OBITOS!A:AC,12,0)</f>
        <v>0</v>
      </c>
      <c r="K47" s="1">
        <f>VLOOKUP(A47,POP_2021_FX_ETARIA!A:AC,13,0)</f>
        <v>360.42396142433233</v>
      </c>
      <c r="L47" s="3">
        <f t="shared" si="2"/>
        <v>0</v>
      </c>
      <c r="M47" s="12">
        <f>(L47*POP_PADRAO!$D$2)/100000</f>
        <v>0</v>
      </c>
      <c r="N47" s="8">
        <f>VLOOKUP(A47,OBITOS!A:AB,13,0)</f>
        <v>0</v>
      </c>
      <c r="O47" s="1">
        <f>VLOOKUP(A47,POP_2021_FX_ETARIA!A:AC,16,0)</f>
        <v>497.59625683522177</v>
      </c>
      <c r="P47" s="3">
        <f t="shared" si="3"/>
        <v>0</v>
      </c>
      <c r="Q47" s="12">
        <f>(P47*POP_PADRAO!$E$2)/100000</f>
        <v>0</v>
      </c>
      <c r="R47" s="8">
        <f>VLOOKUP($A47,OBITOS!A:AB,14,0)</f>
        <v>1</v>
      </c>
      <c r="S47" s="1">
        <f>VLOOKUP(A47,POP_2021_FX_ETARIA!A:AC,19,0)</f>
        <v>491.43685393258431</v>
      </c>
      <c r="T47" s="3">
        <f t="shared" si="4"/>
        <v>203.48494257151924</v>
      </c>
      <c r="U47" s="12">
        <f>(T47*POP_PADRAO!$F$2)/100000</f>
        <v>31.046230238373386</v>
      </c>
      <c r="V47" s="8">
        <f>VLOOKUP(A47,OBITOS!A:AC,15,0)</f>
        <v>0</v>
      </c>
      <c r="W47" s="1">
        <f>VLOOKUP(A47,POP_2021_FX_ETARIA!A:AC,22,0)</f>
        <v>414.738646101114</v>
      </c>
      <c r="X47" s="3">
        <f t="shared" si="5"/>
        <v>0</v>
      </c>
      <c r="Y47" s="12">
        <f>(X47*POP_PADRAO!$G$2)/100000</f>
        <v>0</v>
      </c>
      <c r="Z47" s="8">
        <f>VLOOKUP(A47,OBITOS!A:AC,16,0)</f>
        <v>1</v>
      </c>
      <c r="AA47" s="1">
        <f>VLOOKUP(A47,POP_2021_FX_ETARIA!A:AC,25,0)</f>
        <v>274.94827385795651</v>
      </c>
      <c r="AB47" s="3">
        <f t="shared" si="6"/>
        <v>363.70477470850352</v>
      </c>
      <c r="AC47" s="12">
        <f>(AB47*POP_PADRAO!$H$2)/100000</f>
        <v>33.203562867204816</v>
      </c>
      <c r="AD47" s="8">
        <f>VLOOKUP(A47,OBITOS!A:AC,17,0)</f>
        <v>4</v>
      </c>
      <c r="AE47" s="1">
        <f>VLOOKUP(A47,POP_2021_FX_ETARIA!A:AC,28,0)</f>
        <v>180.00559500753172</v>
      </c>
      <c r="AF47" s="3">
        <f t="shared" si="7"/>
        <v>2222.1531502021558</v>
      </c>
      <c r="AG47" s="12">
        <f>(AF47*POP_PADRAO!$I$2)/100000</f>
        <v>153.65089662082192</v>
      </c>
      <c r="AH47" s="12">
        <f t="shared" si="8"/>
        <v>217.90068972640012</v>
      </c>
    </row>
    <row r="48" spans="1:34" x14ac:dyDescent="0.25">
      <c r="A48" s="8" t="s">
        <v>47</v>
      </c>
      <c r="B48" s="6">
        <f>VLOOKUP($A48,OBITOS!A:AC,10,0)</f>
        <v>0</v>
      </c>
      <c r="C48" s="1">
        <f>VLOOKUP(A48,POP_2021_FX_ETARIA!A:AC,7,0)</f>
        <v>441.04695670361843</v>
      </c>
      <c r="D48" s="3">
        <f t="shared" si="0"/>
        <v>0</v>
      </c>
      <c r="E48" s="12">
        <f>(D48*POP_PADRAO!$B$2)/100000</f>
        <v>0</v>
      </c>
      <c r="F48" s="6">
        <f>VLOOKUP(A48,OBITOS!A:AC,11,0)</f>
        <v>0</v>
      </c>
      <c r="G48" s="1">
        <f>VLOOKUP(A48,POP_2021_FX_ETARIA!A:AC,10,0)</f>
        <v>410.44473870056498</v>
      </c>
      <c r="H48" s="3">
        <f t="shared" si="1"/>
        <v>0</v>
      </c>
      <c r="I48" s="12">
        <f>(H48*POP_PADRAO!$C$2)/100000</f>
        <v>0</v>
      </c>
      <c r="J48" s="8">
        <f>VLOOKUP(A48,OBITOS!A:AC,12,0)</f>
        <v>0</v>
      </c>
      <c r="K48" s="1">
        <f>VLOOKUP(A48,POP_2021_FX_ETARIA!A:AC,13,0)</f>
        <v>402.37584442169907</v>
      </c>
      <c r="L48" s="3">
        <f t="shared" si="2"/>
        <v>0</v>
      </c>
      <c r="M48" s="12">
        <f>(L48*POP_PADRAO!$D$2)/100000</f>
        <v>0</v>
      </c>
      <c r="N48" s="8">
        <f>VLOOKUP(A48,OBITOS!A:AB,13,0)</f>
        <v>0</v>
      </c>
      <c r="O48" s="1">
        <f>VLOOKUP(A48,POP_2021_FX_ETARIA!A:AC,16,0)</f>
        <v>836.61055505004549</v>
      </c>
      <c r="P48" s="3">
        <f t="shared" si="3"/>
        <v>0</v>
      </c>
      <c r="Q48" s="12">
        <f>(P48*POP_PADRAO!$E$2)/100000</f>
        <v>0</v>
      </c>
      <c r="R48" s="8">
        <f>VLOOKUP($A48,OBITOS!A:AB,14,0)</f>
        <v>2</v>
      </c>
      <c r="S48" s="1">
        <f>VLOOKUP(A48,POP_2021_FX_ETARIA!A:AC,19,0)</f>
        <v>748.11289429994474</v>
      </c>
      <c r="T48" s="3">
        <f t="shared" si="4"/>
        <v>267.33933009823647</v>
      </c>
      <c r="U48" s="12">
        <f>(T48*POP_PADRAO!$F$2)/100000</f>
        <v>40.788661259715468</v>
      </c>
      <c r="V48" s="8">
        <f>VLOOKUP(A48,OBITOS!A:AC,15,0)</f>
        <v>0</v>
      </c>
      <c r="W48" s="1">
        <f>VLOOKUP(A48,POP_2021_FX_ETARIA!A:AC,22,0)</f>
        <v>468.7617406290392</v>
      </c>
      <c r="X48" s="3">
        <f t="shared" si="5"/>
        <v>0</v>
      </c>
      <c r="Y48" s="12">
        <f>(X48*POP_PADRAO!$G$2)/100000</f>
        <v>0</v>
      </c>
      <c r="Z48" s="8">
        <f>VLOOKUP(A48,OBITOS!A:AC,16,0)</f>
        <v>1</v>
      </c>
      <c r="AA48" s="1">
        <f>VLOOKUP(A48,POP_2021_FX_ETARIA!A:AC,25,0)</f>
        <v>411.6356997015863</v>
      </c>
      <c r="AB48" s="3">
        <f t="shared" si="6"/>
        <v>242.9332540216862</v>
      </c>
      <c r="AC48" s="12">
        <f>(AB48*POP_PADRAO!$H$2)/100000</f>
        <v>22.178013964508736</v>
      </c>
      <c r="AD48" s="8">
        <f>VLOOKUP(A48,OBITOS!A:AC,17,0)</f>
        <v>5</v>
      </c>
      <c r="AE48" s="1">
        <f>VLOOKUP(A48,POP_2021_FX_ETARIA!A:AC,28,0)</f>
        <v>191.50509344082079</v>
      </c>
      <c r="AF48" s="3">
        <f t="shared" si="7"/>
        <v>2610.8966138517394</v>
      </c>
      <c r="AG48" s="12">
        <f>(AF48*POP_PADRAO!$I$2)/100000</f>
        <v>180.53058389161535</v>
      </c>
      <c r="AH48" s="12">
        <f t="shared" si="8"/>
        <v>243.49725911583954</v>
      </c>
    </row>
    <row r="49" spans="1:34" x14ac:dyDescent="0.25">
      <c r="A49" s="8" t="s">
        <v>48</v>
      </c>
      <c r="B49" s="6">
        <f>VLOOKUP($A49,OBITOS!A:AC,10,0)</f>
        <v>0</v>
      </c>
      <c r="C49" s="1">
        <f>VLOOKUP(A49,POP_2021_FX_ETARIA!A:AC,7,0)</f>
        <v>486.24244085137479</v>
      </c>
      <c r="D49" s="3">
        <f t="shared" si="0"/>
        <v>0</v>
      </c>
      <c r="E49" s="12">
        <f>(D49*POP_PADRAO!$B$2)/100000</f>
        <v>0</v>
      </c>
      <c r="F49" s="6">
        <f>VLOOKUP(A49,OBITOS!A:AC,11,0)</f>
        <v>0</v>
      </c>
      <c r="G49" s="1">
        <f>VLOOKUP(A49,POP_2021_FX_ETARIA!A:AC,10,0)</f>
        <v>515.41300411522639</v>
      </c>
      <c r="H49" s="3">
        <f t="shared" si="1"/>
        <v>0</v>
      </c>
      <c r="I49" s="12">
        <f>(H49*POP_PADRAO!$C$2)/100000</f>
        <v>0</v>
      </c>
      <c r="J49" s="8">
        <f>VLOOKUP(A49,OBITOS!A:AC,12,0)</f>
        <v>0</v>
      </c>
      <c r="K49" s="1">
        <f>VLOOKUP(A49,POP_2021_FX_ETARIA!A:AC,13,0)</f>
        <v>523.91962725684334</v>
      </c>
      <c r="L49" s="3">
        <f t="shared" si="2"/>
        <v>0</v>
      </c>
      <c r="M49" s="12">
        <f>(L49*POP_PADRAO!$D$2)/100000</f>
        <v>0</v>
      </c>
      <c r="N49" s="8">
        <f>VLOOKUP(A49,OBITOS!A:AB,13,0)</f>
        <v>0</v>
      </c>
      <c r="O49" s="1">
        <f>VLOOKUP(A49,POP_2021_FX_ETARIA!A:AC,16,0)</f>
        <v>847.33443562610228</v>
      </c>
      <c r="P49" s="3">
        <f t="shared" si="3"/>
        <v>0</v>
      </c>
      <c r="Q49" s="12">
        <f>(P49*POP_PADRAO!$E$2)/100000</f>
        <v>0</v>
      </c>
      <c r="R49" s="8">
        <f>VLOOKUP($A49,OBITOS!A:AB,14,0)</f>
        <v>2</v>
      </c>
      <c r="S49" s="1">
        <f>VLOOKUP(A49,POP_2021_FX_ETARIA!A:AC,19,0)</f>
        <v>845.26574597196077</v>
      </c>
      <c r="T49" s="3">
        <f t="shared" si="4"/>
        <v>236.61197789344041</v>
      </c>
      <c r="U49" s="12">
        <f>(T49*POP_PADRAO!$F$2)/100000</f>
        <v>36.100508715797403</v>
      </c>
      <c r="V49" s="8">
        <f>VLOOKUP(A49,OBITOS!A:AC,15,0)</f>
        <v>1</v>
      </c>
      <c r="W49" s="1">
        <f>VLOOKUP(A49,POP_2021_FX_ETARIA!A:AC,22,0)</f>
        <v>577.76208749040677</v>
      </c>
      <c r="X49" s="3">
        <f t="shared" si="5"/>
        <v>173.08162332763035</v>
      </c>
      <c r="Y49" s="12">
        <f>(X49*POP_PADRAO!$G$2)/100000</f>
        <v>21.105486992502399</v>
      </c>
      <c r="Z49" s="8">
        <f>VLOOKUP(A49,OBITOS!A:AC,16,0)</f>
        <v>5</v>
      </c>
      <c r="AA49" s="1">
        <f>VLOOKUP(A49,POP_2021_FX_ETARIA!A:AC,25,0)</f>
        <v>444.1069786535304</v>
      </c>
      <c r="AB49" s="3">
        <f t="shared" si="6"/>
        <v>1125.854859376291</v>
      </c>
      <c r="AC49" s="12">
        <f>(AB49*POP_PADRAO!$H$2)/100000</f>
        <v>102.78224318778707</v>
      </c>
      <c r="AD49" s="8">
        <f>VLOOKUP(A49,OBITOS!A:AC,17,0)</f>
        <v>9</v>
      </c>
      <c r="AE49" s="1">
        <f>VLOOKUP(A49,POP_2021_FX_ETARIA!A:AC,28,0)</f>
        <v>271.4114595254444</v>
      </c>
      <c r="AF49" s="3">
        <f t="shared" si="7"/>
        <v>3315.998527009971</v>
      </c>
      <c r="AG49" s="12">
        <f>(AF49*POP_PADRAO!$I$2)/100000</f>
        <v>229.28489281760599</v>
      </c>
      <c r="AH49" s="12">
        <f t="shared" si="8"/>
        <v>389.27313171369286</v>
      </c>
    </row>
    <row r="50" spans="1:34" x14ac:dyDescent="0.25">
      <c r="A50" s="8" t="s">
        <v>49</v>
      </c>
      <c r="B50" s="6">
        <f>VLOOKUP($A50,OBITOS!A:AC,10,0)</f>
        <v>0</v>
      </c>
      <c r="C50" s="1">
        <f>VLOOKUP(A50,POP_2021_FX_ETARIA!A:AC,7,0)</f>
        <v>361.24143600986571</v>
      </c>
      <c r="D50" s="3">
        <f t="shared" si="0"/>
        <v>0</v>
      </c>
      <c r="E50" s="12">
        <f>(D50*POP_PADRAO!$B$2)/100000</f>
        <v>0</v>
      </c>
      <c r="F50" s="6">
        <f>VLOOKUP(A50,OBITOS!A:AC,11,0)</f>
        <v>0</v>
      </c>
      <c r="G50" s="1">
        <f>VLOOKUP(A50,POP_2021_FX_ETARIA!A:AC,10,0)</f>
        <v>413.66172839506174</v>
      </c>
      <c r="H50" s="3">
        <f t="shared" si="1"/>
        <v>0</v>
      </c>
      <c r="I50" s="12">
        <f>(H50*POP_PADRAO!$C$2)/100000</f>
        <v>0</v>
      </c>
      <c r="J50" s="8">
        <f>VLOOKUP(A50,OBITOS!A:AC,12,0)</f>
        <v>0</v>
      </c>
      <c r="K50" s="1">
        <f>VLOOKUP(A50,POP_2021_FX_ETARIA!A:AC,13,0)</f>
        <v>437.55924913758344</v>
      </c>
      <c r="L50" s="3">
        <f t="shared" si="2"/>
        <v>0</v>
      </c>
      <c r="M50" s="12">
        <f>(L50*POP_PADRAO!$D$2)/100000</f>
        <v>0</v>
      </c>
      <c r="N50" s="8">
        <f>VLOOKUP(A50,OBITOS!A:AB,13,0)</f>
        <v>0</v>
      </c>
      <c r="O50" s="1">
        <f>VLOOKUP(A50,POP_2021_FX_ETARIA!A:AC,16,0)</f>
        <v>669.68253968253975</v>
      </c>
      <c r="P50" s="3">
        <f t="shared" si="3"/>
        <v>0</v>
      </c>
      <c r="Q50" s="12">
        <f>(P50*POP_PADRAO!$E$2)/100000</f>
        <v>0</v>
      </c>
      <c r="R50" s="8">
        <f>VLOOKUP($A50,OBITOS!A:AB,14,0)</f>
        <v>0</v>
      </c>
      <c r="S50" s="1">
        <f>VLOOKUP(A50,POP_2021_FX_ETARIA!A:AC,19,0)</f>
        <v>660.51480435237499</v>
      </c>
      <c r="T50" s="3">
        <f t="shared" si="4"/>
        <v>0</v>
      </c>
      <c r="U50" s="12">
        <f>(T50*POP_PADRAO!$F$2)/100000</f>
        <v>0</v>
      </c>
      <c r="V50" s="8">
        <f>VLOOKUP(A50,OBITOS!A:AC,15,0)</f>
        <v>2</v>
      </c>
      <c r="W50" s="1">
        <f>VLOOKUP(A50,POP_2021_FX_ETARIA!A:AC,22,0)</f>
        <v>486.31772831926321</v>
      </c>
      <c r="X50" s="3">
        <f t="shared" si="5"/>
        <v>411.25377166736104</v>
      </c>
      <c r="Y50" s="12">
        <f>(X50*POP_PADRAO!$G$2)/100000</f>
        <v>50.148080204407414</v>
      </c>
      <c r="Z50" s="8">
        <f>VLOOKUP(A50,OBITOS!A:AC,16,0)</f>
        <v>1</v>
      </c>
      <c r="AA50" s="1">
        <f>VLOOKUP(A50,POP_2021_FX_ETARIA!A:AC,25,0)</f>
        <v>358.42717569786538</v>
      </c>
      <c r="AB50" s="3">
        <f t="shared" si="6"/>
        <v>278.9967022040052</v>
      </c>
      <c r="AC50" s="12">
        <f>(AB50*POP_PADRAO!$H$2)/100000</f>
        <v>25.470340742152814</v>
      </c>
      <c r="AD50" s="8">
        <f>VLOOKUP(A50,OBITOS!A:AC,17,0)</f>
        <v>3</v>
      </c>
      <c r="AE50" s="1">
        <f>VLOOKUP(A50,POP_2021_FX_ETARIA!A:AC,28,0)</f>
        <v>270.14908064393069</v>
      </c>
      <c r="AF50" s="3">
        <f t="shared" si="7"/>
        <v>1110.4979490765479</v>
      </c>
      <c r="AG50" s="12">
        <f>(AF50*POP_PADRAO!$I$2)/100000</f>
        <v>76.785439183466181</v>
      </c>
      <c r="AH50" s="12">
        <f t="shared" si="8"/>
        <v>152.40386013002643</v>
      </c>
    </row>
    <row r="51" spans="1:34" x14ac:dyDescent="0.25">
      <c r="A51" s="8" t="s">
        <v>50</v>
      </c>
      <c r="B51" s="6">
        <f>VLOOKUP($A51,OBITOS!A:AC,10,0)</f>
        <v>0</v>
      </c>
      <c r="C51" s="1">
        <f>VLOOKUP(A51,POP_2021_FX_ETARIA!A:AC,7,0)</f>
        <v>150.19161762595093</v>
      </c>
      <c r="D51" s="3">
        <f t="shared" si="0"/>
        <v>0</v>
      </c>
      <c r="E51" s="12">
        <f>(D51*POP_PADRAO!$B$2)/100000</f>
        <v>0</v>
      </c>
      <c r="F51" s="6">
        <f>VLOOKUP(A51,OBITOS!A:AC,11,0)</f>
        <v>0</v>
      </c>
      <c r="G51" s="1">
        <f>VLOOKUP(A51,POP_2021_FX_ETARIA!A:AC,10,0)</f>
        <v>253.18141781503053</v>
      </c>
      <c r="H51" s="3">
        <f t="shared" si="1"/>
        <v>0</v>
      </c>
      <c r="I51" s="12">
        <f>(H51*POP_PADRAO!$C$2)/100000</f>
        <v>0</v>
      </c>
      <c r="J51" s="8">
        <f>VLOOKUP(A51,OBITOS!A:AC,12,0)</f>
        <v>0</v>
      </c>
      <c r="K51" s="1">
        <f>VLOOKUP(A51,POP_2021_FX_ETARIA!A:AC,13,0)</f>
        <v>248.26667696108709</v>
      </c>
      <c r="L51" s="3">
        <f t="shared" si="2"/>
        <v>0</v>
      </c>
      <c r="M51" s="12">
        <f>(L51*POP_PADRAO!$D$2)/100000</f>
        <v>0</v>
      </c>
      <c r="N51" s="8">
        <f>VLOOKUP(A51,OBITOS!A:AB,13,0)</f>
        <v>0</v>
      </c>
      <c r="O51" s="1">
        <f>VLOOKUP(A51,POP_2021_FX_ETARIA!A:AC,16,0)</f>
        <v>398.17859646886353</v>
      </c>
      <c r="P51" s="3">
        <f t="shared" si="3"/>
        <v>0</v>
      </c>
      <c r="Q51" s="12">
        <f>(P51*POP_PADRAO!$E$2)/100000</f>
        <v>0</v>
      </c>
      <c r="R51" s="8">
        <f>VLOOKUP($A51,OBITOS!A:AB,14,0)</f>
        <v>0</v>
      </c>
      <c r="S51" s="1">
        <f>VLOOKUP(A51,POP_2021_FX_ETARIA!A:AC,19,0)</f>
        <v>485.48648216285397</v>
      </c>
      <c r="T51" s="3">
        <f t="shared" si="4"/>
        <v>0</v>
      </c>
      <c r="U51" s="12">
        <f>(T51*POP_PADRAO!$F$2)/100000</f>
        <v>0</v>
      </c>
      <c r="V51" s="8">
        <f>VLOOKUP(A51,OBITOS!A:AC,15,0)</f>
        <v>1</v>
      </c>
      <c r="W51" s="1">
        <f>VLOOKUP(A51,POP_2021_FX_ETARIA!A:AC,22,0)</f>
        <v>291.45354875937682</v>
      </c>
      <c r="X51" s="3">
        <f t="shared" si="5"/>
        <v>343.10784831980106</v>
      </c>
      <c r="Y51" s="12">
        <f>(X51*POP_PADRAO!$G$2)/100000</f>
        <v>41.83840023288618</v>
      </c>
      <c r="Z51" s="8">
        <f>VLOOKUP(A51,OBITOS!A:AC,16,0)</f>
        <v>1</v>
      </c>
      <c r="AA51" s="1">
        <f>VLOOKUP(A51,POP_2021_FX_ETARIA!A:AC,25,0)</f>
        <v>163.01108896087715</v>
      </c>
      <c r="AB51" s="3">
        <f t="shared" si="6"/>
        <v>613.4551988914086</v>
      </c>
      <c r="AC51" s="12">
        <f>(AB51*POP_PADRAO!$H$2)/100000</f>
        <v>56.00393417691442</v>
      </c>
      <c r="AD51" s="8">
        <f>VLOOKUP(A51,OBITOS!A:AC,17,0)</f>
        <v>2</v>
      </c>
      <c r="AE51" s="1">
        <f>VLOOKUP(A51,POP_2021_FX_ETARIA!A:AC,28,0)</f>
        <v>98.518853882411321</v>
      </c>
      <c r="AF51" s="3">
        <f t="shared" si="7"/>
        <v>2030.0682774762386</v>
      </c>
      <c r="AG51" s="12">
        <f>(AF51*POP_PADRAO!$I$2)/100000</f>
        <v>140.36917797827533</v>
      </c>
      <c r="AH51" s="12">
        <f t="shared" si="8"/>
        <v>238.21151238807593</v>
      </c>
    </row>
    <row r="52" spans="1:34" x14ac:dyDescent="0.25">
      <c r="A52" s="8" t="s">
        <v>51</v>
      </c>
      <c r="B52" s="6">
        <f>VLOOKUP($A52,OBITOS!A:AC,10,0)</f>
        <v>0</v>
      </c>
      <c r="C52" s="1">
        <f>VLOOKUP(A52,POP_2021_FX_ETARIA!A:AC,7,0)</f>
        <v>381.74619015509109</v>
      </c>
      <c r="D52" s="3">
        <f t="shared" si="0"/>
        <v>0</v>
      </c>
      <c r="E52" s="12">
        <f>(D52*POP_PADRAO!$B$2)/100000</f>
        <v>0</v>
      </c>
      <c r="F52" s="6">
        <f>VLOOKUP(A52,OBITOS!A:AC,11,0)</f>
        <v>0</v>
      </c>
      <c r="G52" s="1">
        <f>VLOOKUP(A52,POP_2021_FX_ETARIA!A:AC,10,0)</f>
        <v>485.16239554317548</v>
      </c>
      <c r="H52" s="3">
        <f t="shared" si="1"/>
        <v>0</v>
      </c>
      <c r="I52" s="12">
        <f>(H52*POP_PADRAO!$C$2)/100000</f>
        <v>0</v>
      </c>
      <c r="J52" s="8">
        <f>VLOOKUP(A52,OBITOS!A:AC,12,0)</f>
        <v>0</v>
      </c>
      <c r="K52" s="1">
        <f>VLOOKUP(A52,POP_2021_FX_ETARIA!A:AC,13,0)</f>
        <v>276.24460796752095</v>
      </c>
      <c r="L52" s="3">
        <f t="shared" si="2"/>
        <v>0</v>
      </c>
      <c r="M52" s="12">
        <f>(L52*POP_PADRAO!$D$2)/100000</f>
        <v>0</v>
      </c>
      <c r="N52" s="8">
        <f>VLOOKUP(A52,OBITOS!A:AB,13,0)</f>
        <v>0</v>
      </c>
      <c r="O52" s="1">
        <f>VLOOKUP(A52,POP_2021_FX_ETARIA!A:AC,16,0)</f>
        <v>447.17516653925958</v>
      </c>
      <c r="P52" s="3">
        <f t="shared" si="3"/>
        <v>0</v>
      </c>
      <c r="Q52" s="12">
        <f>(P52*POP_PADRAO!$E$2)/100000</f>
        <v>0</v>
      </c>
      <c r="R52" s="8">
        <f>VLOOKUP($A52,OBITOS!A:AB,14,0)</f>
        <v>1</v>
      </c>
      <c r="S52" s="1">
        <f>VLOOKUP(A52,POP_2021_FX_ETARIA!A:AC,19,0)</f>
        <v>609.52212666145431</v>
      </c>
      <c r="T52" s="3">
        <f t="shared" si="4"/>
        <v>164.06295296896221</v>
      </c>
      <c r="U52" s="12">
        <f>(T52*POP_PADRAO!$F$2)/100000</f>
        <v>25.031514111524938</v>
      </c>
      <c r="V52" s="8">
        <f>VLOOKUP(A52,OBITOS!A:AC,15,0)</f>
        <v>2</v>
      </c>
      <c r="W52" s="1">
        <f>VLOOKUP(A52,POP_2021_FX_ETARIA!A:AC,22,0)</f>
        <v>333.22448979591837</v>
      </c>
      <c r="X52" s="3">
        <f t="shared" si="5"/>
        <v>600.19598236158743</v>
      </c>
      <c r="Y52" s="12">
        <f>(X52*POP_PADRAO!$G$2)/100000</f>
        <v>73.187599325355322</v>
      </c>
      <c r="Z52" s="8">
        <f>VLOOKUP(A52,OBITOS!A:AC,16,0)</f>
        <v>1</v>
      </c>
      <c r="AA52" s="1">
        <f>VLOOKUP(A52,POP_2021_FX_ETARIA!A:AC,25,0)</f>
        <v>204.06927336422197</v>
      </c>
      <c r="AB52" s="3">
        <f t="shared" si="6"/>
        <v>490.02967644972415</v>
      </c>
      <c r="AC52" s="12">
        <f>(AB52*POP_PADRAO!$H$2)/100000</f>
        <v>44.736094492668855</v>
      </c>
      <c r="AD52" s="8">
        <f>VLOOKUP(A52,OBITOS!A:AC,17,0)</f>
        <v>2</v>
      </c>
      <c r="AE52" s="1">
        <f>VLOOKUP(A52,POP_2021_FX_ETARIA!A:AC,28,0)</f>
        <v>116.77308357935459</v>
      </c>
      <c r="AF52" s="3">
        <f t="shared" si="7"/>
        <v>1712.7234622016942</v>
      </c>
      <c r="AG52" s="12">
        <f>(AF52*POP_PADRAO!$I$2)/100000</f>
        <v>118.42635401023919</v>
      </c>
      <c r="AH52" s="12">
        <f t="shared" si="8"/>
        <v>261.3815619397883</v>
      </c>
    </row>
    <row r="53" spans="1:34" x14ac:dyDescent="0.25">
      <c r="A53" s="8" t="s">
        <v>52</v>
      </c>
      <c r="B53" s="6">
        <f>VLOOKUP($A53,OBITOS!A:AC,10,0)</f>
        <v>0</v>
      </c>
      <c r="C53" s="1">
        <f>VLOOKUP(A53,POP_2021_FX_ETARIA!A:AC,7,0)</f>
        <v>121.23020903573837</v>
      </c>
      <c r="D53" s="3">
        <f t="shared" si="0"/>
        <v>0</v>
      </c>
      <c r="E53" s="12">
        <f>(D53*POP_PADRAO!$B$2)/100000</f>
        <v>0</v>
      </c>
      <c r="F53" s="6">
        <f>VLOOKUP(A53,OBITOS!A:AC,11,0)</f>
        <v>0</v>
      </c>
      <c r="G53" s="1">
        <f>VLOOKUP(A53,POP_2021_FX_ETARIA!A:AC,10,0)</f>
        <v>144.29888579387188</v>
      </c>
      <c r="H53" s="3">
        <f t="shared" si="1"/>
        <v>0</v>
      </c>
      <c r="I53" s="12">
        <f>(H53*POP_PADRAO!$C$2)/100000</f>
        <v>0</v>
      </c>
      <c r="J53" s="8">
        <f>VLOOKUP(A53,OBITOS!A:AC,12,0)</f>
        <v>0</v>
      </c>
      <c r="K53" s="1">
        <f>VLOOKUP(A53,POP_2021_FX_ETARIA!A:AC,13,0)</f>
        <v>136.59889621923369</v>
      </c>
      <c r="L53" s="3">
        <f t="shared" si="2"/>
        <v>0</v>
      </c>
      <c r="M53" s="12">
        <f>(L53*POP_PADRAO!$D$2)/100000</f>
        <v>0</v>
      </c>
      <c r="N53" s="8">
        <f>VLOOKUP(A53,OBITOS!A:AB,13,0)</f>
        <v>0</v>
      </c>
      <c r="O53" s="1">
        <f>VLOOKUP(A53,POP_2021_FX_ETARIA!A:AC,16,0)</f>
        <v>211.55782461504859</v>
      </c>
      <c r="P53" s="3">
        <f t="shared" si="3"/>
        <v>0</v>
      </c>
      <c r="Q53" s="12">
        <f>(P53*POP_PADRAO!$E$2)/100000</f>
        <v>0</v>
      </c>
      <c r="R53" s="8">
        <f>VLOOKUP($A53,OBITOS!A:AB,14,0)</f>
        <v>0</v>
      </c>
      <c r="S53" s="1">
        <f>VLOOKUP(A53,POP_2021_FX_ETARIA!A:AC,19,0)</f>
        <v>332.06411258795936</v>
      </c>
      <c r="T53" s="3">
        <f t="shared" si="4"/>
        <v>0</v>
      </c>
      <c r="U53" s="12">
        <f>(T53*POP_PADRAO!$F$2)/100000</f>
        <v>0</v>
      </c>
      <c r="V53" s="8">
        <f>VLOOKUP(A53,OBITOS!A:AC,15,0)</f>
        <v>0</v>
      </c>
      <c r="W53" s="1">
        <f>VLOOKUP(A53,POP_2021_FX_ETARIA!A:AC,22,0)</f>
        <v>202.69387755102042</v>
      </c>
      <c r="X53" s="3">
        <f t="shared" si="5"/>
        <v>0</v>
      </c>
      <c r="Y53" s="12">
        <f>(X53*POP_PADRAO!$G$2)/100000</f>
        <v>0</v>
      </c>
      <c r="Z53" s="8">
        <f>VLOOKUP(A53,OBITOS!A:AC,16,0)</f>
        <v>0</v>
      </c>
      <c r="AA53" s="1">
        <f>VLOOKUP(A53,POP_2021_FX_ETARIA!A:AC,25,0)</f>
        <v>137.84811843146119</v>
      </c>
      <c r="AB53" s="3">
        <f t="shared" si="6"/>
        <v>0</v>
      </c>
      <c r="AC53" s="12">
        <f>(AB53*POP_PADRAO!$H$2)/100000</f>
        <v>0</v>
      </c>
      <c r="AD53" s="8">
        <f>VLOOKUP(A53,OBITOS!A:AC,17,0)</f>
        <v>2</v>
      </c>
      <c r="AE53" s="1">
        <f>VLOOKUP(A53,POP_2021_FX_ETARIA!A:AC,28,0)</f>
        <v>84.12684515931997</v>
      </c>
      <c r="AF53" s="3">
        <f t="shared" si="7"/>
        <v>2377.3624176829489</v>
      </c>
      <c r="AG53" s="12">
        <f>(AF53*POP_PADRAO!$I$2)/100000</f>
        <v>164.38284959630218</v>
      </c>
      <c r="AH53" s="12">
        <f t="shared" si="8"/>
        <v>164.38284959630218</v>
      </c>
    </row>
    <row r="54" spans="1:34" x14ac:dyDescent="0.25">
      <c r="A54" s="8" t="s">
        <v>53</v>
      </c>
      <c r="B54" s="6">
        <f>VLOOKUP($A54,OBITOS!A:AC,10,0)</f>
        <v>0</v>
      </c>
      <c r="C54" s="1">
        <f>VLOOKUP(A54,POP_2021_FX_ETARIA!A:AC,7,0)</f>
        <v>206.02643171806167</v>
      </c>
      <c r="D54" s="3">
        <f t="shared" si="0"/>
        <v>0</v>
      </c>
      <c r="E54" s="12">
        <f>(D54*POP_PADRAO!$B$2)/100000</f>
        <v>0</v>
      </c>
      <c r="F54" s="6">
        <f>VLOOKUP(A54,OBITOS!A:AC,11,0)</f>
        <v>0</v>
      </c>
      <c r="G54" s="1">
        <f>VLOOKUP(A54,POP_2021_FX_ETARIA!A:AC,10,0)</f>
        <v>239.59857704549708</v>
      </c>
      <c r="H54" s="3">
        <f t="shared" si="1"/>
        <v>0</v>
      </c>
      <c r="I54" s="12">
        <f>(H54*POP_PADRAO!$C$2)/100000</f>
        <v>0</v>
      </c>
      <c r="J54" s="8">
        <f>VLOOKUP(A54,OBITOS!A:AC,12,0)</f>
        <v>0</v>
      </c>
      <c r="K54" s="1">
        <f>VLOOKUP(A54,POP_2021_FX_ETARIA!A:AC,13,0)</f>
        <v>222.36413282832731</v>
      </c>
      <c r="L54" s="3">
        <f t="shared" si="2"/>
        <v>0</v>
      </c>
      <c r="M54" s="12">
        <f>(L54*POP_PADRAO!$D$2)/100000</f>
        <v>0</v>
      </c>
      <c r="N54" s="8">
        <f>VLOOKUP(A54,OBITOS!A:AB,13,0)</f>
        <v>1</v>
      </c>
      <c r="O54" s="1">
        <f>VLOOKUP(A54,POP_2021_FX_ETARIA!A:AC,16,0)</f>
        <v>365.75472346272755</v>
      </c>
      <c r="P54" s="3">
        <f t="shared" si="3"/>
        <v>273.40726882011285</v>
      </c>
      <c r="Q54" s="12">
        <f>(P54*POP_PADRAO!$E$2)/100000</f>
        <v>45.325479999756922</v>
      </c>
      <c r="R54" s="8">
        <f>VLOOKUP($A54,OBITOS!A:AB,14,0)</f>
        <v>0</v>
      </c>
      <c r="S54" s="1">
        <f>VLOOKUP(A54,POP_2021_FX_ETARIA!A:AC,19,0)</f>
        <v>405.42443729903539</v>
      </c>
      <c r="T54" s="3">
        <f t="shared" si="4"/>
        <v>0</v>
      </c>
      <c r="U54" s="12">
        <f>(T54*POP_PADRAO!$F$2)/100000</f>
        <v>0</v>
      </c>
      <c r="V54" s="8">
        <f>VLOOKUP(A54,OBITOS!A:AC,15,0)</f>
        <v>0</v>
      </c>
      <c r="W54" s="1">
        <f>VLOOKUP(A54,POP_2021_FX_ETARIA!A:AC,22,0)</f>
        <v>252.1345520608607</v>
      </c>
      <c r="X54" s="3">
        <f t="shared" si="5"/>
        <v>0</v>
      </c>
      <c r="Y54" s="12">
        <f>(X54*POP_PADRAO!$G$2)/100000</f>
        <v>0</v>
      </c>
      <c r="Z54" s="8">
        <f>VLOOKUP(A54,OBITOS!A:AC,16,0)</f>
        <v>0</v>
      </c>
      <c r="AA54" s="1">
        <f>VLOOKUP(A54,POP_2021_FX_ETARIA!A:AC,25,0)</f>
        <v>171.84789180588703</v>
      </c>
      <c r="AB54" s="3">
        <f t="shared" si="6"/>
        <v>0</v>
      </c>
      <c r="AC54" s="12">
        <f>(AB54*POP_PADRAO!$H$2)/100000</f>
        <v>0</v>
      </c>
      <c r="AD54" s="8">
        <f>VLOOKUP(A54,OBITOS!A:AC,17,0)</f>
        <v>1</v>
      </c>
      <c r="AE54" s="1">
        <f>VLOOKUP(A54,POP_2021_FX_ETARIA!A:AC,28,0)</f>
        <v>97.639352887018291</v>
      </c>
      <c r="AF54" s="3">
        <f t="shared" si="7"/>
        <v>1024.1772097333878</v>
      </c>
      <c r="AG54" s="12">
        <f>(AF54*POP_PADRAO!$I$2)/100000</f>
        <v>70.816787114709257</v>
      </c>
      <c r="AH54" s="12">
        <f t="shared" si="8"/>
        <v>116.14226711446618</v>
      </c>
    </row>
    <row r="55" spans="1:34" x14ac:dyDescent="0.25">
      <c r="A55" s="8" t="s">
        <v>54</v>
      </c>
      <c r="B55" s="6">
        <f>VLOOKUP($A55,OBITOS!A:AC,10,0)</f>
        <v>0</v>
      </c>
      <c r="C55" s="1">
        <f>VLOOKUP(A55,POP_2021_FX_ETARIA!A:AC,7,0)</f>
        <v>224.75610732879454</v>
      </c>
      <c r="D55" s="3">
        <f t="shared" si="0"/>
        <v>0</v>
      </c>
      <c r="E55" s="12">
        <f>(D55*POP_PADRAO!$B$2)/100000</f>
        <v>0</v>
      </c>
      <c r="F55" s="6">
        <f>VLOOKUP(A55,OBITOS!A:AC,11,0)</f>
        <v>0</v>
      </c>
      <c r="G55" s="1">
        <f>VLOOKUP(A55,POP_2021_FX_ETARIA!A:AC,10,0)</f>
        <v>272.27111027897394</v>
      </c>
      <c r="H55" s="3">
        <f t="shared" si="1"/>
        <v>0</v>
      </c>
      <c r="I55" s="12">
        <f>(H55*POP_PADRAO!$C$2)/100000</f>
        <v>0</v>
      </c>
      <c r="J55" s="8">
        <f>VLOOKUP(A55,OBITOS!A:AC,12,0)</f>
        <v>0</v>
      </c>
      <c r="K55" s="1">
        <f>VLOOKUP(A55,POP_2021_FX_ETARIA!A:AC,13,0)</f>
        <v>247.56540121553772</v>
      </c>
      <c r="L55" s="3">
        <f t="shared" si="2"/>
        <v>0</v>
      </c>
      <c r="M55" s="12">
        <f>(L55*POP_PADRAO!$D$2)/100000</f>
        <v>0</v>
      </c>
      <c r="N55" s="8">
        <f>VLOOKUP(A55,OBITOS!A:AB,13,0)</f>
        <v>0</v>
      </c>
      <c r="O55" s="1">
        <f>VLOOKUP(A55,POP_2021_FX_ETARIA!A:AC,16,0)</f>
        <v>490.66849879766403</v>
      </c>
      <c r="P55" s="3">
        <f t="shared" si="3"/>
        <v>0</v>
      </c>
      <c r="Q55" s="12">
        <f>(P55*POP_PADRAO!$E$2)/100000</f>
        <v>0</v>
      </c>
      <c r="R55" s="8">
        <f>VLOOKUP($A55,OBITOS!A:AB,14,0)</f>
        <v>0</v>
      </c>
      <c r="S55" s="1">
        <f>VLOOKUP(A55,POP_2021_FX_ETARIA!A:AC,19,0)</f>
        <v>615.78617363344051</v>
      </c>
      <c r="T55" s="3">
        <f t="shared" si="4"/>
        <v>0</v>
      </c>
      <c r="U55" s="12">
        <f>(T55*POP_PADRAO!$F$2)/100000</f>
        <v>0</v>
      </c>
      <c r="V55" s="8">
        <f>VLOOKUP(A55,OBITOS!A:AC,15,0)</f>
        <v>2</v>
      </c>
      <c r="W55" s="1">
        <f>VLOOKUP(A55,POP_2021_FX_ETARIA!A:AC,22,0)</f>
        <v>334.42114227319178</v>
      </c>
      <c r="X55" s="3">
        <f t="shared" si="5"/>
        <v>598.0483130956419</v>
      </c>
      <c r="Y55" s="12">
        <f>(X55*POP_PADRAO!$G$2)/100000</f>
        <v>72.925713604126514</v>
      </c>
      <c r="Z55" s="8">
        <f>VLOOKUP(A55,OBITOS!A:AC,16,0)</f>
        <v>1</v>
      </c>
      <c r="AA55" s="1">
        <f>VLOOKUP(A55,POP_2021_FX_ETARIA!A:AC,25,0)</f>
        <v>230.92060461416071</v>
      </c>
      <c r="AB55" s="3">
        <f t="shared" si="6"/>
        <v>433.04927322136291</v>
      </c>
      <c r="AC55" s="12">
        <f>(AB55*POP_PADRAO!$H$2)/100000</f>
        <v>39.534204024478257</v>
      </c>
      <c r="AD55" s="8">
        <f>VLOOKUP(A55,OBITOS!A:AC,17,0)</f>
        <v>4</v>
      </c>
      <c r="AE55" s="1">
        <f>VLOOKUP(A55,POP_2021_FX_ETARIA!A:AC,28,0)</f>
        <v>124.696041036433</v>
      </c>
      <c r="AF55" s="3">
        <f t="shared" si="7"/>
        <v>3207.8003172781582</v>
      </c>
      <c r="AG55" s="12">
        <f>(AF55*POP_PADRAO!$I$2)/100000</f>
        <v>221.80352190644788</v>
      </c>
      <c r="AH55" s="12">
        <f t="shared" si="8"/>
        <v>334.26343953505267</v>
      </c>
    </row>
    <row r="56" spans="1:34" x14ac:dyDescent="0.25">
      <c r="A56" s="8" t="s">
        <v>55</v>
      </c>
      <c r="B56" s="6">
        <f>VLOOKUP($A56,OBITOS!A:AC,10,0)</f>
        <v>0</v>
      </c>
      <c r="C56" s="1">
        <f>VLOOKUP(A56,POP_2021_FX_ETARIA!A:AC,7,0)</f>
        <v>273.92150580696836</v>
      </c>
      <c r="D56" s="3">
        <f t="shared" si="0"/>
        <v>0</v>
      </c>
      <c r="E56" s="12">
        <f>(D56*POP_PADRAO!$B$2)/100000</f>
        <v>0</v>
      </c>
      <c r="F56" s="6">
        <f>VLOOKUP(A56,OBITOS!A:AC,11,0)</f>
        <v>0</v>
      </c>
      <c r="G56" s="1">
        <f>VLOOKUP(A56,POP_2021_FX_ETARIA!A:AC,10,0)</f>
        <v>305.93372027710166</v>
      </c>
      <c r="H56" s="3">
        <f t="shared" si="1"/>
        <v>0</v>
      </c>
      <c r="I56" s="12">
        <f>(H56*POP_PADRAO!$C$2)/100000</f>
        <v>0</v>
      </c>
      <c r="J56" s="8">
        <f>VLOOKUP(A56,OBITOS!A:AC,12,0)</f>
        <v>0</v>
      </c>
      <c r="K56" s="1">
        <f>VLOOKUP(A56,POP_2021_FX_ETARIA!A:AC,13,0)</f>
        <v>264.86038932440761</v>
      </c>
      <c r="L56" s="3">
        <f t="shared" si="2"/>
        <v>0</v>
      </c>
      <c r="M56" s="12">
        <f>(L56*POP_PADRAO!$D$2)/100000</f>
        <v>0</v>
      </c>
      <c r="N56" s="8">
        <f>VLOOKUP(A56,OBITOS!A:AB,13,0)</f>
        <v>1</v>
      </c>
      <c r="O56" s="1">
        <f>VLOOKUP(A56,POP_2021_FX_ETARIA!A:AC,16,0)</f>
        <v>486.17519752662315</v>
      </c>
      <c r="P56" s="3">
        <f t="shared" si="3"/>
        <v>205.68716896448416</v>
      </c>
      <c r="Q56" s="12">
        <f>(P56*POP_PADRAO!$E$2)/100000</f>
        <v>34.098836155085152</v>
      </c>
      <c r="R56" s="8">
        <f>VLOOKUP($A56,OBITOS!A:AB,14,0)</f>
        <v>0</v>
      </c>
      <c r="S56" s="1">
        <f>VLOOKUP(A56,POP_2021_FX_ETARIA!A:AC,19,0)</f>
        <v>518.89228295819942</v>
      </c>
      <c r="T56" s="3">
        <f t="shared" si="4"/>
        <v>0</v>
      </c>
      <c r="U56" s="12">
        <f>(T56*POP_PADRAO!$F$2)/100000</f>
        <v>0</v>
      </c>
      <c r="V56" s="8">
        <f>VLOOKUP(A56,OBITOS!A:AC,15,0)</f>
        <v>0</v>
      </c>
      <c r="W56" s="1">
        <f>VLOOKUP(A56,POP_2021_FX_ETARIA!A:AC,22,0)</f>
        <v>311.21210400817534</v>
      </c>
      <c r="X56" s="3">
        <f t="shared" si="5"/>
        <v>0</v>
      </c>
      <c r="Y56" s="12">
        <f>(X56*POP_PADRAO!$G$2)/100000</f>
        <v>0</v>
      </c>
      <c r="Z56" s="8">
        <f>VLOOKUP(A56,OBITOS!A:AC,16,0)</f>
        <v>3</v>
      </c>
      <c r="AA56" s="1">
        <f>VLOOKUP(A56,POP_2021_FX_ETARIA!A:AC,25,0)</f>
        <v>220.18011137629276</v>
      </c>
      <c r="AB56" s="3">
        <f t="shared" si="6"/>
        <v>1362.5208840379469</v>
      </c>
      <c r="AC56" s="12">
        <f>(AB56*POP_PADRAO!$H$2)/100000</f>
        <v>124.38810534530965</v>
      </c>
      <c r="AD56" s="8">
        <f>VLOOKUP(A56,OBITOS!A:AC,17,0)</f>
        <v>3</v>
      </c>
      <c r="AE56" s="1">
        <f>VLOOKUP(A56,POP_2021_FX_ETARIA!A:AC,28,0)</f>
        <v>143.51808496646061</v>
      </c>
      <c r="AF56" s="3">
        <f t="shared" si="7"/>
        <v>2090.3288952755215</v>
      </c>
      <c r="AG56" s="12">
        <f>(AF56*POP_PADRAO!$I$2)/100000</f>
        <v>144.53590157018533</v>
      </c>
      <c r="AH56" s="12">
        <f t="shared" si="8"/>
        <v>303.02284307058017</v>
      </c>
    </row>
    <row r="57" spans="1:34" x14ac:dyDescent="0.25">
      <c r="A57" s="8" t="s">
        <v>56</v>
      </c>
      <c r="B57" s="6">
        <f>VLOOKUP($A57,OBITOS!A:AC,10,0)</f>
        <v>0</v>
      </c>
      <c r="C57" s="1">
        <f>VLOOKUP(A57,POP_2021_FX_ETARIA!A:AC,7,0)</f>
        <v>221.31851693557002</v>
      </c>
      <c r="D57" s="3">
        <f t="shared" si="0"/>
        <v>0</v>
      </c>
      <c r="E57" s="12">
        <f>(D57*POP_PADRAO!$B$2)/100000</f>
        <v>0</v>
      </c>
      <c r="F57" s="6">
        <f>VLOOKUP(A57,OBITOS!A:AC,11,0)</f>
        <v>0</v>
      </c>
      <c r="G57" s="1">
        <f>VLOOKUP(A57,POP_2021_FX_ETARIA!A:AC,10,0)</f>
        <v>285.81408227848101</v>
      </c>
      <c r="H57" s="3">
        <f t="shared" si="1"/>
        <v>0</v>
      </c>
      <c r="I57" s="12">
        <f>(H57*POP_PADRAO!$C$2)/100000</f>
        <v>0</v>
      </c>
      <c r="J57" s="8">
        <f>VLOOKUP(A57,OBITOS!A:AC,12,0)</f>
        <v>0</v>
      </c>
      <c r="K57" s="1">
        <f>VLOOKUP(A57,POP_2021_FX_ETARIA!A:AC,13,0)</f>
        <v>263.03299944068743</v>
      </c>
      <c r="L57" s="3">
        <f t="shared" si="2"/>
        <v>0</v>
      </c>
      <c r="M57" s="12">
        <f>(L57*POP_PADRAO!$D$2)/100000</f>
        <v>0</v>
      </c>
      <c r="N57" s="8">
        <f>VLOOKUP(A57,OBITOS!A:AB,13,0)</f>
        <v>0</v>
      </c>
      <c r="O57" s="1">
        <f>VLOOKUP(A57,POP_2021_FX_ETARIA!A:AC,16,0)</f>
        <v>430.53276338424644</v>
      </c>
      <c r="P57" s="3">
        <f t="shared" si="3"/>
        <v>0</v>
      </c>
      <c r="Q57" s="12">
        <f>(P57*POP_PADRAO!$E$2)/100000</f>
        <v>0</v>
      </c>
      <c r="R57" s="8">
        <f>VLOOKUP($A57,OBITOS!A:AB,14,0)</f>
        <v>0</v>
      </c>
      <c r="S57" s="1">
        <f>VLOOKUP(A57,POP_2021_FX_ETARIA!A:AC,19,0)</f>
        <v>474.64812097237285</v>
      </c>
      <c r="T57" s="3">
        <f t="shared" si="4"/>
        <v>0</v>
      </c>
      <c r="U57" s="12">
        <f>(T57*POP_PADRAO!$F$2)/100000</f>
        <v>0</v>
      </c>
      <c r="V57" s="8">
        <f>VLOOKUP(A57,OBITOS!A:AC,15,0)</f>
        <v>0</v>
      </c>
      <c r="W57" s="1">
        <f>VLOOKUP(A57,POP_2021_FX_ETARIA!A:AC,22,0)</f>
        <v>256.1497105045492</v>
      </c>
      <c r="X57" s="3">
        <f t="shared" si="5"/>
        <v>0</v>
      </c>
      <c r="Y57" s="12">
        <f>(X57*POP_PADRAO!$G$2)/100000</f>
        <v>0</v>
      </c>
      <c r="Z57" s="8">
        <f>VLOOKUP(A57,OBITOS!A:AC,16,0)</f>
        <v>1</v>
      </c>
      <c r="AA57" s="1">
        <f>VLOOKUP(A57,POP_2021_FX_ETARIA!A:AC,25,0)</f>
        <v>185.56934032983509</v>
      </c>
      <c r="AB57" s="3">
        <f t="shared" si="6"/>
        <v>538.88212256538588</v>
      </c>
      <c r="AC57" s="12">
        <f>(AB57*POP_PADRAO!$H$2)/100000</f>
        <v>49.195962436712605</v>
      </c>
      <c r="AD57" s="8">
        <f>VLOOKUP(A57,OBITOS!A:AC,17,0)</f>
        <v>0</v>
      </c>
      <c r="AE57" s="1">
        <f>VLOOKUP(A57,POP_2021_FX_ETARIA!A:AC,28,0)</f>
        <v>118.198738170347</v>
      </c>
      <c r="AF57" s="3">
        <f t="shared" si="7"/>
        <v>0</v>
      </c>
      <c r="AG57" s="12">
        <f>(AF57*POP_PADRAO!$I$2)/100000</f>
        <v>0</v>
      </c>
      <c r="AH57" s="12">
        <f t="shared" si="8"/>
        <v>49.195962436712605</v>
      </c>
    </row>
    <row r="58" spans="1:34" x14ac:dyDescent="0.25">
      <c r="A58" s="8" t="s">
        <v>57</v>
      </c>
      <c r="B58" s="6">
        <f>VLOOKUP($A58,OBITOS!A:AC,10,0)</f>
        <v>0</v>
      </c>
      <c r="C58" s="1">
        <f>VLOOKUP(A58,POP_2021_FX_ETARIA!A:AC,7,0)</f>
        <v>219.15931189229616</v>
      </c>
      <c r="D58" s="3">
        <f t="shared" si="0"/>
        <v>0</v>
      </c>
      <c r="E58" s="12">
        <f>(D58*POP_PADRAO!$B$2)/100000</f>
        <v>0</v>
      </c>
      <c r="F58" s="6">
        <f>VLOOKUP(A58,OBITOS!A:AC,11,0)</f>
        <v>0</v>
      </c>
      <c r="G58" s="1">
        <f>VLOOKUP(A58,POP_2021_FX_ETARIA!A:AC,10,0)</f>
        <v>275.08386075949369</v>
      </c>
      <c r="H58" s="3">
        <f t="shared" si="1"/>
        <v>0</v>
      </c>
      <c r="I58" s="12">
        <f>(H58*POP_PADRAO!$C$2)/100000</f>
        <v>0</v>
      </c>
      <c r="J58" s="8">
        <f>VLOOKUP(A58,OBITOS!A:AC,12,0)</f>
        <v>0</v>
      </c>
      <c r="K58" s="1">
        <f>VLOOKUP(A58,POP_2021_FX_ETARIA!A:AC,13,0)</f>
        <v>257.98545787359535</v>
      </c>
      <c r="L58" s="3">
        <f t="shared" si="2"/>
        <v>0</v>
      </c>
      <c r="M58" s="12">
        <f>(L58*POP_PADRAO!$D$2)/100000</f>
        <v>0</v>
      </c>
      <c r="N58" s="8">
        <f>VLOOKUP(A58,OBITOS!A:AB,13,0)</f>
        <v>0</v>
      </c>
      <c r="O58" s="1">
        <f>VLOOKUP(A58,POP_2021_FX_ETARIA!A:AC,16,0)</f>
        <v>470.12198300578638</v>
      </c>
      <c r="P58" s="3">
        <f t="shared" si="3"/>
        <v>0</v>
      </c>
      <c r="Q58" s="12">
        <f>(P58*POP_PADRAO!$E$2)/100000</f>
        <v>0</v>
      </c>
      <c r="R58" s="8">
        <f>VLOOKUP($A58,OBITOS!A:AB,14,0)</f>
        <v>0</v>
      </c>
      <c r="S58" s="1">
        <f>VLOOKUP(A58,POP_2021_FX_ETARIA!A:AC,19,0)</f>
        <v>455.71269061443246</v>
      </c>
      <c r="T58" s="3">
        <f t="shared" si="4"/>
        <v>0</v>
      </c>
      <c r="U58" s="12">
        <f>(T58*POP_PADRAO!$F$2)/100000</f>
        <v>0</v>
      </c>
      <c r="V58" s="8">
        <f>VLOOKUP(A58,OBITOS!A:AC,15,0)</f>
        <v>0</v>
      </c>
      <c r="W58" s="1">
        <f>VLOOKUP(A58,POP_2021_FX_ETARIA!A:AC,22,0)</f>
        <v>298.01075268817203</v>
      </c>
      <c r="X58" s="3">
        <f t="shared" si="5"/>
        <v>0</v>
      </c>
      <c r="Y58" s="12">
        <f>(X58*POP_PADRAO!$G$2)/100000</f>
        <v>0</v>
      </c>
      <c r="Z58" s="8">
        <f>VLOOKUP(A58,OBITOS!A:AC,16,0)</f>
        <v>2</v>
      </c>
      <c r="AA58" s="1">
        <f>VLOOKUP(A58,POP_2021_FX_ETARIA!A:AC,25,0)</f>
        <v>206.65676536731635</v>
      </c>
      <c r="AB58" s="3">
        <f t="shared" si="6"/>
        <v>967.78830175008079</v>
      </c>
      <c r="AC58" s="12">
        <f>(AB58*POP_PADRAO!$H$2)/100000</f>
        <v>88.351932539402227</v>
      </c>
      <c r="AD58" s="8">
        <f>VLOOKUP(A58,OBITOS!A:AC,17,0)</f>
        <v>1</v>
      </c>
      <c r="AE58" s="1">
        <f>VLOOKUP(A58,POP_2021_FX_ETARIA!A:AC,28,0)</f>
        <v>144.7602523659306</v>
      </c>
      <c r="AF58" s="3">
        <f t="shared" si="7"/>
        <v>690.79735884416743</v>
      </c>
      <c r="AG58" s="12">
        <f>(AF58*POP_PADRAO!$I$2)/100000</f>
        <v>47.765219764464021</v>
      </c>
      <c r="AH58" s="12">
        <f t="shared" si="8"/>
        <v>136.11715230386625</v>
      </c>
    </row>
    <row r="59" spans="1:34" x14ac:dyDescent="0.25">
      <c r="A59" s="8" t="s">
        <v>58</v>
      </c>
      <c r="B59" s="6">
        <f>VLOOKUP($A59,OBITOS!A:AC,10,0)</f>
        <v>0</v>
      </c>
      <c r="C59" s="1">
        <f>VLOOKUP(A59,POP_2021_FX_ETARIA!A:AC,7,0)</f>
        <v>502.01517256117103</v>
      </c>
      <c r="D59" s="3">
        <f t="shared" si="0"/>
        <v>0</v>
      </c>
      <c r="E59" s="12">
        <f>(D59*POP_PADRAO!$B$2)/100000</f>
        <v>0</v>
      </c>
      <c r="F59" s="6">
        <f>VLOOKUP(A59,OBITOS!A:AC,11,0)</f>
        <v>0</v>
      </c>
      <c r="G59" s="1">
        <f>VLOOKUP(A59,POP_2021_FX_ETARIA!A:AC,10,0)</f>
        <v>523.82990506329111</v>
      </c>
      <c r="H59" s="3">
        <f t="shared" si="1"/>
        <v>0</v>
      </c>
      <c r="I59" s="12">
        <f>(H59*POP_PADRAO!$C$2)/100000</f>
        <v>0</v>
      </c>
      <c r="J59" s="8">
        <f>VLOOKUP(A59,OBITOS!A:AC,12,0)</f>
        <v>0</v>
      </c>
      <c r="K59" s="1">
        <f>VLOOKUP(A59,POP_2021_FX_ETARIA!A:AC,13,0)</f>
        <v>501.94996694971269</v>
      </c>
      <c r="L59" s="3">
        <f t="shared" si="2"/>
        <v>0</v>
      </c>
      <c r="M59" s="12">
        <f>(L59*POP_PADRAO!$D$2)/100000</f>
        <v>0</v>
      </c>
      <c r="N59" s="8">
        <f>VLOOKUP(A59,OBITOS!A:AB,13,0)</f>
        <v>0</v>
      </c>
      <c r="O59" s="1">
        <f>VLOOKUP(A59,POP_2021_FX_ETARIA!A:AC,16,0)</f>
        <v>704.6881092634103</v>
      </c>
      <c r="P59" s="3">
        <f t="shared" si="3"/>
        <v>0</v>
      </c>
      <c r="Q59" s="12">
        <f>(P59*POP_PADRAO!$E$2)/100000</f>
        <v>0</v>
      </c>
      <c r="R59" s="8">
        <f>VLOOKUP($A59,OBITOS!A:AB,14,0)</f>
        <v>0</v>
      </c>
      <c r="S59" s="1">
        <f>VLOOKUP(A59,POP_2021_FX_ETARIA!A:AC,19,0)</f>
        <v>694.29911312448155</v>
      </c>
      <c r="T59" s="3">
        <f t="shared" si="4"/>
        <v>0</v>
      </c>
      <c r="U59" s="12">
        <f>(T59*POP_PADRAO!$F$2)/100000</f>
        <v>0</v>
      </c>
      <c r="V59" s="8">
        <f>VLOOKUP(A59,OBITOS!A:AC,15,0)</f>
        <v>1</v>
      </c>
      <c r="W59" s="1">
        <f>VLOOKUP(A59,POP_2021_FX_ETARIA!A:AC,22,0)</f>
        <v>424.59057071960297</v>
      </c>
      <c r="X59" s="3">
        <f t="shared" si="5"/>
        <v>235.52100987668751</v>
      </c>
      <c r="Y59" s="12">
        <f>(X59*POP_PADRAO!$G$2)/100000</f>
        <v>28.719314707397555</v>
      </c>
      <c r="Z59" s="8">
        <f>VLOOKUP(A59,OBITOS!A:AC,16,0)</f>
        <v>0</v>
      </c>
      <c r="AA59" s="1">
        <f>VLOOKUP(A59,POP_2021_FX_ETARIA!A:AC,25,0)</f>
        <v>306.4705772113943</v>
      </c>
      <c r="AB59" s="3">
        <f t="shared" si="6"/>
        <v>0</v>
      </c>
      <c r="AC59" s="12">
        <f>(AB59*POP_PADRAO!$H$2)/100000</f>
        <v>0</v>
      </c>
      <c r="AD59" s="8">
        <f>VLOOKUP(A59,OBITOS!A:AC,17,0)</f>
        <v>3</v>
      </c>
      <c r="AE59" s="1">
        <f>VLOOKUP(A59,POP_2021_FX_ETARIA!A:AC,28,0)</f>
        <v>217.8044164037855</v>
      </c>
      <c r="AF59" s="3">
        <f t="shared" si="7"/>
        <v>1377.3825386709925</v>
      </c>
      <c r="AG59" s="12">
        <f>(AF59*POP_PADRAO!$I$2)/100000</f>
        <v>95.23918818890084</v>
      </c>
      <c r="AH59" s="12">
        <f t="shared" si="8"/>
        <v>123.9585028962984</v>
      </c>
    </row>
    <row r="60" spans="1:34" x14ac:dyDescent="0.25">
      <c r="A60" s="8" t="s">
        <v>59</v>
      </c>
      <c r="B60" s="6">
        <f>VLOOKUP($A60,OBITOS!A:AC,10,0)</f>
        <v>0</v>
      </c>
      <c r="C60" s="1">
        <f>VLOOKUP(A60,POP_2021_FX_ETARIA!A:AC,7,0)</f>
        <v>331.98022696011003</v>
      </c>
      <c r="D60" s="3">
        <f t="shared" si="0"/>
        <v>0</v>
      </c>
      <c r="E60" s="12">
        <f>(D60*POP_PADRAO!$B$2)/100000</f>
        <v>0</v>
      </c>
      <c r="F60" s="6">
        <f>VLOOKUP(A60,OBITOS!A:AC,11,0)</f>
        <v>0</v>
      </c>
      <c r="G60" s="1">
        <f>VLOOKUP(A60,POP_2021_FX_ETARIA!A:AC,10,0)</f>
        <v>474.10209298610005</v>
      </c>
      <c r="H60" s="3">
        <f t="shared" si="1"/>
        <v>0</v>
      </c>
      <c r="I60" s="12">
        <f>(H60*POP_PADRAO!$C$2)/100000</f>
        <v>0</v>
      </c>
      <c r="J60" s="8">
        <f>VLOOKUP(A60,OBITOS!A:AC,12,0)</f>
        <v>1</v>
      </c>
      <c r="K60" s="1">
        <f>VLOOKUP(A60,POP_2021_FX_ETARIA!A:AC,13,0)</f>
        <v>493.45465334783898</v>
      </c>
      <c r="L60" s="3">
        <f t="shared" si="2"/>
        <v>202.65286652289288</v>
      </c>
      <c r="M60" s="12">
        <f>(L60*POP_PADRAO!$D$2)/100000</f>
        <v>29.988798233882118</v>
      </c>
      <c r="N60" s="8">
        <f>VLOOKUP(A60,OBITOS!A:AB,13,0)</f>
        <v>1</v>
      </c>
      <c r="O60" s="1">
        <f>VLOOKUP(A60,POP_2021_FX_ETARIA!A:AC,16,0)</f>
        <v>592.4008871638481</v>
      </c>
      <c r="P60" s="3">
        <f t="shared" si="3"/>
        <v>168.80460878233237</v>
      </c>
      <c r="Q60" s="12">
        <f>(P60*POP_PADRAO!$E$2)/100000</f>
        <v>27.98444222879985</v>
      </c>
      <c r="R60" s="8">
        <f>VLOOKUP($A60,OBITOS!A:AB,14,0)</f>
        <v>2</v>
      </c>
      <c r="S60" s="1">
        <f>VLOOKUP(A60,POP_2021_FX_ETARIA!A:AC,19,0)</f>
        <v>629.43828559653832</v>
      </c>
      <c r="T60" s="3">
        <f t="shared" si="4"/>
        <v>317.7436209023316</v>
      </c>
      <c r="U60" s="12">
        <f>(T60*POP_PADRAO!$F$2)/100000</f>
        <v>48.478975823191625</v>
      </c>
      <c r="V60" s="8">
        <f>VLOOKUP(A60,OBITOS!A:AC,15,0)</f>
        <v>2</v>
      </c>
      <c r="W60" s="1">
        <f>VLOOKUP(A60,POP_2021_FX_ETARIA!A:AC,22,0)</f>
        <v>498.71626648630371</v>
      </c>
      <c r="X60" s="3">
        <f t="shared" si="5"/>
        <v>401.02963035293857</v>
      </c>
      <c r="Y60" s="12">
        <f>(X60*POP_PADRAO!$G$2)/100000</f>
        <v>48.901353501870169</v>
      </c>
      <c r="Z60" s="8">
        <f>VLOOKUP(A60,OBITOS!A:AC,16,0)</f>
        <v>1</v>
      </c>
      <c r="AA60" s="1">
        <f>VLOOKUP(A60,POP_2021_FX_ETARIA!A:AC,25,0)</f>
        <v>345.75992255566308</v>
      </c>
      <c r="AB60" s="3">
        <f t="shared" si="6"/>
        <v>289.21801943052333</v>
      </c>
      <c r="AC60" s="12">
        <f>(AB60*POP_PADRAO!$H$2)/100000</f>
        <v>26.403471601895699</v>
      </c>
      <c r="AD60" s="8">
        <f>VLOOKUP(A60,OBITOS!A:AC,17,0)</f>
        <v>4</v>
      </c>
      <c r="AE60" s="1">
        <f>VLOOKUP(A60,POP_2021_FX_ETARIA!A:AC,28,0)</f>
        <v>195.8102299861757</v>
      </c>
      <c r="AF60" s="3">
        <f t="shared" si="7"/>
        <v>2042.7941891914443</v>
      </c>
      <c r="AG60" s="12">
        <f>(AF60*POP_PADRAO!$I$2)/100000</f>
        <v>141.24911181415018</v>
      </c>
      <c r="AH60" s="12">
        <f t="shared" si="8"/>
        <v>323.00615320378961</v>
      </c>
    </row>
    <row r="61" spans="1:34" x14ac:dyDescent="0.25">
      <c r="A61" s="8" t="s">
        <v>60</v>
      </c>
      <c r="B61" s="6">
        <f>VLOOKUP($A61,OBITOS!A:AC,10,0)</f>
        <v>0</v>
      </c>
      <c r="C61" s="1">
        <f>VLOOKUP(A61,POP_2021_FX_ETARIA!A:AC,7,0)</f>
        <v>364.39580467675376</v>
      </c>
      <c r="D61" s="3">
        <f t="shared" si="0"/>
        <v>0</v>
      </c>
      <c r="E61" s="12">
        <f>(D61*POP_PADRAO!$B$2)/100000</f>
        <v>0</v>
      </c>
      <c r="F61" s="6">
        <f>VLOOKUP(A61,OBITOS!A:AC,11,0)</f>
        <v>0</v>
      </c>
      <c r="G61" s="1">
        <f>VLOOKUP(A61,POP_2021_FX_ETARIA!A:AC,10,0)</f>
        <v>451.33727432497204</v>
      </c>
      <c r="H61" s="3">
        <f t="shared" si="1"/>
        <v>0</v>
      </c>
      <c r="I61" s="12">
        <f>(H61*POP_PADRAO!$C$2)/100000</f>
        <v>0</v>
      </c>
      <c r="J61" s="8">
        <f>VLOOKUP(A61,OBITOS!A:AC,12,0)</f>
        <v>0</v>
      </c>
      <c r="K61" s="1">
        <f>VLOOKUP(A61,POP_2021_FX_ETARIA!A:AC,13,0)</f>
        <v>459.91890020769461</v>
      </c>
      <c r="L61" s="3">
        <f t="shared" si="2"/>
        <v>0</v>
      </c>
      <c r="M61" s="12">
        <f>(L61*POP_PADRAO!$D$2)/100000</f>
        <v>0</v>
      </c>
      <c r="N61" s="8">
        <f>VLOOKUP(A61,OBITOS!A:AB,13,0)</f>
        <v>0</v>
      </c>
      <c r="O61" s="1">
        <f>VLOOKUP(A61,POP_2021_FX_ETARIA!A:AC,16,0)</f>
        <v>613.62397190647812</v>
      </c>
      <c r="P61" s="3">
        <f t="shared" si="3"/>
        <v>0</v>
      </c>
      <c r="Q61" s="12">
        <f>(P61*POP_PADRAO!$E$2)/100000</f>
        <v>0</v>
      </c>
      <c r="R61" s="8">
        <f>VLOOKUP($A61,OBITOS!A:AB,14,0)</f>
        <v>1</v>
      </c>
      <c r="S61" s="1">
        <f>VLOOKUP(A61,POP_2021_FX_ETARIA!A:AC,19,0)</f>
        <v>595.47578817226463</v>
      </c>
      <c r="T61" s="3">
        <f t="shared" si="4"/>
        <v>167.93294032480645</v>
      </c>
      <c r="U61" s="12">
        <f>(T61*POP_PADRAO!$F$2)/100000</f>
        <v>25.621968210736263</v>
      </c>
      <c r="V61" s="8">
        <f>VLOOKUP(A61,OBITOS!A:AC,15,0)</f>
        <v>0</v>
      </c>
      <c r="W61" s="1">
        <f>VLOOKUP(A61,POP_2021_FX_ETARIA!A:AC,22,0)</f>
        <v>392.92796753466354</v>
      </c>
      <c r="X61" s="3">
        <f t="shared" si="5"/>
        <v>0</v>
      </c>
      <c r="Y61" s="12">
        <f>(X61*POP_PADRAO!$G$2)/100000</f>
        <v>0</v>
      </c>
      <c r="Z61" s="8">
        <f>VLOOKUP(A61,OBITOS!A:AC,16,0)</f>
        <v>1</v>
      </c>
      <c r="AA61" s="1">
        <f>VLOOKUP(A61,POP_2021_FX_ETARIA!A:AC,25,0)</f>
        <v>280.67570183930297</v>
      </c>
      <c r="AB61" s="3">
        <f t="shared" si="6"/>
        <v>356.28306741441276</v>
      </c>
      <c r="AC61" s="12">
        <f>(AB61*POP_PADRAO!$H$2)/100000</f>
        <v>32.526015741465713</v>
      </c>
      <c r="AD61" s="8">
        <f>VLOOKUP(A61,OBITOS!A:AC,17,0)</f>
        <v>4</v>
      </c>
      <c r="AE61" s="1">
        <f>VLOOKUP(A61,POP_2021_FX_ETARIA!A:AC,28,0)</f>
        <v>214.00025135101171</v>
      </c>
      <c r="AF61" s="3">
        <f t="shared" si="7"/>
        <v>1869.1566831101711</v>
      </c>
      <c r="AG61" s="12">
        <f>(AF61*POP_PADRAO!$I$2)/100000</f>
        <v>129.24293730994739</v>
      </c>
      <c r="AH61" s="12">
        <f t="shared" si="8"/>
        <v>187.39092126214936</v>
      </c>
    </row>
    <row r="62" spans="1:34" x14ac:dyDescent="0.25">
      <c r="A62" s="8" t="s">
        <v>61</v>
      </c>
      <c r="B62" s="6">
        <f>VLOOKUP($A62,OBITOS!A:AC,10,0)</f>
        <v>0</v>
      </c>
      <c r="C62" s="1">
        <f>VLOOKUP(A62,POP_2021_FX_ETARIA!A:AC,7,0)</f>
        <v>2327.6781821920622</v>
      </c>
      <c r="D62" s="3">
        <f t="shared" si="0"/>
        <v>0</v>
      </c>
      <c r="E62" s="12">
        <f>(D62*POP_PADRAO!$B$2)/100000</f>
        <v>0</v>
      </c>
      <c r="F62" s="6">
        <f>VLOOKUP(A62,OBITOS!A:AC,11,0)</f>
        <v>1</v>
      </c>
      <c r="G62" s="1">
        <f>VLOOKUP(A62,POP_2021_FX_ETARIA!A:AC,10,0)</f>
        <v>2094.2924378635644</v>
      </c>
      <c r="H62" s="3">
        <f t="shared" si="1"/>
        <v>47.748823512924623</v>
      </c>
      <c r="I62" s="12">
        <f>(H62*POP_PADRAO!$C$2)/100000</f>
        <v>5.7804130146966957</v>
      </c>
      <c r="J62" s="8">
        <f>VLOOKUP(A62,OBITOS!A:AC,12,0)</f>
        <v>0</v>
      </c>
      <c r="K62" s="1">
        <f>VLOOKUP(A62,POP_2021_FX_ETARIA!A:AC,13,0)</f>
        <v>2390.6120725175115</v>
      </c>
      <c r="L62" s="3">
        <f t="shared" si="2"/>
        <v>0</v>
      </c>
      <c r="M62" s="12">
        <f>(L62*POP_PADRAO!$D$2)/100000</f>
        <v>0</v>
      </c>
      <c r="N62" s="8">
        <f>VLOOKUP(A62,OBITOS!A:AB,13,0)</f>
        <v>2</v>
      </c>
      <c r="O62" s="1">
        <f>VLOOKUP(A62,POP_2021_FX_ETARIA!A:AC,16,0)</f>
        <v>2423.7838002436051</v>
      </c>
      <c r="P62" s="3">
        <f t="shared" si="3"/>
        <v>82.515610501191887</v>
      </c>
      <c r="Q62" s="12">
        <f>(P62*POP_PADRAO!$E$2)/100000</f>
        <v>13.679444842778713</v>
      </c>
      <c r="R62" s="8">
        <f>VLOOKUP($A62,OBITOS!A:AB,14,0)</f>
        <v>12</v>
      </c>
      <c r="S62" s="1">
        <f>VLOOKUP(A62,POP_2021_FX_ETARIA!A:AC,19,0)</f>
        <v>2104.3959353348728</v>
      </c>
      <c r="T62" s="3">
        <f t="shared" si="4"/>
        <v>570.23489726948355</v>
      </c>
      <c r="U62" s="12">
        <f>(T62*POP_PADRAO!$F$2)/100000</f>
        <v>87.002230665599484</v>
      </c>
      <c r="V62" s="8">
        <f>VLOOKUP(A62,OBITOS!A:AC,15,0)</f>
        <v>9</v>
      </c>
      <c r="W62" s="1">
        <f>VLOOKUP(A62,POP_2021_FX_ETARIA!A:AC,22,0)</f>
        <v>1554.5234078447913</v>
      </c>
      <c r="X62" s="3">
        <f t="shared" si="5"/>
        <v>578.95557922010971</v>
      </c>
      <c r="Y62" s="12">
        <f>(X62*POP_PADRAO!$G$2)/100000</f>
        <v>70.597555139269843</v>
      </c>
      <c r="Z62" s="8">
        <f>VLOOKUP(A62,OBITOS!A:AC,16,0)</f>
        <v>12</v>
      </c>
      <c r="AA62" s="1">
        <f>VLOOKUP(A62,POP_2021_FX_ETARIA!A:AC,25,0)</f>
        <v>1207.618652849741</v>
      </c>
      <c r="AB62" s="3">
        <f t="shared" si="6"/>
        <v>993.69117657154231</v>
      </c>
      <c r="AC62" s="12">
        <f>(AB62*POP_PADRAO!$H$2)/100000</f>
        <v>90.716673924128486</v>
      </c>
      <c r="AD62" s="8">
        <f>VLOOKUP(A62,OBITOS!A:AC,17,0)</f>
        <v>26</v>
      </c>
      <c r="AE62" s="1">
        <f>VLOOKUP(A62,POP_2021_FX_ETARIA!A:AC,28,0)</f>
        <v>797.35727611940308</v>
      </c>
      <c r="AF62" s="3">
        <f t="shared" si="7"/>
        <v>3260.7716488820924</v>
      </c>
      <c r="AG62" s="12">
        <f>(AF62*POP_PADRAO!$I$2)/100000</f>
        <v>225.46622742042337</v>
      </c>
      <c r="AH62" s="12">
        <f t="shared" si="8"/>
        <v>493.24254500689659</v>
      </c>
    </row>
    <row r="63" spans="1:34" x14ac:dyDescent="0.25">
      <c r="A63" s="8" t="s">
        <v>62</v>
      </c>
      <c r="B63" s="6">
        <f>VLOOKUP($A63,OBITOS!A:AC,10,0)</f>
        <v>0</v>
      </c>
      <c r="C63" s="1">
        <f>VLOOKUP(A63,POP_2021_FX_ETARIA!A:AC,7,0)</f>
        <v>1428.7826444581533</v>
      </c>
      <c r="D63" s="3">
        <f t="shared" si="0"/>
        <v>0</v>
      </c>
      <c r="E63" s="12">
        <f>(D63*POP_PADRAO!$B$2)/100000</f>
        <v>0</v>
      </c>
      <c r="F63" s="6">
        <f>VLOOKUP(A63,OBITOS!A:AC,11,0)</f>
        <v>0</v>
      </c>
      <c r="G63" s="1">
        <f>VLOOKUP(A63,POP_2021_FX_ETARIA!A:AC,10,0)</f>
        <v>1434.2141723955579</v>
      </c>
      <c r="H63" s="3">
        <f t="shared" si="1"/>
        <v>0</v>
      </c>
      <c r="I63" s="12">
        <f>(H63*POP_PADRAO!$C$2)/100000</f>
        <v>0</v>
      </c>
      <c r="J63" s="8">
        <f>VLOOKUP(A63,OBITOS!A:AC,12,0)</f>
        <v>0</v>
      </c>
      <c r="K63" s="1">
        <f>VLOOKUP(A63,POP_2021_FX_ETARIA!A:AC,13,0)</f>
        <v>1618.4466419447879</v>
      </c>
      <c r="L63" s="3">
        <f t="shared" si="2"/>
        <v>0</v>
      </c>
      <c r="M63" s="12">
        <f>(L63*POP_PADRAO!$D$2)/100000</f>
        <v>0</v>
      </c>
      <c r="N63" s="8">
        <f>VLOOKUP(A63,OBITOS!A:AB,13,0)</f>
        <v>3</v>
      </c>
      <c r="O63" s="1">
        <f>VLOOKUP(A63,POP_2021_FX_ETARIA!A:AC,16,0)</f>
        <v>1856.3026796589525</v>
      </c>
      <c r="P63" s="3">
        <f t="shared" si="3"/>
        <v>161.61157514200067</v>
      </c>
      <c r="Q63" s="12">
        <f>(P63*POP_PADRAO!$E$2)/100000</f>
        <v>26.791980507465947</v>
      </c>
      <c r="R63" s="8">
        <f>VLOOKUP($A63,OBITOS!A:AB,14,0)</f>
        <v>6</v>
      </c>
      <c r="S63" s="1">
        <f>VLOOKUP(A63,POP_2021_FX_ETARIA!A:AC,19,0)</f>
        <v>1729.1595381062355</v>
      </c>
      <c r="T63" s="3">
        <f t="shared" si="4"/>
        <v>346.98938228517432</v>
      </c>
      <c r="U63" s="12">
        <f>(T63*POP_PADRAO!$F$2)/100000</f>
        <v>52.94107817786162</v>
      </c>
      <c r="V63" s="8">
        <f>VLOOKUP(A63,OBITOS!A:AC,15,0)</f>
        <v>11</v>
      </c>
      <c r="W63" s="1">
        <f>VLOOKUP(A63,POP_2021_FX_ETARIA!A:AC,22,0)</f>
        <v>1255.8071488823282</v>
      </c>
      <c r="X63" s="3">
        <f t="shared" si="5"/>
        <v>875.93067214102336</v>
      </c>
      <c r="Y63" s="12">
        <f>(X63*POP_PADRAO!$G$2)/100000</f>
        <v>106.81055014264498</v>
      </c>
      <c r="Z63" s="8">
        <f>VLOOKUP(A63,OBITOS!A:AC,16,0)</f>
        <v>9</v>
      </c>
      <c r="AA63" s="1">
        <f>VLOOKUP(A63,POP_2021_FX_ETARIA!A:AC,25,0)</f>
        <v>863.55613126079447</v>
      </c>
      <c r="AB63" s="3">
        <f t="shared" si="6"/>
        <v>1042.2020844041688</v>
      </c>
      <c r="AC63" s="12">
        <f>(AB63*POP_PADRAO!$H$2)/100000</f>
        <v>95.145361942471766</v>
      </c>
      <c r="AD63" s="8">
        <f>VLOOKUP(A63,OBITOS!A:AC,17,0)</f>
        <v>18</v>
      </c>
      <c r="AE63" s="1">
        <f>VLOOKUP(A63,POP_2021_FX_ETARIA!A:AC,28,0)</f>
        <v>603.49906716417911</v>
      </c>
      <c r="AF63" s="3">
        <f t="shared" si="7"/>
        <v>2982.6061015440118</v>
      </c>
      <c r="AG63" s="12">
        <f>(AF63*POP_PADRAO!$I$2)/100000</f>
        <v>206.2324559975898</v>
      </c>
      <c r="AH63" s="12">
        <f t="shared" si="8"/>
        <v>487.92142676803411</v>
      </c>
    </row>
    <row r="64" spans="1:34" x14ac:dyDescent="0.25">
      <c r="A64" s="8" t="s">
        <v>63</v>
      </c>
      <c r="B64" s="6">
        <f>VLOOKUP($A64,OBITOS!A:AC,10,0)</f>
        <v>0</v>
      </c>
      <c r="C64" s="1">
        <f>VLOOKUP(A64,POP_2021_FX_ETARIA!A:AC,7,0)</f>
        <v>2677.6114386182644</v>
      </c>
      <c r="D64" s="3">
        <f t="shared" si="0"/>
        <v>0</v>
      </c>
      <c r="E64" s="12">
        <f>(D64*POP_PADRAO!$B$2)/100000</f>
        <v>0</v>
      </c>
      <c r="F64" s="6">
        <f>VLOOKUP(A64,OBITOS!A:AC,11,0)</f>
        <v>0</v>
      </c>
      <c r="G64" s="1">
        <f>VLOOKUP(A64,POP_2021_FX_ETARIA!A:AC,10,0)</f>
        <v>2422.3393304690298</v>
      </c>
      <c r="H64" s="3">
        <f t="shared" si="1"/>
        <v>0</v>
      </c>
      <c r="I64" s="12">
        <f>(H64*POP_PADRAO!$C$2)/100000</f>
        <v>0</v>
      </c>
      <c r="J64" s="8">
        <f>VLOOKUP(A64,OBITOS!A:AC,12,0)</f>
        <v>0</v>
      </c>
      <c r="K64" s="1">
        <f>VLOOKUP(A64,POP_2021_FX_ETARIA!A:AC,13,0)</f>
        <v>2681.5895877378439</v>
      </c>
      <c r="L64" s="3">
        <f t="shared" si="2"/>
        <v>0</v>
      </c>
      <c r="M64" s="12">
        <f>(L64*POP_PADRAO!$D$2)/100000</f>
        <v>0</v>
      </c>
      <c r="N64" s="8">
        <f>VLOOKUP(A64,OBITOS!A:AB,13,0)</f>
        <v>4</v>
      </c>
      <c r="O64" s="1">
        <f>VLOOKUP(A64,POP_2021_FX_ETARIA!A:AC,16,0)</f>
        <v>3114.2498001889126</v>
      </c>
      <c r="P64" s="3">
        <f t="shared" si="3"/>
        <v>128.44184817021926</v>
      </c>
      <c r="Q64" s="12">
        <f>(P64*POP_PADRAO!$E$2)/100000</f>
        <v>21.293100382789909</v>
      </c>
      <c r="R64" s="8">
        <f>VLOOKUP($A64,OBITOS!A:AB,14,0)</f>
        <v>10</v>
      </c>
      <c r="S64" s="1">
        <f>VLOOKUP(A64,POP_2021_FX_ETARIA!A:AC,19,0)</f>
        <v>2587.8817314246762</v>
      </c>
      <c r="T64" s="3">
        <f t="shared" si="4"/>
        <v>386.41642230283907</v>
      </c>
      <c r="U64" s="12">
        <f>(T64*POP_PADRAO!$F$2)/100000</f>
        <v>58.956564859760739</v>
      </c>
      <c r="V64" s="8">
        <f>VLOOKUP(A64,OBITOS!A:AC,15,0)</f>
        <v>9</v>
      </c>
      <c r="W64" s="1">
        <f>VLOOKUP(A64,POP_2021_FX_ETARIA!A:AC,22,0)</f>
        <v>1979.6855225311604</v>
      </c>
      <c r="X64" s="3">
        <f t="shared" si="5"/>
        <v>454.6176601065859</v>
      </c>
      <c r="Y64" s="12">
        <f>(X64*POP_PADRAO!$G$2)/100000</f>
        <v>55.435851175135781</v>
      </c>
      <c r="Z64" s="8">
        <f>VLOOKUP(A64,OBITOS!A:AC,16,0)</f>
        <v>15</v>
      </c>
      <c r="AA64" s="1">
        <f>VLOOKUP(A64,POP_2021_FX_ETARIA!A:AC,25,0)</f>
        <v>1487.3032714412025</v>
      </c>
      <c r="AB64" s="3">
        <f t="shared" si="6"/>
        <v>1008.5367448607132</v>
      </c>
      <c r="AC64" s="12">
        <f>(AB64*POP_PADRAO!$H$2)/100000</f>
        <v>92.071964792619085</v>
      </c>
      <c r="AD64" s="8">
        <f>VLOOKUP(A64,OBITOS!A:AC,17,0)</f>
        <v>29</v>
      </c>
      <c r="AE64" s="1">
        <f>VLOOKUP(A64,POP_2021_FX_ETARIA!A:AC,28,0)</f>
        <v>1041.5160265665606</v>
      </c>
      <c r="AF64" s="3">
        <f t="shared" si="7"/>
        <v>2784.4026649883417</v>
      </c>
      <c r="AG64" s="12">
        <f>(AF64*POP_PADRAO!$I$2)/100000</f>
        <v>192.52766893674459</v>
      </c>
      <c r="AH64" s="12">
        <f t="shared" si="8"/>
        <v>420.2851501470501</v>
      </c>
    </row>
    <row r="65" spans="1:34" x14ac:dyDescent="0.25">
      <c r="A65" s="8" t="s">
        <v>64</v>
      </c>
      <c r="B65" s="6">
        <f>VLOOKUP($A65,OBITOS!A:AC,10,0)</f>
        <v>0</v>
      </c>
      <c r="C65" s="1">
        <f>VLOOKUP(A65,POP_2021_FX_ETARIA!A:AC,7,0)</f>
        <v>351.99024534436893</v>
      </c>
      <c r="D65" s="3">
        <f t="shared" si="0"/>
        <v>0</v>
      </c>
      <c r="E65" s="12">
        <f>(D65*POP_PADRAO!$B$2)/100000</f>
        <v>0</v>
      </c>
      <c r="F65" s="6">
        <f>VLOOKUP(A65,OBITOS!A:AC,11,0)</f>
        <v>0</v>
      </c>
      <c r="G65" s="1">
        <f>VLOOKUP(A65,POP_2021_FX_ETARIA!A:AC,10,0)</f>
        <v>360.11130782849665</v>
      </c>
      <c r="H65" s="3">
        <f t="shared" si="1"/>
        <v>0</v>
      </c>
      <c r="I65" s="12">
        <f>(H65*POP_PADRAO!$C$2)/100000</f>
        <v>0</v>
      </c>
      <c r="J65" s="8">
        <f>VLOOKUP(A65,OBITOS!A:AC,12,0)</f>
        <v>0</v>
      </c>
      <c r="K65" s="1">
        <f>VLOOKUP(A65,POP_2021_FX_ETARIA!A:AC,13,0)</f>
        <v>496.3979396386602</v>
      </c>
      <c r="L65" s="3">
        <f t="shared" si="2"/>
        <v>0</v>
      </c>
      <c r="M65" s="12">
        <f>(L65*POP_PADRAO!$D$2)/100000</f>
        <v>0</v>
      </c>
      <c r="N65" s="8">
        <f>VLOOKUP(A65,OBITOS!A:AB,13,0)</f>
        <v>0</v>
      </c>
      <c r="O65" s="1">
        <f>VLOOKUP(A65,POP_2021_FX_ETARIA!A:AC,16,0)</f>
        <v>689.90690353046989</v>
      </c>
      <c r="P65" s="3">
        <f t="shared" si="3"/>
        <v>0</v>
      </c>
      <c r="Q65" s="12">
        <f>(P65*POP_PADRAO!$E$2)/100000</f>
        <v>0</v>
      </c>
      <c r="R65" s="8">
        <f>VLOOKUP($A65,OBITOS!A:AB,14,0)</f>
        <v>0</v>
      </c>
      <c r="S65" s="1">
        <f>VLOOKUP(A65,POP_2021_FX_ETARIA!A:AC,19,0)</f>
        <v>563.53896854764116</v>
      </c>
      <c r="T65" s="3">
        <f t="shared" si="4"/>
        <v>0</v>
      </c>
      <c r="U65" s="12">
        <f>(T65*POP_PADRAO!$F$2)/100000</f>
        <v>0</v>
      </c>
      <c r="V65" s="8">
        <f>VLOOKUP(A65,OBITOS!A:AC,15,0)</f>
        <v>2</v>
      </c>
      <c r="W65" s="1">
        <f>VLOOKUP(A65,POP_2021_FX_ETARIA!A:AC,22,0)</f>
        <v>430.92443279938067</v>
      </c>
      <c r="X65" s="3">
        <f t="shared" si="5"/>
        <v>464.11849683424924</v>
      </c>
      <c r="Y65" s="12">
        <f>(X65*POP_PADRAO!$G$2)/100000</f>
        <v>56.594378476408075</v>
      </c>
      <c r="Z65" s="8">
        <f>VLOOKUP(A65,OBITOS!A:AC,16,0)</f>
        <v>1</v>
      </c>
      <c r="AA65" s="1">
        <f>VLOOKUP(A65,POP_2021_FX_ETARIA!A:AC,25,0)</f>
        <v>375.16289342904474</v>
      </c>
      <c r="AB65" s="3">
        <f t="shared" si="6"/>
        <v>266.55088163433516</v>
      </c>
      <c r="AC65" s="12">
        <f>(AB65*POP_PADRAO!$H$2)/100000</f>
        <v>24.334129137424245</v>
      </c>
      <c r="AD65" s="8">
        <f>VLOOKUP(A65,OBITOS!A:AC,17,0)</f>
        <v>3</v>
      </c>
      <c r="AE65" s="1">
        <f>VLOOKUP(A65,POP_2021_FX_ETARIA!A:AC,28,0)</f>
        <v>222.09308012062922</v>
      </c>
      <c r="AF65" s="3">
        <f t="shared" si="7"/>
        <v>1350.7849944584309</v>
      </c>
      <c r="AG65" s="12">
        <f>(AF65*POP_PADRAO!$I$2)/100000</f>
        <v>93.400099593319439</v>
      </c>
      <c r="AH65" s="12">
        <f t="shared" si="8"/>
        <v>174.32860720715178</v>
      </c>
    </row>
    <row r="66" spans="1:34" x14ac:dyDescent="0.25">
      <c r="A66" s="8" t="s">
        <v>65</v>
      </c>
      <c r="B66" s="6">
        <f>VLOOKUP($A66,OBITOS!A:AC,10,0)</f>
        <v>0</v>
      </c>
      <c r="C66" s="1">
        <f>VLOOKUP(A66,POP_2021_FX_ETARIA!A:AC,7,0)</f>
        <v>748.40644398462905</v>
      </c>
      <c r="D66" s="3">
        <f t="shared" si="0"/>
        <v>0</v>
      </c>
      <c r="E66" s="12">
        <f>(D66*POP_PADRAO!$B$2)/100000</f>
        <v>0</v>
      </c>
      <c r="F66" s="6">
        <f>VLOOKUP(A66,OBITOS!A:AC,11,0)</f>
        <v>0</v>
      </c>
      <c r="G66" s="1">
        <f>VLOOKUP(A66,POP_2021_FX_ETARIA!A:AC,10,0)</f>
        <v>667.81556462166111</v>
      </c>
      <c r="H66" s="3">
        <f t="shared" si="1"/>
        <v>0</v>
      </c>
      <c r="I66" s="12">
        <f>(H66*POP_PADRAO!$C$2)/100000</f>
        <v>0</v>
      </c>
      <c r="J66" s="8">
        <f>VLOOKUP(A66,OBITOS!A:AC,12,0)</f>
        <v>0</v>
      </c>
      <c r="K66" s="1">
        <f>VLOOKUP(A66,POP_2021_FX_ETARIA!A:AC,13,0)</f>
        <v>840.66335352280373</v>
      </c>
      <c r="L66" s="3">
        <f t="shared" si="2"/>
        <v>0</v>
      </c>
      <c r="M66" s="12">
        <f>(L66*POP_PADRAO!$D$2)/100000</f>
        <v>0</v>
      </c>
      <c r="N66" s="8">
        <f>VLOOKUP(A66,OBITOS!A:AB,13,0)</f>
        <v>0</v>
      </c>
      <c r="O66" s="1">
        <f>VLOOKUP(A66,POP_2021_FX_ETARIA!A:AC,16,0)</f>
        <v>1173.4577243085225</v>
      </c>
      <c r="P66" s="3">
        <f t="shared" si="3"/>
        <v>0</v>
      </c>
      <c r="Q66" s="12">
        <f>(P66*POP_PADRAO!$E$2)/100000</f>
        <v>0</v>
      </c>
      <c r="R66" s="8">
        <f>VLOOKUP($A66,OBITOS!A:AB,14,0)</f>
        <v>2</v>
      </c>
      <c r="S66" s="1">
        <f>VLOOKUP(A66,POP_2021_FX_ETARIA!A:AC,19,0)</f>
        <v>945.4821924144311</v>
      </c>
      <c r="T66" s="3">
        <f t="shared" si="4"/>
        <v>211.53227591655627</v>
      </c>
      <c r="U66" s="12">
        <f>(T66*POP_PADRAO!$F$2)/100000</f>
        <v>32.27403294788909</v>
      </c>
      <c r="V66" s="8">
        <f>VLOOKUP(A66,OBITOS!A:AC,15,0)</f>
        <v>1</v>
      </c>
      <c r="W66" s="1">
        <f>VLOOKUP(A66,POP_2021_FX_ETARIA!A:AC,22,0)</f>
        <v>561.31143929018037</v>
      </c>
      <c r="X66" s="3">
        <f t="shared" si="5"/>
        <v>178.15421707146635</v>
      </c>
      <c r="Y66" s="12">
        <f>(X66*POP_PADRAO!$G$2)/100000</f>
        <v>21.724036548604747</v>
      </c>
      <c r="Z66" s="8">
        <f>VLOOKUP(A66,OBITOS!A:AC,16,0)</f>
        <v>4</v>
      </c>
      <c r="AA66" s="1">
        <f>VLOOKUP(A66,POP_2021_FX_ETARIA!A:AC,25,0)</f>
        <v>418.03865267807845</v>
      </c>
      <c r="AB66" s="3">
        <f t="shared" si="6"/>
        <v>956.84931868735691</v>
      </c>
      <c r="AC66" s="12">
        <f>(AB66*POP_PADRAO!$H$2)/100000</f>
        <v>87.353284083061382</v>
      </c>
      <c r="AD66" s="8">
        <f>VLOOKUP(A66,OBITOS!A:AC,17,0)</f>
        <v>9</v>
      </c>
      <c r="AE66" s="1">
        <f>VLOOKUP(A66,POP_2021_FX_ETARIA!A:AC,28,0)</f>
        <v>302.26326513978319</v>
      </c>
      <c r="AF66" s="3">
        <f t="shared" si="7"/>
        <v>2977.5368157417029</v>
      </c>
      <c r="AG66" s="12">
        <f>(AF66*POP_PADRAO!$I$2)/100000</f>
        <v>205.88193996376867</v>
      </c>
      <c r="AH66" s="12">
        <f t="shared" si="8"/>
        <v>347.2332935433239</v>
      </c>
    </row>
    <row r="67" spans="1:34" x14ac:dyDescent="0.25">
      <c r="A67" s="8" t="s">
        <v>66</v>
      </c>
      <c r="B67" s="6">
        <f>VLOOKUP($A67,OBITOS!A:AC,10,0)</f>
        <v>0</v>
      </c>
      <c r="C67" s="1">
        <f>VLOOKUP(A67,POP_2021_FX_ETARIA!A:AC,7,0)</f>
        <v>718.78914178736818</v>
      </c>
      <c r="D67" s="3">
        <f t="shared" si="0"/>
        <v>0</v>
      </c>
      <c r="E67" s="12">
        <f>(D67*POP_PADRAO!$B$2)/100000</f>
        <v>0</v>
      </c>
      <c r="F67" s="6">
        <f>VLOOKUP(A67,OBITOS!A:AC,11,0)</f>
        <v>0</v>
      </c>
      <c r="G67" s="1">
        <f>VLOOKUP(A67,POP_2021_FX_ETARIA!A:AC,10,0)</f>
        <v>628.8846124239858</v>
      </c>
      <c r="H67" s="3">
        <f t="shared" si="1"/>
        <v>0</v>
      </c>
      <c r="I67" s="12">
        <f>(H67*POP_PADRAO!$C$2)/100000</f>
        <v>0</v>
      </c>
      <c r="J67" s="8">
        <f>VLOOKUP(A67,OBITOS!A:AC,12,0)</f>
        <v>0</v>
      </c>
      <c r="K67" s="1">
        <f>VLOOKUP(A67,POP_2021_FX_ETARIA!A:AC,13,0)</f>
        <v>807.2204276026298</v>
      </c>
      <c r="L67" s="3">
        <f t="shared" si="2"/>
        <v>0</v>
      </c>
      <c r="M67" s="12">
        <f>(L67*POP_PADRAO!$D$2)/100000</f>
        <v>0</v>
      </c>
      <c r="N67" s="8">
        <f>VLOOKUP(A67,OBITOS!A:AB,13,0)</f>
        <v>0</v>
      </c>
      <c r="O67" s="1">
        <f>VLOOKUP(A67,POP_2021_FX_ETARIA!A:AC,16,0)</f>
        <v>1188.8574319766133</v>
      </c>
      <c r="P67" s="3">
        <f t="shared" si="3"/>
        <v>0</v>
      </c>
      <c r="Q67" s="12">
        <f>(P67*POP_PADRAO!$E$2)/100000</f>
        <v>0</v>
      </c>
      <c r="R67" s="8">
        <f>VLOOKUP($A67,OBITOS!A:AB,14,0)</f>
        <v>1</v>
      </c>
      <c r="S67" s="1">
        <f>VLOOKUP(A67,POP_2021_FX_ETARIA!A:AC,19,0)</f>
        <v>931.66512488436638</v>
      </c>
      <c r="T67" s="3">
        <f t="shared" si="4"/>
        <v>107.33470356359157</v>
      </c>
      <c r="U67" s="12">
        <f>(T67*POP_PADRAO!$F$2)/100000</f>
        <v>16.376336633515756</v>
      </c>
      <c r="V67" s="8">
        <f>VLOOKUP(A67,OBITOS!A:AC,15,0)</f>
        <v>4</v>
      </c>
      <c r="W67" s="1">
        <f>VLOOKUP(A67,POP_2021_FX_ETARIA!A:AC,22,0)</f>
        <v>772.15000297743109</v>
      </c>
      <c r="X67" s="3">
        <f t="shared" si="5"/>
        <v>518.03405874194038</v>
      </c>
      <c r="Y67" s="12">
        <f>(X67*POP_PADRAO!$G$2)/100000</f>
        <v>63.168815257499787</v>
      </c>
      <c r="Z67" s="8">
        <f>VLOOKUP(A67,OBITOS!A:AC,16,0)</f>
        <v>6</v>
      </c>
      <c r="AA67" s="1">
        <f>VLOOKUP(A67,POP_2021_FX_ETARIA!A:AC,25,0)</f>
        <v>596.24102705687471</v>
      </c>
      <c r="AB67" s="3">
        <f t="shared" si="6"/>
        <v>1006.3044520127709</v>
      </c>
      <c r="AC67" s="12">
        <f>(AB67*POP_PADRAO!$H$2)/100000</f>
        <v>91.868172923309501</v>
      </c>
      <c r="AD67" s="8">
        <f>VLOOKUP(A67,OBITOS!A:AC,17,0)</f>
        <v>14</v>
      </c>
      <c r="AE67" s="1">
        <f>VLOOKUP(A67,POP_2021_FX_ETARIA!A:AC,28,0)</f>
        <v>435.51911321216068</v>
      </c>
      <c r="AF67" s="3">
        <f t="shared" si="7"/>
        <v>3214.5546717211419</v>
      </c>
      <c r="AG67" s="12">
        <f>(AF67*POP_PADRAO!$I$2)/100000</f>
        <v>222.27055210018807</v>
      </c>
      <c r="AH67" s="12">
        <f t="shared" si="8"/>
        <v>393.68387691451312</v>
      </c>
    </row>
    <row r="68" spans="1:34" x14ac:dyDescent="0.25">
      <c r="A68" s="8" t="s">
        <v>67</v>
      </c>
      <c r="B68" s="6">
        <f>VLOOKUP($A68,OBITOS!A:AC,10,0)</f>
        <v>0</v>
      </c>
      <c r="C68" s="1">
        <f>VLOOKUP(A68,POP_2021_FX_ETARIA!A:AC,7,0)</f>
        <v>765.30161290322576</v>
      </c>
      <c r="D68" s="3">
        <f t="shared" ref="D68:D131" si="9">B68/C68*100000</f>
        <v>0</v>
      </c>
      <c r="E68" s="12">
        <f>(D68*POP_PADRAO!$B$2)/100000</f>
        <v>0</v>
      </c>
      <c r="F68" s="6">
        <f>VLOOKUP(A68,OBITOS!A:AC,11,0)</f>
        <v>0</v>
      </c>
      <c r="G68" s="1">
        <f>VLOOKUP(A68,POP_2021_FX_ETARIA!A:AC,10,0)</f>
        <v>784.31401475237089</v>
      </c>
      <c r="H68" s="3">
        <f t="shared" ref="H68:H131" si="10">F68/G68*100000</f>
        <v>0</v>
      </c>
      <c r="I68" s="12">
        <f>(H68*POP_PADRAO!$C$2)/100000</f>
        <v>0</v>
      </c>
      <c r="J68" s="8">
        <f>VLOOKUP(A68,OBITOS!A:AC,12,0)</f>
        <v>1</v>
      </c>
      <c r="K68" s="1">
        <f>VLOOKUP(A68,POP_2021_FX_ETARIA!A:AC,13,0)</f>
        <v>932.20188859670088</v>
      </c>
      <c r="L68" s="3">
        <f t="shared" ref="L68:L131" si="11">J68/K68*100000</f>
        <v>107.27290002655538</v>
      </c>
      <c r="M68" s="12">
        <f>(L68*POP_PADRAO!$D$2)/100000</f>
        <v>15.874363931074063</v>
      </c>
      <c r="N68" s="8">
        <f>VLOOKUP(A68,OBITOS!A:AB,13,0)</f>
        <v>0</v>
      </c>
      <c r="O68" s="1">
        <f>VLOOKUP(A68,POP_2021_FX_ETARIA!A:AC,16,0)</f>
        <v>1216.1721235418877</v>
      </c>
      <c r="P68" s="3">
        <f t="shared" ref="P68:P131" si="12">N68/O68*100000</f>
        <v>0</v>
      </c>
      <c r="Q68" s="12">
        <f>(P68*POP_PADRAO!$E$2)/100000</f>
        <v>0</v>
      </c>
      <c r="R68" s="8">
        <f>VLOOKUP($A68,OBITOS!A:AB,14,0)</f>
        <v>0</v>
      </c>
      <c r="S68" s="1">
        <f>VLOOKUP(A68,POP_2021_FX_ETARIA!A:AC,19,0)</f>
        <v>995.09390862944167</v>
      </c>
      <c r="T68" s="3">
        <f t="shared" ref="T68:T131" si="13">R68/S68*100000</f>
        <v>0</v>
      </c>
      <c r="U68" s="12">
        <f>(T68*POP_PADRAO!$F$2)/100000</f>
        <v>0</v>
      </c>
      <c r="V68" s="8">
        <f>VLOOKUP(A68,OBITOS!A:AC,15,0)</f>
        <v>2</v>
      </c>
      <c r="W68" s="1">
        <f>VLOOKUP(A68,POP_2021_FX_ETARIA!A:AC,22,0)</f>
        <v>728.61035584280523</v>
      </c>
      <c r="X68" s="3">
        <f t="shared" ref="X68:X131" si="14">V68/W68*100000</f>
        <v>274.49513775940511</v>
      </c>
      <c r="Y68" s="12">
        <f>(X68*POP_PADRAO!$G$2)/100000</f>
        <v>33.471800460987708</v>
      </c>
      <c r="Z68" s="8">
        <f>VLOOKUP(A68,OBITOS!A:AC,16,0)</f>
        <v>7</v>
      </c>
      <c r="AA68" s="1">
        <f>VLOOKUP(A68,POP_2021_FX_ETARIA!A:AC,25,0)</f>
        <v>570.32987929856529</v>
      </c>
      <c r="AB68" s="3">
        <f t="shared" ref="AB68:AB131" si="15">Z68/AA68*100000</f>
        <v>1227.3598585802883</v>
      </c>
      <c r="AC68" s="12">
        <f>(AB68*POP_PADRAO!$H$2)/100000</f>
        <v>112.04890080894889</v>
      </c>
      <c r="AD68" s="8">
        <f>VLOOKUP(A68,OBITOS!A:AC,17,0)</f>
        <v>14</v>
      </c>
      <c r="AE68" s="1">
        <f>VLOOKUP(A68,POP_2021_FX_ETARIA!A:AC,28,0)</f>
        <v>382.93287827076222</v>
      </c>
      <c r="AF68" s="3">
        <f t="shared" ref="AF68:AF131" si="16">AD68/AE68*100000</f>
        <v>3655.9932025739909</v>
      </c>
      <c r="AG68" s="12">
        <f>(AF68*POP_PADRAO!$I$2)/100000</f>
        <v>252.79384256842073</v>
      </c>
      <c r="AH68" s="12">
        <f t="shared" ref="AH68:AH131" si="17">E68+I68+M68+Q68+U68+Y68+AC68+AG68</f>
        <v>414.18890776943135</v>
      </c>
    </row>
    <row r="69" spans="1:34" x14ac:dyDescent="0.25">
      <c r="A69" s="8" t="s">
        <v>68</v>
      </c>
      <c r="B69" s="6">
        <f>VLOOKUP($A69,OBITOS!A:AC,10,0)</f>
        <v>0</v>
      </c>
      <c r="C69" s="1">
        <f>VLOOKUP(A69,POP_2021_FX_ETARIA!A:AC,7,0)</f>
        <v>1603.0439979654118</v>
      </c>
      <c r="D69" s="3">
        <f t="shared" si="9"/>
        <v>0</v>
      </c>
      <c r="E69" s="12">
        <f>(D69*POP_PADRAO!$B$2)/100000</f>
        <v>0</v>
      </c>
      <c r="F69" s="6">
        <f>VLOOKUP(A69,OBITOS!A:AC,11,0)</f>
        <v>0</v>
      </c>
      <c r="G69" s="1">
        <f>VLOOKUP(A69,POP_2021_FX_ETARIA!A:AC,10,0)</f>
        <v>1523.8838084991933</v>
      </c>
      <c r="H69" s="3">
        <f t="shared" si="10"/>
        <v>0</v>
      </c>
      <c r="I69" s="12">
        <f>(H69*POP_PADRAO!$C$2)/100000</f>
        <v>0</v>
      </c>
      <c r="J69" s="8">
        <f>VLOOKUP(A69,OBITOS!A:AC,12,0)</f>
        <v>0</v>
      </c>
      <c r="K69" s="1">
        <f>VLOOKUP(A69,POP_2021_FX_ETARIA!A:AC,13,0)</f>
        <v>1952.2776504541209</v>
      </c>
      <c r="L69" s="3">
        <f t="shared" si="11"/>
        <v>0</v>
      </c>
      <c r="M69" s="12">
        <f>(L69*POP_PADRAO!$D$2)/100000</f>
        <v>0</v>
      </c>
      <c r="N69" s="8">
        <f>VLOOKUP(A69,OBITOS!A:AB,13,0)</f>
        <v>0</v>
      </c>
      <c r="O69" s="1">
        <f>VLOOKUP(A69,POP_2021_FX_ETARIA!A:AC,16,0)</f>
        <v>2334.673349116003</v>
      </c>
      <c r="P69" s="3">
        <f t="shared" si="12"/>
        <v>0</v>
      </c>
      <c r="Q69" s="12">
        <f>(P69*POP_PADRAO!$E$2)/100000</f>
        <v>0</v>
      </c>
      <c r="R69" s="8">
        <f>VLOOKUP($A69,OBITOS!A:AB,14,0)</f>
        <v>9</v>
      </c>
      <c r="S69" s="1">
        <f>VLOOKUP(A69,POP_2021_FX_ETARIA!A:AC,19,0)</f>
        <v>1735.6299194607873</v>
      </c>
      <c r="T69" s="3">
        <f t="shared" si="13"/>
        <v>518.54372289203525</v>
      </c>
      <c r="U69" s="12">
        <f>(T69*POP_PADRAO!$F$2)/100000</f>
        <v>79.115572907371899</v>
      </c>
      <c r="V69" s="8">
        <f>VLOOKUP(A69,OBITOS!A:AC,15,0)</f>
        <v>8</v>
      </c>
      <c r="W69" s="1">
        <f>VLOOKUP(A69,POP_2021_FX_ETARIA!A:AC,22,0)</f>
        <v>1495.6845199216198</v>
      </c>
      <c r="X69" s="3">
        <f t="shared" si="14"/>
        <v>534.87215341502861</v>
      </c>
      <c r="Y69" s="12">
        <f>(X69*POP_PADRAO!$G$2)/100000</f>
        <v>65.222044140318189</v>
      </c>
      <c r="Z69" s="8">
        <f>VLOOKUP(A69,OBITOS!A:AC,16,0)</f>
        <v>15</v>
      </c>
      <c r="AA69" s="1">
        <f>VLOOKUP(A69,POP_2021_FX_ETARIA!A:AC,25,0)</f>
        <v>1061.2751540041068</v>
      </c>
      <c r="AB69" s="3">
        <f t="shared" si="15"/>
        <v>1413.3940612296626</v>
      </c>
      <c r="AC69" s="12">
        <f>(AB69*POP_PADRAO!$H$2)/100000</f>
        <v>129.03245112958868</v>
      </c>
      <c r="AD69" s="8">
        <f>VLOOKUP(A69,OBITOS!A:AC,17,0)</f>
        <v>32</v>
      </c>
      <c r="AE69" s="1">
        <f>VLOOKUP(A69,POP_2021_FX_ETARIA!A:AC,28,0)</f>
        <v>875.03147293327731</v>
      </c>
      <c r="AF69" s="3">
        <f t="shared" si="16"/>
        <v>3657.0113178591982</v>
      </c>
      <c r="AG69" s="12">
        <f>(AF69*POP_PADRAO!$I$2)/100000</f>
        <v>252.86424020344478</v>
      </c>
      <c r="AH69" s="12">
        <f t="shared" si="17"/>
        <v>526.23430838072352</v>
      </c>
    </row>
    <row r="70" spans="1:34" x14ac:dyDescent="0.25">
      <c r="A70" s="8" t="s">
        <v>69</v>
      </c>
      <c r="B70" s="6">
        <f>VLOOKUP($A70,OBITOS!A:AC,10,0)</f>
        <v>0</v>
      </c>
      <c r="C70" s="1">
        <f>VLOOKUP(A70,POP_2021_FX_ETARIA!A:AC,7,0)</f>
        <v>1424.3671795523906</v>
      </c>
      <c r="D70" s="3">
        <f t="shared" si="9"/>
        <v>0</v>
      </c>
      <c r="E70" s="12">
        <f>(D70*POP_PADRAO!$B$2)/100000</f>
        <v>0</v>
      </c>
      <c r="F70" s="6">
        <f>VLOOKUP(A70,OBITOS!A:AC,11,0)</f>
        <v>0</v>
      </c>
      <c r="G70" s="1">
        <f>VLOOKUP(A70,POP_2021_FX_ETARIA!A:AC,10,0)</f>
        <v>1447.4986551909631</v>
      </c>
      <c r="H70" s="3">
        <f t="shared" si="10"/>
        <v>0</v>
      </c>
      <c r="I70" s="12">
        <f>(H70*POP_PADRAO!$C$2)/100000</f>
        <v>0</v>
      </c>
      <c r="J70" s="8">
        <f>VLOOKUP(A70,OBITOS!A:AC,12,0)</f>
        <v>0</v>
      </c>
      <c r="K70" s="1">
        <f>VLOOKUP(A70,POP_2021_FX_ETARIA!A:AC,13,0)</f>
        <v>1645.4595535183771</v>
      </c>
      <c r="L70" s="3">
        <f t="shared" si="11"/>
        <v>0</v>
      </c>
      <c r="M70" s="12">
        <f>(L70*POP_PADRAO!$D$2)/100000</f>
        <v>0</v>
      </c>
      <c r="N70" s="8">
        <f>VLOOKUP(A70,OBITOS!A:AB,13,0)</f>
        <v>3</v>
      </c>
      <c r="O70" s="1">
        <f>VLOOKUP(A70,POP_2021_FX_ETARIA!A:AC,16,0)</f>
        <v>2009.1710069007204</v>
      </c>
      <c r="P70" s="3">
        <f t="shared" si="12"/>
        <v>149.31531411194806</v>
      </c>
      <c r="Q70" s="12">
        <f>(P70*POP_PADRAO!$E$2)/100000</f>
        <v>24.753505320633455</v>
      </c>
      <c r="R70" s="8">
        <f>VLOOKUP($A70,OBITOS!A:AB,14,0)</f>
        <v>3</v>
      </c>
      <c r="S70" s="1">
        <f>VLOOKUP(A70,POP_2021_FX_ETARIA!A:AC,19,0)</f>
        <v>1476.4318843891015</v>
      </c>
      <c r="T70" s="3">
        <f t="shared" si="13"/>
        <v>203.19257743754972</v>
      </c>
      <c r="U70" s="12">
        <f>(T70*POP_PADRAO!$F$2)/100000</f>
        <v>31.001623324720793</v>
      </c>
      <c r="V70" s="8">
        <f>VLOOKUP(A70,OBITOS!A:AC,15,0)</f>
        <v>10</v>
      </c>
      <c r="W70" s="1">
        <f>VLOOKUP(A70,POP_2021_FX_ETARIA!A:AC,22,0)</f>
        <v>1347.5588504245591</v>
      </c>
      <c r="X70" s="3">
        <f t="shared" si="14"/>
        <v>742.08261827299202</v>
      </c>
      <c r="Y70" s="12">
        <f>(X70*POP_PADRAO!$G$2)/100000</f>
        <v>90.489185080473575</v>
      </c>
      <c r="Z70" s="8">
        <f>VLOOKUP(A70,OBITOS!A:AC,16,0)</f>
        <v>12</v>
      </c>
      <c r="AA70" s="1">
        <f>VLOOKUP(A70,POP_2021_FX_ETARIA!A:AC,25,0)</f>
        <v>884.82217659137575</v>
      </c>
      <c r="AB70" s="3">
        <f t="shared" si="15"/>
        <v>1356.2047061510057</v>
      </c>
      <c r="AC70" s="12">
        <f>(AB70*POP_PADRAO!$H$2)/100000</f>
        <v>123.81148489891166</v>
      </c>
      <c r="AD70" s="8">
        <f>VLOOKUP(A70,OBITOS!A:AC,17,0)</f>
        <v>20</v>
      </c>
      <c r="AE70" s="1">
        <f>VLOOKUP(A70,POP_2021_FX_ETARIA!A:AC,28,0)</f>
        <v>671.00293747377248</v>
      </c>
      <c r="AF70" s="3">
        <f t="shared" si="16"/>
        <v>2980.6128830519078</v>
      </c>
      <c r="AG70" s="12">
        <f>(AF70*POP_PADRAO!$I$2)/100000</f>
        <v>206.09463479996211</v>
      </c>
      <c r="AH70" s="12">
        <f t="shared" si="17"/>
        <v>476.15043342470165</v>
      </c>
    </row>
    <row r="71" spans="1:34" x14ac:dyDescent="0.25">
      <c r="A71" s="8" t="s">
        <v>70</v>
      </c>
      <c r="B71" s="6">
        <f>VLOOKUP($A71,OBITOS!A:AC,10,0)</f>
        <v>0</v>
      </c>
      <c r="C71" s="1">
        <f>VLOOKUP(A71,POP_2021_FX_ETARIA!A:AC,7,0)</f>
        <v>2467.1533570701931</v>
      </c>
      <c r="D71" s="3">
        <f t="shared" si="9"/>
        <v>0</v>
      </c>
      <c r="E71" s="12">
        <f>(D71*POP_PADRAO!$B$2)/100000</f>
        <v>0</v>
      </c>
      <c r="F71" s="6">
        <f>VLOOKUP(A71,OBITOS!A:AC,11,0)</f>
        <v>0</v>
      </c>
      <c r="G71" s="1">
        <f>VLOOKUP(A71,POP_2021_FX_ETARIA!A:AC,10,0)</f>
        <v>2468.0043033889187</v>
      </c>
      <c r="H71" s="3">
        <f t="shared" si="10"/>
        <v>0</v>
      </c>
      <c r="I71" s="12">
        <f>(H71*POP_PADRAO!$C$2)/100000</f>
        <v>0</v>
      </c>
      <c r="J71" s="8">
        <f>VLOOKUP(A71,OBITOS!A:AC,12,0)</f>
        <v>2</v>
      </c>
      <c r="K71" s="1">
        <f>VLOOKUP(A71,POP_2021_FX_ETARIA!A:AC,13,0)</f>
        <v>2784.2267209914266</v>
      </c>
      <c r="L71" s="3">
        <f t="shared" si="11"/>
        <v>71.833230567079184</v>
      </c>
      <c r="M71" s="12">
        <f>(L71*POP_PADRAO!$D$2)/100000</f>
        <v>10.629961938982595</v>
      </c>
      <c r="N71" s="8">
        <f>VLOOKUP(A71,OBITOS!A:AB,13,0)</f>
        <v>4</v>
      </c>
      <c r="O71" s="1">
        <f>VLOOKUP(A71,POP_2021_FX_ETARIA!A:AC,16,0)</f>
        <v>3219.6653402508441</v>
      </c>
      <c r="P71" s="3">
        <f t="shared" si="12"/>
        <v>124.23651458410147</v>
      </c>
      <c r="Q71" s="12">
        <f>(P71*POP_PADRAO!$E$2)/100000</f>
        <v>20.595939827503805</v>
      </c>
      <c r="R71" s="8">
        <f>VLOOKUP($A71,OBITOS!A:AB,14,0)</f>
        <v>5</v>
      </c>
      <c r="S71" s="1">
        <f>VLOOKUP(A71,POP_2021_FX_ETARIA!A:AC,19,0)</f>
        <v>2611.9186611069858</v>
      </c>
      <c r="T71" s="3">
        <f t="shared" si="13"/>
        <v>191.43015724237353</v>
      </c>
      <c r="U71" s="12">
        <f>(T71*POP_PADRAO!$F$2)/100000</f>
        <v>29.207000091546757</v>
      </c>
      <c r="V71" s="8">
        <f>VLOOKUP(A71,OBITOS!A:AC,15,0)</f>
        <v>18</v>
      </c>
      <c r="W71" s="1">
        <f>VLOOKUP(A71,POP_2021_FX_ETARIA!A:AC,22,0)</f>
        <v>1832.3337687785761</v>
      </c>
      <c r="X71" s="3">
        <f t="shared" si="14"/>
        <v>982.35377782720786</v>
      </c>
      <c r="Y71" s="12">
        <f>(X71*POP_PADRAO!$G$2)/100000</f>
        <v>119.7877306750332</v>
      </c>
      <c r="Z71" s="8">
        <f>VLOOKUP(A71,OBITOS!A:AC,16,0)</f>
        <v>19</v>
      </c>
      <c r="AA71" s="1">
        <f>VLOOKUP(A71,POP_2021_FX_ETARIA!A:AC,25,0)</f>
        <v>1435.9180698151949</v>
      </c>
      <c r="AB71" s="3">
        <f t="shared" si="15"/>
        <v>1323.1952713322517</v>
      </c>
      <c r="AC71" s="12">
        <f>(AB71*POP_PADRAO!$H$2)/100000</f>
        <v>120.79796701179063</v>
      </c>
      <c r="AD71" s="8">
        <f>VLOOKUP(A71,OBITOS!A:AC,17,0)</f>
        <v>25</v>
      </c>
      <c r="AE71" s="1">
        <f>VLOOKUP(A71,POP_2021_FX_ETARIA!A:AC,28,0)</f>
        <v>1028.8711707931179</v>
      </c>
      <c r="AF71" s="3">
        <f t="shared" si="16"/>
        <v>2429.8474590097071</v>
      </c>
      <c r="AG71" s="12">
        <f>(AF71*POP_PADRAO!$I$2)/100000</f>
        <v>168.01193054344736</v>
      </c>
      <c r="AH71" s="12">
        <f t="shared" si="17"/>
        <v>469.03053008830437</v>
      </c>
    </row>
    <row r="72" spans="1:34" x14ac:dyDescent="0.25">
      <c r="A72" s="8" t="s">
        <v>71</v>
      </c>
      <c r="B72" s="6">
        <f>VLOOKUP($A72,OBITOS!A:AC,10,0)</f>
        <v>0</v>
      </c>
      <c r="C72" s="1">
        <f>VLOOKUP(A72,POP_2021_FX_ETARIA!A:AC,7,0)</f>
        <v>1670.8602633381536</v>
      </c>
      <c r="D72" s="3">
        <f t="shared" si="9"/>
        <v>0</v>
      </c>
      <c r="E72" s="12">
        <f>(D72*POP_PADRAO!$B$2)/100000</f>
        <v>0</v>
      </c>
      <c r="F72" s="6">
        <f>VLOOKUP(A72,OBITOS!A:AC,11,0)</f>
        <v>0</v>
      </c>
      <c r="G72" s="1">
        <f>VLOOKUP(A72,POP_2021_FX_ETARIA!A:AC,10,0)</f>
        <v>1903.9757543462331</v>
      </c>
      <c r="H72" s="3">
        <f t="shared" si="10"/>
        <v>0</v>
      </c>
      <c r="I72" s="12">
        <f>(H72*POP_PADRAO!$C$2)/100000</f>
        <v>0</v>
      </c>
      <c r="J72" s="8">
        <f>VLOOKUP(A72,OBITOS!A:AC,12,0)</f>
        <v>0</v>
      </c>
      <c r="K72" s="1">
        <f>VLOOKUP(A72,POP_2021_FX_ETARIA!A:AC,13,0)</f>
        <v>2559.999423631124</v>
      </c>
      <c r="L72" s="3">
        <f t="shared" si="11"/>
        <v>0</v>
      </c>
      <c r="M72" s="12">
        <f>(L72*POP_PADRAO!$D$2)/100000</f>
        <v>0</v>
      </c>
      <c r="N72" s="8">
        <f>VLOOKUP(A72,OBITOS!A:AB,13,0)</f>
        <v>1</v>
      </c>
      <c r="O72" s="1">
        <f>VLOOKUP(A72,POP_2021_FX_ETARIA!A:AC,16,0)</f>
        <v>2565.632354826304</v>
      </c>
      <c r="P72" s="3">
        <f t="shared" si="12"/>
        <v>38.976745757000756</v>
      </c>
      <c r="Q72" s="12">
        <f>(P72*POP_PADRAO!$E$2)/100000</f>
        <v>6.4615681868608306</v>
      </c>
      <c r="R72" s="8">
        <f>VLOOKUP($A72,OBITOS!A:AB,14,0)</f>
        <v>4</v>
      </c>
      <c r="S72" s="1">
        <f>VLOOKUP(A72,POP_2021_FX_ETARIA!A:AC,19,0)</f>
        <v>2355.7558372783442</v>
      </c>
      <c r="T72" s="3">
        <f t="shared" si="13"/>
        <v>169.79688373058588</v>
      </c>
      <c r="U72" s="12">
        <f>(T72*POP_PADRAO!$F$2)/100000</f>
        <v>25.906354934372022</v>
      </c>
      <c r="V72" s="8">
        <f>VLOOKUP(A72,OBITOS!A:AC,15,0)</f>
        <v>7</v>
      </c>
      <c r="W72" s="1">
        <f>VLOOKUP(A72,POP_2021_FX_ETARIA!A:AC,22,0)</f>
        <v>1830.2215986065414</v>
      </c>
      <c r="X72" s="3">
        <f t="shared" si="14"/>
        <v>382.46734741462586</v>
      </c>
      <c r="Y72" s="12">
        <f>(X72*POP_PADRAO!$G$2)/100000</f>
        <v>46.637877960251728</v>
      </c>
      <c r="Z72" s="8">
        <f>VLOOKUP(A72,OBITOS!A:AC,16,0)</f>
        <v>12</v>
      </c>
      <c r="AA72" s="1">
        <f>VLOOKUP(A72,POP_2021_FX_ETARIA!A:AC,25,0)</f>
        <v>1361.8852328723574</v>
      </c>
      <c r="AB72" s="3">
        <f t="shared" si="15"/>
        <v>881.13151610365537</v>
      </c>
      <c r="AC72" s="12">
        <f>(AB72*POP_PADRAO!$H$2)/100000</f>
        <v>80.44080728022179</v>
      </c>
      <c r="AD72" s="8">
        <f>VLOOKUP(A72,OBITOS!A:AC,17,0)</f>
        <v>22</v>
      </c>
      <c r="AE72" s="1">
        <f>VLOOKUP(A72,POP_2021_FX_ETARIA!A:AC,28,0)</f>
        <v>1022.1589958158996</v>
      </c>
      <c r="AF72" s="3">
        <f t="shared" si="16"/>
        <v>2152.3070373645087</v>
      </c>
      <c r="AG72" s="12">
        <f>(AF72*POP_PADRAO!$I$2)/100000</f>
        <v>148.82138346957612</v>
      </c>
      <c r="AH72" s="12">
        <f t="shared" si="17"/>
        <v>308.26799183128247</v>
      </c>
    </row>
    <row r="73" spans="1:34" x14ac:dyDescent="0.25">
      <c r="A73" s="8" t="s">
        <v>72</v>
      </c>
      <c r="B73" s="6">
        <f>VLOOKUP($A73,OBITOS!A:AC,10,0)</f>
        <v>0</v>
      </c>
      <c r="C73" s="1">
        <f>VLOOKUP(A73,POP_2021_FX_ETARIA!A:AC,7,0)</f>
        <v>1254.5940522067913</v>
      </c>
      <c r="D73" s="3">
        <f t="shared" si="9"/>
        <v>0</v>
      </c>
      <c r="E73" s="12">
        <f>(D73*POP_PADRAO!$B$2)/100000</f>
        <v>0</v>
      </c>
      <c r="F73" s="6">
        <f>VLOOKUP(A73,OBITOS!A:AC,11,0)</f>
        <v>0</v>
      </c>
      <c r="G73" s="1">
        <f>VLOOKUP(A73,POP_2021_FX_ETARIA!A:AC,10,0)</f>
        <v>1329.5014060398582</v>
      </c>
      <c r="H73" s="3">
        <f t="shared" si="10"/>
        <v>0</v>
      </c>
      <c r="I73" s="12">
        <f>(H73*POP_PADRAO!$C$2)/100000</f>
        <v>0</v>
      </c>
      <c r="J73" s="8">
        <f>VLOOKUP(A73,OBITOS!A:AC,12,0)</f>
        <v>1</v>
      </c>
      <c r="K73" s="1">
        <f>VLOOKUP(A73,POP_2021_FX_ETARIA!A:AC,13,0)</f>
        <v>1502.5027695716394</v>
      </c>
      <c r="L73" s="3">
        <f t="shared" si="11"/>
        <v>66.555617750049009</v>
      </c>
      <c r="M73" s="12">
        <f>(L73*POP_PADRAO!$D$2)/100000</f>
        <v>9.8489748814489708</v>
      </c>
      <c r="N73" s="8">
        <f>VLOOKUP(A73,OBITOS!A:AB,13,0)</f>
        <v>4</v>
      </c>
      <c r="O73" s="1">
        <f>VLOOKUP(A73,POP_2021_FX_ETARIA!A:AC,16,0)</f>
        <v>1573.8387919395971</v>
      </c>
      <c r="P73" s="3">
        <f t="shared" si="12"/>
        <v>254.15563655477098</v>
      </c>
      <c r="Q73" s="12">
        <f>(P73*POP_PADRAO!$E$2)/100000</f>
        <v>42.133942785069543</v>
      </c>
      <c r="R73" s="8">
        <f>VLOOKUP($A73,OBITOS!A:AB,14,0)</f>
        <v>4</v>
      </c>
      <c r="S73" s="1">
        <f>VLOOKUP(A73,POP_2021_FX_ETARIA!A:AC,19,0)</f>
        <v>1262.6808750806279</v>
      </c>
      <c r="T73" s="3">
        <f t="shared" si="13"/>
        <v>316.78629802202255</v>
      </c>
      <c r="U73" s="12">
        <f>(T73*POP_PADRAO!$F$2)/100000</f>
        <v>48.332914565887087</v>
      </c>
      <c r="V73" s="8">
        <f>VLOOKUP(A73,OBITOS!A:AC,15,0)</f>
        <v>4</v>
      </c>
      <c r="W73" s="1">
        <f>VLOOKUP(A73,POP_2021_FX_ETARIA!A:AC,22,0)</f>
        <v>950.56648058868313</v>
      </c>
      <c r="X73" s="3">
        <f t="shared" si="14"/>
        <v>420.80170947357743</v>
      </c>
      <c r="Y73" s="12">
        <f>(X73*POP_PADRAO!$G$2)/100000</f>
        <v>51.31235098775263</v>
      </c>
      <c r="Z73" s="8">
        <f>VLOOKUP(A73,OBITOS!A:AC,16,0)</f>
        <v>6</v>
      </c>
      <c r="AA73" s="1">
        <f>VLOOKUP(A73,POP_2021_FX_ETARIA!A:AC,25,0)</f>
        <v>661.47391304347821</v>
      </c>
      <c r="AB73" s="3">
        <f t="shared" si="15"/>
        <v>907.0652495415377</v>
      </c>
      <c r="AC73" s="12">
        <f>(AB73*POP_PADRAO!$H$2)/100000</f>
        <v>82.80836582898209</v>
      </c>
      <c r="AD73" s="8">
        <f>VLOOKUP(A73,OBITOS!A:AC,17,0)</f>
        <v>10</v>
      </c>
      <c r="AE73" s="1">
        <f>VLOOKUP(A73,POP_2021_FX_ETARIA!A:AC,28,0)</f>
        <v>372.34627860875838</v>
      </c>
      <c r="AF73" s="3">
        <f t="shared" si="16"/>
        <v>2685.6720677763146</v>
      </c>
      <c r="AG73" s="12">
        <f>(AF73*POP_PADRAO!$I$2)/100000</f>
        <v>185.70093659196579</v>
      </c>
      <c r="AH73" s="12">
        <f t="shared" si="17"/>
        <v>420.13748564110608</v>
      </c>
    </row>
    <row r="74" spans="1:34" x14ac:dyDescent="0.25">
      <c r="A74" s="8" t="s">
        <v>73</v>
      </c>
      <c r="B74" s="6">
        <f>VLOOKUP($A74,OBITOS!A:AC,10,0)</f>
        <v>0</v>
      </c>
      <c r="C74" s="1">
        <f>VLOOKUP(A74,POP_2021_FX_ETARIA!A:AC,7,0)</f>
        <v>1698.9495225102319</v>
      </c>
      <c r="D74" s="3">
        <f t="shared" si="9"/>
        <v>0</v>
      </c>
      <c r="E74" s="12">
        <f>(D74*POP_PADRAO!$B$2)/100000</f>
        <v>0</v>
      </c>
      <c r="F74" s="6">
        <f>VLOOKUP(A74,OBITOS!A:AC,11,0)</f>
        <v>0</v>
      </c>
      <c r="G74" s="1">
        <f>VLOOKUP(A74,POP_2021_FX_ETARIA!A:AC,10,0)</f>
        <v>1549.3372356670216</v>
      </c>
      <c r="H74" s="3">
        <f t="shared" si="10"/>
        <v>0</v>
      </c>
      <c r="I74" s="12">
        <f>(H74*POP_PADRAO!$C$2)/100000</f>
        <v>0</v>
      </c>
      <c r="J74" s="8">
        <f>VLOOKUP(A74,OBITOS!A:AC,12,0)</f>
        <v>1</v>
      </c>
      <c r="K74" s="1">
        <f>VLOOKUP(A74,POP_2021_FX_ETARIA!A:AC,13,0)</f>
        <v>1968.6171122994651</v>
      </c>
      <c r="L74" s="3">
        <f t="shared" si="11"/>
        <v>50.797079521062322</v>
      </c>
      <c r="M74" s="12">
        <f>(L74*POP_PADRAO!$D$2)/100000</f>
        <v>7.5170087389586344</v>
      </c>
      <c r="N74" s="8">
        <f>VLOOKUP(A74,OBITOS!A:AB,13,0)</f>
        <v>2</v>
      </c>
      <c r="O74" s="1">
        <f>VLOOKUP(A74,POP_2021_FX_ETARIA!A:AC,16,0)</f>
        <v>2043.1963021420518</v>
      </c>
      <c r="P74" s="3">
        <f t="shared" si="12"/>
        <v>97.885846695358367</v>
      </c>
      <c r="Q74" s="12">
        <f>(P74*POP_PADRAO!$E$2)/100000</f>
        <v>16.227523890628017</v>
      </c>
      <c r="R74" s="8">
        <f>VLOOKUP($A74,OBITOS!A:AB,14,0)</f>
        <v>5</v>
      </c>
      <c r="S74" s="1">
        <f>VLOOKUP(A74,POP_2021_FX_ETARIA!A:AC,19,0)</f>
        <v>1545.7007488919458</v>
      </c>
      <c r="T74" s="3">
        <f t="shared" si="13"/>
        <v>323.47787911627205</v>
      </c>
      <c r="U74" s="12">
        <f>(T74*POP_PADRAO!$F$2)/100000</f>
        <v>49.353866606295675</v>
      </c>
      <c r="V74" s="8">
        <f>VLOOKUP(A74,OBITOS!A:AC,15,0)</f>
        <v>7</v>
      </c>
      <c r="W74" s="1">
        <f>VLOOKUP(A74,POP_2021_FX_ETARIA!A:AC,22,0)</f>
        <v>1215.415113116168</v>
      </c>
      <c r="X74" s="3">
        <f t="shared" si="14"/>
        <v>575.93491511331467</v>
      </c>
      <c r="Y74" s="12">
        <f>(X74*POP_PADRAO!$G$2)/100000</f>
        <v>70.229216861704685</v>
      </c>
      <c r="Z74" s="8">
        <f>VLOOKUP(A74,OBITOS!A:AC,16,0)</f>
        <v>17</v>
      </c>
      <c r="AA74" s="1">
        <f>VLOOKUP(A74,POP_2021_FX_ETARIA!A:AC,25,0)</f>
        <v>802.4234033050468</v>
      </c>
      <c r="AB74" s="3">
        <f t="shared" si="15"/>
        <v>2118.5822758882487</v>
      </c>
      <c r="AC74" s="12">
        <f>(AB74*POP_PADRAO!$H$2)/100000</f>
        <v>193.41093292816936</v>
      </c>
      <c r="AD74" s="8">
        <f>VLOOKUP(A74,OBITOS!A:AC,17,0)</f>
        <v>24</v>
      </c>
      <c r="AE74" s="1">
        <f>VLOOKUP(A74,POP_2021_FX_ETARIA!A:AC,28,0)</f>
        <v>576.01427959445948</v>
      </c>
      <c r="AF74" s="3">
        <f t="shared" si="16"/>
        <v>4166.5633735498895</v>
      </c>
      <c r="AG74" s="12">
        <f>(AF74*POP_PADRAO!$I$2)/100000</f>
        <v>288.09724393441405</v>
      </c>
      <c r="AH74" s="12">
        <f t="shared" si="17"/>
        <v>624.83579296017047</v>
      </c>
    </row>
    <row r="75" spans="1:34" x14ac:dyDescent="0.25">
      <c r="A75" s="8" t="s">
        <v>74</v>
      </c>
      <c r="B75" s="6">
        <f>VLOOKUP($A75,OBITOS!A:AC,10,0)</f>
        <v>0</v>
      </c>
      <c r="C75" s="1">
        <f>VLOOKUP(A75,POP_2021_FX_ETARIA!A:AC,7,0)</f>
        <v>1008.2256139154161</v>
      </c>
      <c r="D75" s="3">
        <f t="shared" si="9"/>
        <v>0</v>
      </c>
      <c r="E75" s="12">
        <f>(D75*POP_PADRAO!$B$2)/100000</f>
        <v>0</v>
      </c>
      <c r="F75" s="6">
        <f>VLOOKUP(A75,OBITOS!A:AC,11,0)</f>
        <v>0</v>
      </c>
      <c r="G75" s="1">
        <f>VLOOKUP(A75,POP_2021_FX_ETARIA!A:AC,10,0)</f>
        <v>1013.1740317430938</v>
      </c>
      <c r="H75" s="3">
        <f t="shared" si="10"/>
        <v>0</v>
      </c>
      <c r="I75" s="12">
        <f>(H75*POP_PADRAO!$C$2)/100000</f>
        <v>0</v>
      </c>
      <c r="J75" s="8">
        <f>VLOOKUP(A75,OBITOS!A:AC,12,0)</f>
        <v>0</v>
      </c>
      <c r="K75" s="1">
        <f>VLOOKUP(A75,POP_2021_FX_ETARIA!A:AC,13,0)</f>
        <v>1281.716577540107</v>
      </c>
      <c r="L75" s="3">
        <f t="shared" si="11"/>
        <v>0</v>
      </c>
      <c r="M75" s="12">
        <f>(L75*POP_PADRAO!$D$2)/100000</f>
        <v>0</v>
      </c>
      <c r="N75" s="8">
        <f>VLOOKUP(A75,OBITOS!A:AB,13,0)</f>
        <v>1</v>
      </c>
      <c r="O75" s="1">
        <f>VLOOKUP(A75,POP_2021_FX_ETARIA!A:AC,16,0)</f>
        <v>1524.866381059752</v>
      </c>
      <c r="P75" s="3">
        <f t="shared" si="12"/>
        <v>65.57951650196523</v>
      </c>
      <c r="Q75" s="12">
        <f>(P75*POP_PADRAO!$E$2)/100000</f>
        <v>10.871777756425514</v>
      </c>
      <c r="R75" s="8">
        <f>VLOOKUP($A75,OBITOS!A:AB,14,0)</f>
        <v>2</v>
      </c>
      <c r="S75" s="1">
        <f>VLOOKUP(A75,POP_2021_FX_ETARIA!A:AC,19,0)</f>
        <v>1200.6235671710226</v>
      </c>
      <c r="T75" s="3">
        <f t="shared" si="13"/>
        <v>166.58010509593058</v>
      </c>
      <c r="U75" s="12">
        <f>(T75*POP_PADRAO!$F$2)/100000</f>
        <v>25.415562599296482</v>
      </c>
      <c r="V75" s="8">
        <f>VLOOKUP(A75,OBITOS!A:AC,15,0)</f>
        <v>12</v>
      </c>
      <c r="W75" s="1">
        <f>VLOOKUP(A75,POP_2021_FX_ETARIA!A:AC,22,0)</f>
        <v>1028.0766934253302</v>
      </c>
      <c r="X75" s="3">
        <f t="shared" si="14"/>
        <v>1167.228094629651</v>
      </c>
      <c r="Y75" s="12">
        <f>(X75*POP_PADRAO!$G$2)/100000</f>
        <v>142.33121283972147</v>
      </c>
      <c r="Z75" s="8">
        <f>VLOOKUP(A75,OBITOS!A:AC,16,0)</f>
        <v>4</v>
      </c>
      <c r="AA75" s="1">
        <f>VLOOKUP(A75,POP_2021_FX_ETARIA!A:AC,25,0)</f>
        <v>714.86020544886105</v>
      </c>
      <c r="AB75" s="3">
        <f t="shared" si="15"/>
        <v>559.54996088898224</v>
      </c>
      <c r="AC75" s="12">
        <f>(AB75*POP_PADRAO!$H$2)/100000</f>
        <v>51.082783608243169</v>
      </c>
      <c r="AD75" s="8">
        <f>VLOOKUP(A75,OBITOS!A:AC,17,0)</f>
        <v>13</v>
      </c>
      <c r="AE75" s="1">
        <f>VLOOKUP(A75,POP_2021_FX_ETARIA!A:AC,28,0)</f>
        <v>549.40853919748679</v>
      </c>
      <c r="AF75" s="3">
        <f t="shared" si="16"/>
        <v>2366.1809150234385</v>
      </c>
      <c r="AG75" s="12">
        <f>(AF75*POP_PADRAO!$I$2)/100000</f>
        <v>163.60970400593385</v>
      </c>
      <c r="AH75" s="12">
        <f t="shared" si="17"/>
        <v>393.31104080962052</v>
      </c>
    </row>
    <row r="76" spans="1:34" x14ac:dyDescent="0.25">
      <c r="A76" s="8" t="s">
        <v>75</v>
      </c>
      <c r="B76" s="6">
        <f>VLOOKUP($A76,OBITOS!A:AC,10,0)</f>
        <v>0</v>
      </c>
      <c r="C76" s="1">
        <f>VLOOKUP(A76,POP_2021_FX_ETARIA!A:AC,7,0)</f>
        <v>887.96437140987427</v>
      </c>
      <c r="D76" s="3">
        <f t="shared" si="9"/>
        <v>0</v>
      </c>
      <c r="E76" s="12">
        <f>(D76*POP_PADRAO!$B$2)/100000</f>
        <v>0</v>
      </c>
      <c r="F76" s="6">
        <f>VLOOKUP(A76,OBITOS!A:AC,11,0)</f>
        <v>1</v>
      </c>
      <c r="G76" s="1">
        <f>VLOOKUP(A76,POP_2021_FX_ETARIA!A:AC,10,0)</f>
        <v>876.09243183763294</v>
      </c>
      <c r="H76" s="3">
        <f t="shared" si="10"/>
        <v>114.14320723013972</v>
      </c>
      <c r="I76" s="12">
        <f>(H76*POP_PADRAO!$C$2)/100000</f>
        <v>13.818034290074785</v>
      </c>
      <c r="J76" s="8">
        <f>VLOOKUP(A76,OBITOS!A:AC,12,0)</f>
        <v>0</v>
      </c>
      <c r="K76" s="1">
        <f>VLOOKUP(A76,POP_2021_FX_ETARIA!A:AC,13,0)</f>
        <v>1170.5361890694239</v>
      </c>
      <c r="L76" s="3">
        <f t="shared" si="11"/>
        <v>0</v>
      </c>
      <c r="M76" s="12">
        <f>(L76*POP_PADRAO!$D$2)/100000</f>
        <v>0</v>
      </c>
      <c r="N76" s="8">
        <f>VLOOKUP(A76,OBITOS!A:AB,13,0)</f>
        <v>1</v>
      </c>
      <c r="O76" s="1">
        <f>VLOOKUP(A76,POP_2021_FX_ETARIA!A:AC,16,0)</f>
        <v>1400.4763238161909</v>
      </c>
      <c r="P76" s="3">
        <f t="shared" si="12"/>
        <v>71.404277458620399</v>
      </c>
      <c r="Q76" s="12">
        <f>(P76*POP_PADRAO!$E$2)/100000</f>
        <v>11.83740711728184</v>
      </c>
      <c r="R76" s="8">
        <f>VLOOKUP($A76,OBITOS!A:AB,14,0)</f>
        <v>4</v>
      </c>
      <c r="S76" s="1">
        <f>VLOOKUP(A76,POP_2021_FX_ETARIA!A:AC,19,0)</f>
        <v>1204.0233283164912</v>
      </c>
      <c r="T76" s="3">
        <f t="shared" si="13"/>
        <v>332.21947664360823</v>
      </c>
      <c r="U76" s="12">
        <f>(T76*POP_PADRAO!$F$2)/100000</f>
        <v>50.687595019096968</v>
      </c>
      <c r="V76" s="8">
        <f>VLOOKUP(A76,OBITOS!A:AC,15,0)</f>
        <v>4</v>
      </c>
      <c r="W76" s="1">
        <f>VLOOKUP(A76,POP_2021_FX_ETARIA!A:AC,22,0)</f>
        <v>994.07066734331386</v>
      </c>
      <c r="X76" s="3">
        <f t="shared" si="14"/>
        <v>402.38587973731586</v>
      </c>
      <c r="Y76" s="12">
        <f>(X76*POP_PADRAO!$G$2)/100000</f>
        <v>49.066733876691245</v>
      </c>
      <c r="Z76" s="8">
        <f>VLOOKUP(A76,OBITOS!A:AC,16,0)</f>
        <v>6</v>
      </c>
      <c r="AA76" s="1">
        <f>VLOOKUP(A76,POP_2021_FX_ETARIA!A:AC,25,0)</f>
        <v>650.8478260869565</v>
      </c>
      <c r="AB76" s="3">
        <f t="shared" si="15"/>
        <v>921.87447810548122</v>
      </c>
      <c r="AC76" s="12">
        <f>(AB76*POP_PADRAO!$H$2)/100000</f>
        <v>84.16033914863894</v>
      </c>
      <c r="AD76" s="8">
        <f>VLOOKUP(A76,OBITOS!A:AC,17,0)</f>
        <v>21</v>
      </c>
      <c r="AE76" s="1">
        <f>VLOOKUP(A76,POP_2021_FX_ETARIA!A:AC,28,0)</f>
        <v>497.60037844656699</v>
      </c>
      <c r="AF76" s="3">
        <f t="shared" si="16"/>
        <v>4220.2540250388911</v>
      </c>
      <c r="AG76" s="12">
        <f>(AF76*POP_PADRAO!$I$2)/100000</f>
        <v>291.8096868597321</v>
      </c>
      <c r="AH76" s="12">
        <f t="shared" si="17"/>
        <v>501.37979631151586</v>
      </c>
    </row>
    <row r="77" spans="1:34" x14ac:dyDescent="0.25">
      <c r="A77" s="8" t="s">
        <v>76</v>
      </c>
      <c r="B77" s="6">
        <f>VLOOKUP($A77,OBITOS!A:AC,10,0)</f>
        <v>0</v>
      </c>
      <c r="C77" s="1">
        <f>VLOOKUP(A77,POP_2021_FX_ETARIA!A:AC,7,0)</f>
        <v>681.4114880752436</v>
      </c>
      <c r="D77" s="3">
        <f t="shared" si="9"/>
        <v>0</v>
      </c>
      <c r="E77" s="12">
        <f>(D77*POP_PADRAO!$B$2)/100000</f>
        <v>0</v>
      </c>
      <c r="F77" s="6">
        <f>VLOOKUP(A77,OBITOS!A:AC,11,0)</f>
        <v>0</v>
      </c>
      <c r="G77" s="1">
        <f>VLOOKUP(A77,POP_2021_FX_ETARIA!A:AC,10,0)</f>
        <v>767.75752473163539</v>
      </c>
      <c r="H77" s="3">
        <f t="shared" si="10"/>
        <v>0</v>
      </c>
      <c r="I77" s="12">
        <f>(H77*POP_PADRAO!$C$2)/100000</f>
        <v>0</v>
      </c>
      <c r="J77" s="8">
        <f>VLOOKUP(A77,OBITOS!A:AC,12,0)</f>
        <v>0</v>
      </c>
      <c r="K77" s="1">
        <f>VLOOKUP(A77,POP_2021_FX_ETARIA!A:AC,13,0)</f>
        <v>921.25845030881521</v>
      </c>
      <c r="L77" s="3">
        <f t="shared" si="11"/>
        <v>0</v>
      </c>
      <c r="M77" s="12">
        <f>(L77*POP_PADRAO!$D$2)/100000</f>
        <v>0</v>
      </c>
      <c r="N77" s="8">
        <f>VLOOKUP(A77,OBITOS!A:AB,13,0)</f>
        <v>2</v>
      </c>
      <c r="O77" s="1">
        <f>VLOOKUP(A77,POP_2021_FX_ETARIA!A:AC,16,0)</f>
        <v>1024.7631610504857</v>
      </c>
      <c r="P77" s="3">
        <f t="shared" si="12"/>
        <v>195.16704698379263</v>
      </c>
      <c r="Q77" s="12">
        <f>(P77*POP_PADRAO!$E$2)/100000</f>
        <v>32.354809449106959</v>
      </c>
      <c r="R77" s="8">
        <f>VLOOKUP($A77,OBITOS!A:AB,14,0)</f>
        <v>0</v>
      </c>
      <c r="S77" s="1">
        <f>VLOOKUP(A77,POP_2021_FX_ETARIA!A:AC,19,0)</f>
        <v>967.44074417372883</v>
      </c>
      <c r="T77" s="3">
        <f t="shared" si="13"/>
        <v>0</v>
      </c>
      <c r="U77" s="12">
        <f>(T77*POP_PADRAO!$F$2)/100000</f>
        <v>0</v>
      </c>
      <c r="V77" s="8">
        <f>VLOOKUP(A77,OBITOS!A:AC,15,0)</f>
        <v>3</v>
      </c>
      <c r="W77" s="1">
        <f>VLOOKUP(A77,POP_2021_FX_ETARIA!A:AC,22,0)</f>
        <v>723.05740625968383</v>
      </c>
      <c r="X77" s="3">
        <f t="shared" si="14"/>
        <v>414.90481585946986</v>
      </c>
      <c r="Y77" s="12">
        <f>(X77*POP_PADRAO!$G$2)/100000</f>
        <v>50.593286715786967</v>
      </c>
      <c r="Z77" s="8">
        <f>VLOOKUP(A77,OBITOS!A:AC,16,0)</f>
        <v>6</v>
      </c>
      <c r="AA77" s="1">
        <f>VLOOKUP(A77,POP_2021_FX_ETARIA!A:AC,25,0)</f>
        <v>543.21420804639365</v>
      </c>
      <c r="AB77" s="3">
        <f t="shared" si="15"/>
        <v>1104.536647076721</v>
      </c>
      <c r="AC77" s="12">
        <f>(AB77*POP_PADRAO!$H$2)/100000</f>
        <v>100.83604767008318</v>
      </c>
      <c r="AD77" s="8">
        <f>VLOOKUP(A77,OBITOS!A:AC,17,0)</f>
        <v>17</v>
      </c>
      <c r="AE77" s="1">
        <f>VLOOKUP(A77,POP_2021_FX_ETARIA!A:AC,28,0)</f>
        <v>416.38756399051067</v>
      </c>
      <c r="AF77" s="3">
        <f t="shared" si="16"/>
        <v>4082.7348053044698</v>
      </c>
      <c r="AG77" s="12">
        <f>(AF77*POP_PADRAO!$I$2)/100000</f>
        <v>282.30091316748349</v>
      </c>
      <c r="AH77" s="12">
        <f t="shared" si="17"/>
        <v>466.08505700246059</v>
      </c>
    </row>
    <row r="78" spans="1:34" x14ac:dyDescent="0.25">
      <c r="A78" s="8" t="s">
        <v>77</v>
      </c>
      <c r="B78" s="6">
        <f>VLOOKUP($A78,OBITOS!A:AC,10,0)</f>
        <v>0</v>
      </c>
      <c r="C78" s="1">
        <f>VLOOKUP(A78,POP_2021_FX_ETARIA!A:AC,7,0)</f>
        <v>1526.793752099429</v>
      </c>
      <c r="D78" s="3">
        <f t="shared" si="9"/>
        <v>0</v>
      </c>
      <c r="E78" s="12">
        <f>(D78*POP_PADRAO!$B$2)/100000</f>
        <v>0</v>
      </c>
      <c r="F78" s="6">
        <f>VLOOKUP(A78,OBITOS!A:AC,11,0)</f>
        <v>0</v>
      </c>
      <c r="G78" s="1">
        <f>VLOOKUP(A78,POP_2021_FX_ETARIA!A:AC,10,0)</f>
        <v>1715.2548937065881</v>
      </c>
      <c r="H78" s="3">
        <f t="shared" si="10"/>
        <v>0</v>
      </c>
      <c r="I78" s="12">
        <f>(H78*POP_PADRAO!$C$2)/100000</f>
        <v>0</v>
      </c>
      <c r="J78" s="8">
        <f>VLOOKUP(A78,OBITOS!A:AC,12,0)</f>
        <v>1</v>
      </c>
      <c r="K78" s="1">
        <f>VLOOKUP(A78,POP_2021_FX_ETARIA!A:AC,13,0)</f>
        <v>1997.5720381807973</v>
      </c>
      <c r="L78" s="3">
        <f t="shared" si="11"/>
        <v>50.060772822526438</v>
      </c>
      <c r="M78" s="12">
        <f>(L78*POP_PADRAO!$D$2)/100000</f>
        <v>7.4080492487746943</v>
      </c>
      <c r="N78" s="8">
        <f>VLOOKUP(A78,OBITOS!A:AB,13,0)</f>
        <v>4</v>
      </c>
      <c r="O78" s="1">
        <f>VLOOKUP(A78,POP_2021_FX_ETARIA!A:AC,16,0)</f>
        <v>2141.7550065955152</v>
      </c>
      <c r="P78" s="3">
        <f t="shared" si="12"/>
        <v>186.76272438640444</v>
      </c>
      <c r="Q78" s="12">
        <f>(P78*POP_PADRAO!$E$2)/100000</f>
        <v>30.961540142686086</v>
      </c>
      <c r="R78" s="8">
        <f>VLOOKUP($A78,OBITOS!A:AB,14,0)</f>
        <v>8</v>
      </c>
      <c r="S78" s="1">
        <f>VLOOKUP(A78,POP_2021_FX_ETARIA!A:AC,19,0)</f>
        <v>1849.1191737288136</v>
      </c>
      <c r="T78" s="3">
        <f t="shared" si="13"/>
        <v>432.63842123640518</v>
      </c>
      <c r="U78" s="12">
        <f>(T78*POP_PADRAO!$F$2)/100000</f>
        <v>66.008776206872938</v>
      </c>
      <c r="V78" s="8">
        <f>VLOOKUP(A78,OBITOS!A:AC,15,0)</f>
        <v>7</v>
      </c>
      <c r="W78" s="1">
        <f>VLOOKUP(A78,POP_2021_FX_ETARIA!A:AC,22,0)</f>
        <v>1650.7132785869228</v>
      </c>
      <c r="X78" s="3">
        <f t="shared" si="14"/>
        <v>424.05910770841336</v>
      </c>
      <c r="Y78" s="12">
        <f>(X78*POP_PADRAO!$G$2)/100000</f>
        <v>51.709556507050273</v>
      </c>
      <c r="Z78" s="8">
        <f>VLOOKUP(A78,OBITOS!A:AC,16,0)</f>
        <v>12</v>
      </c>
      <c r="AA78" s="1">
        <f>VLOOKUP(A78,POP_2021_FX_ETARIA!A:AC,25,0)</f>
        <v>1128.9527606620757</v>
      </c>
      <c r="AB78" s="3">
        <f t="shared" si="15"/>
        <v>1062.9319860082176</v>
      </c>
      <c r="AC78" s="12">
        <f>(AB78*POP_PADRAO!$H$2)/100000</f>
        <v>97.0378490336645</v>
      </c>
      <c r="AD78" s="8">
        <f>VLOOKUP(A78,OBITOS!A:AC,17,0)</f>
        <v>31</v>
      </c>
      <c r="AE78" s="1">
        <f>VLOOKUP(A78,POP_2021_FX_ETARIA!A:AC,28,0)</f>
        <v>810.29966287926084</v>
      </c>
      <c r="AF78" s="3">
        <f t="shared" si="16"/>
        <v>3825.7451434506115</v>
      </c>
      <c r="AG78" s="12">
        <f>(AF78*POP_PADRAO!$I$2)/100000</f>
        <v>264.53134946187885</v>
      </c>
      <c r="AH78" s="12">
        <f t="shared" si="17"/>
        <v>517.65712060092733</v>
      </c>
    </row>
    <row r="79" spans="1:34" x14ac:dyDescent="0.25">
      <c r="A79" s="8" t="s">
        <v>78</v>
      </c>
      <c r="B79" s="6">
        <f>VLOOKUP($A79,OBITOS!A:AC,10,0)</f>
        <v>0</v>
      </c>
      <c r="C79" s="1">
        <f>VLOOKUP(A79,POP_2021_FX_ETARIA!A:AC,7,0)</f>
        <v>805.75250030124118</v>
      </c>
      <c r="D79" s="3">
        <f t="shared" si="9"/>
        <v>0</v>
      </c>
      <c r="E79" s="12">
        <f>(D79*POP_PADRAO!$B$2)/100000</f>
        <v>0</v>
      </c>
      <c r="F79" s="6">
        <f>VLOOKUP(A79,OBITOS!A:AC,11,0)</f>
        <v>0</v>
      </c>
      <c r="G79" s="1">
        <f>VLOOKUP(A79,POP_2021_FX_ETARIA!A:AC,10,0)</f>
        <v>931.56135265700482</v>
      </c>
      <c r="H79" s="3">
        <f t="shared" si="10"/>
        <v>0</v>
      </c>
      <c r="I79" s="12">
        <f>(H79*POP_PADRAO!$C$2)/100000</f>
        <v>0</v>
      </c>
      <c r="J79" s="8">
        <f>VLOOKUP(A79,OBITOS!A:AC,12,0)</f>
        <v>0</v>
      </c>
      <c r="K79" s="1">
        <f>VLOOKUP(A79,POP_2021_FX_ETARIA!A:AC,13,0)</f>
        <v>1008.4526600541028</v>
      </c>
      <c r="L79" s="3">
        <f t="shared" si="11"/>
        <v>0</v>
      </c>
      <c r="M79" s="12">
        <f>(L79*POP_PADRAO!$D$2)/100000</f>
        <v>0</v>
      </c>
      <c r="N79" s="8">
        <f>VLOOKUP(A79,OBITOS!A:AB,13,0)</f>
        <v>4</v>
      </c>
      <c r="O79" s="1">
        <f>VLOOKUP(A79,POP_2021_FX_ETARIA!A:AC,16,0)</f>
        <v>1222.843337655404</v>
      </c>
      <c r="P79" s="3">
        <f t="shared" si="12"/>
        <v>327.10649654184863</v>
      </c>
      <c r="Q79" s="12">
        <f>(P79*POP_PADRAO!$E$2)/100000</f>
        <v>54.227742483880313</v>
      </c>
      <c r="R79" s="8">
        <f>VLOOKUP($A79,OBITOS!A:AB,14,0)</f>
        <v>4</v>
      </c>
      <c r="S79" s="1">
        <f>VLOOKUP(A79,POP_2021_FX_ETARIA!A:AC,19,0)</f>
        <v>1113.4314061734442</v>
      </c>
      <c r="T79" s="3">
        <f t="shared" si="13"/>
        <v>359.24979103534486</v>
      </c>
      <c r="U79" s="12">
        <f>(T79*POP_PADRAO!$F$2)/100000</f>
        <v>54.811680828180954</v>
      </c>
      <c r="V79" s="8">
        <f>VLOOKUP(A79,OBITOS!A:AC,15,0)</f>
        <v>5</v>
      </c>
      <c r="W79" s="1">
        <f>VLOOKUP(A79,POP_2021_FX_ETARIA!A:AC,22,0)</f>
        <v>817.01991171221937</v>
      </c>
      <c r="X79" s="3">
        <f t="shared" si="14"/>
        <v>611.98018901663693</v>
      </c>
      <c r="Y79" s="12">
        <f>(X79*POP_PADRAO!$G$2)/100000</f>
        <v>74.624559618963829</v>
      </c>
      <c r="Z79" s="8">
        <f>VLOOKUP(A79,OBITOS!A:AC,16,0)</f>
        <v>8</v>
      </c>
      <c r="AA79" s="1">
        <f>VLOOKUP(A79,POP_2021_FX_ETARIA!A:AC,25,0)</f>
        <v>532.18877135882838</v>
      </c>
      <c r="AB79" s="3">
        <f t="shared" si="15"/>
        <v>1503.2260037305443</v>
      </c>
      <c r="AC79" s="12">
        <f>(AB79*POP_PADRAO!$H$2)/100000</f>
        <v>137.23344478633049</v>
      </c>
      <c r="AD79" s="8">
        <f>VLOOKUP(A79,OBITOS!A:AC,17,0)</f>
        <v>11</v>
      </c>
      <c r="AE79" s="1">
        <f>VLOOKUP(A79,POP_2021_FX_ETARIA!A:AC,28,0)</f>
        <v>345.88572866851246</v>
      </c>
      <c r="AF79" s="3">
        <f t="shared" si="16"/>
        <v>3180.2410704669755</v>
      </c>
      <c r="AG79" s="12">
        <f>(AF79*POP_PADRAO!$I$2)/100000</f>
        <v>219.89793633402795</v>
      </c>
      <c r="AH79" s="12">
        <f t="shared" si="17"/>
        <v>540.79536405138356</v>
      </c>
    </row>
    <row r="80" spans="1:34" x14ac:dyDescent="0.25">
      <c r="A80" s="8" t="s">
        <v>79</v>
      </c>
      <c r="B80" s="6">
        <f>VLOOKUP($A80,OBITOS!A:AC,10,0)</f>
        <v>0</v>
      </c>
      <c r="C80" s="1">
        <f>VLOOKUP(A80,POP_2021_FX_ETARIA!A:AC,7,0)</f>
        <v>791.29027593685998</v>
      </c>
      <c r="D80" s="3">
        <f t="shared" si="9"/>
        <v>0</v>
      </c>
      <c r="E80" s="12">
        <f>(D80*POP_PADRAO!$B$2)/100000</f>
        <v>0</v>
      </c>
      <c r="F80" s="6">
        <f>VLOOKUP(A80,OBITOS!A:AC,11,0)</f>
        <v>0</v>
      </c>
      <c r="G80" s="1">
        <f>VLOOKUP(A80,POP_2021_FX_ETARIA!A:AC,10,0)</f>
        <v>901.85700483091784</v>
      </c>
      <c r="H80" s="3">
        <f t="shared" si="10"/>
        <v>0</v>
      </c>
      <c r="I80" s="12">
        <f>(H80*POP_PADRAO!$C$2)/100000</f>
        <v>0</v>
      </c>
      <c r="J80" s="8">
        <f>VLOOKUP(A80,OBITOS!A:AC,12,0)</f>
        <v>0</v>
      </c>
      <c r="K80" s="1">
        <f>VLOOKUP(A80,POP_2021_FX_ETARIA!A:AC,13,0)</f>
        <v>1125.1263901412685</v>
      </c>
      <c r="L80" s="3">
        <f t="shared" si="11"/>
        <v>0</v>
      </c>
      <c r="M80" s="12">
        <f>(L80*POP_PADRAO!$D$2)/100000</f>
        <v>0</v>
      </c>
      <c r="N80" s="8">
        <f>VLOOKUP(A80,OBITOS!A:AB,13,0)</f>
        <v>1</v>
      </c>
      <c r="O80" s="1">
        <f>VLOOKUP(A80,POP_2021_FX_ETARIA!A:AC,16,0)</f>
        <v>1233.752726718023</v>
      </c>
      <c r="P80" s="3">
        <f t="shared" si="12"/>
        <v>81.053518938122863</v>
      </c>
      <c r="Q80" s="12">
        <f>(P80*POP_PADRAO!$E$2)/100000</f>
        <v>13.437059180591726</v>
      </c>
      <c r="R80" s="8">
        <f>VLOOKUP($A80,OBITOS!A:AB,14,0)</f>
        <v>1</v>
      </c>
      <c r="S80" s="1">
        <f>VLOOKUP(A80,POP_2021_FX_ETARIA!A:AC,19,0)</f>
        <v>1100.6700146986771</v>
      </c>
      <c r="T80" s="3">
        <f t="shared" si="13"/>
        <v>90.853751500967633</v>
      </c>
      <c r="U80" s="12">
        <f>(T80*POP_PADRAO!$F$2)/100000</f>
        <v>13.861794644228368</v>
      </c>
      <c r="V80" s="8">
        <f>VLOOKUP(A80,OBITOS!A:AC,15,0)</f>
        <v>6</v>
      </c>
      <c r="W80" s="1">
        <f>VLOOKUP(A80,POP_2021_FX_ETARIA!A:AC,22,0)</f>
        <v>1086.403681788297</v>
      </c>
      <c r="X80" s="3">
        <f t="shared" si="14"/>
        <v>552.28089710848337</v>
      </c>
      <c r="Y80" s="12">
        <f>(X80*POP_PADRAO!$G$2)/100000</f>
        <v>67.344857680624074</v>
      </c>
      <c r="Z80" s="8">
        <f>VLOOKUP(A80,OBITOS!A:AC,16,0)</f>
        <v>11</v>
      </c>
      <c r="AA80" s="1">
        <f>VLOOKUP(A80,POP_2021_FX_ETARIA!A:AC,25,0)</f>
        <v>786.18795768917823</v>
      </c>
      <c r="AB80" s="3">
        <f t="shared" si="15"/>
        <v>1399.1565111645837</v>
      </c>
      <c r="AC80" s="12">
        <f>(AB80*POP_PADRAO!$H$2)/100000</f>
        <v>127.73266783958454</v>
      </c>
      <c r="AD80" s="8">
        <f>VLOOKUP(A80,OBITOS!A:AC,17,0)</f>
        <v>18</v>
      </c>
      <c r="AE80" s="1">
        <f>VLOOKUP(A80,POP_2021_FX_ETARIA!A:AC,28,0)</f>
        <v>550.64082557261509</v>
      </c>
      <c r="AF80" s="3">
        <f t="shared" si="16"/>
        <v>3268.91853347083</v>
      </c>
      <c r="AG80" s="12">
        <f>(AF80*POP_PADRAO!$I$2)/100000</f>
        <v>226.0295441844421</v>
      </c>
      <c r="AH80" s="12">
        <f t="shared" si="17"/>
        <v>448.40592352947078</v>
      </c>
    </row>
    <row r="81" spans="1:34" x14ac:dyDescent="0.25">
      <c r="A81" s="8" t="s">
        <v>80</v>
      </c>
      <c r="B81" s="6">
        <f>VLOOKUP($A81,OBITOS!A:AC,10,0)</f>
        <v>0</v>
      </c>
      <c r="C81" s="1">
        <f>VLOOKUP(A81,POP_2021_FX_ETARIA!A:AC,7,0)</f>
        <v>1449.3787047200879</v>
      </c>
      <c r="D81" s="3">
        <f t="shared" si="9"/>
        <v>0</v>
      </c>
      <c r="E81" s="12">
        <f>(D81*POP_PADRAO!$B$2)/100000</f>
        <v>0</v>
      </c>
      <c r="F81" s="6">
        <f>VLOOKUP(A81,OBITOS!A:AC,11,0)</f>
        <v>0</v>
      </c>
      <c r="G81" s="1">
        <f>VLOOKUP(A81,POP_2021_FX_ETARIA!A:AC,10,0)</f>
        <v>1601.4207326827707</v>
      </c>
      <c r="H81" s="3">
        <f t="shared" si="10"/>
        <v>0</v>
      </c>
      <c r="I81" s="12">
        <f>(H81*POP_PADRAO!$C$2)/100000</f>
        <v>0</v>
      </c>
      <c r="J81" s="8">
        <f>VLOOKUP(A81,OBITOS!A:AC,12,0)</f>
        <v>0</v>
      </c>
      <c r="K81" s="1">
        <f>VLOOKUP(A81,POP_2021_FX_ETARIA!A:AC,13,0)</f>
        <v>1946.1571119867801</v>
      </c>
      <c r="L81" s="3">
        <f t="shared" si="11"/>
        <v>0</v>
      </c>
      <c r="M81" s="12">
        <f>(L81*POP_PADRAO!$D$2)/100000</f>
        <v>0</v>
      </c>
      <c r="N81" s="8">
        <f>VLOOKUP(A81,OBITOS!A:AB,13,0)</f>
        <v>3</v>
      </c>
      <c r="O81" s="1">
        <f>VLOOKUP(A81,POP_2021_FX_ETARIA!A:AC,16,0)</f>
        <v>2247.6781528032766</v>
      </c>
      <c r="P81" s="3">
        <f t="shared" si="12"/>
        <v>133.47106640950514</v>
      </c>
      <c r="Q81" s="12">
        <f>(P81*POP_PADRAO!$E$2)/100000</f>
        <v>22.126844605110293</v>
      </c>
      <c r="R81" s="8">
        <f>VLOOKUP($A81,OBITOS!A:AB,14,0)</f>
        <v>4</v>
      </c>
      <c r="S81" s="1">
        <f>VLOOKUP(A81,POP_2021_FX_ETARIA!A:AC,19,0)</f>
        <v>1723.3450258769408</v>
      </c>
      <c r="T81" s="3">
        <f t="shared" si="13"/>
        <v>232.10674240722986</v>
      </c>
      <c r="U81" s="12">
        <f>(T81*POP_PADRAO!$F$2)/100000</f>
        <v>35.413133146797641</v>
      </c>
      <c r="V81" s="8">
        <f>VLOOKUP(A81,OBITOS!A:AC,15,0)</f>
        <v>10</v>
      </c>
      <c r="W81" s="1">
        <f>VLOOKUP(A81,POP_2021_FX_ETARIA!A:AC,22,0)</f>
        <v>1460.9782958199355</v>
      </c>
      <c r="X81" s="3">
        <f t="shared" si="14"/>
        <v>684.47286510767526</v>
      </c>
      <c r="Y81" s="12">
        <f>(X81*POP_PADRAO!$G$2)/100000</f>
        <v>83.464280456310831</v>
      </c>
      <c r="Z81" s="8">
        <f>VLOOKUP(A81,OBITOS!A:AC,16,0)</f>
        <v>21</v>
      </c>
      <c r="AA81" s="1">
        <f>VLOOKUP(A81,POP_2021_FX_ETARIA!A:AC,25,0)</f>
        <v>1062.7078963992419</v>
      </c>
      <c r="AB81" s="3">
        <f t="shared" si="15"/>
        <v>1976.0839334264854</v>
      </c>
      <c r="AC81" s="12">
        <f>(AB81*POP_PADRAO!$H$2)/100000</f>
        <v>180.40188547699489</v>
      </c>
      <c r="AD81" s="8">
        <f>VLOOKUP(A81,OBITOS!A:AC,17,0)</f>
        <v>18</v>
      </c>
      <c r="AE81" s="1">
        <f>VLOOKUP(A81,POP_2021_FX_ETARIA!A:AC,28,0)</f>
        <v>783.88265746333047</v>
      </c>
      <c r="AF81" s="3">
        <f t="shared" si="16"/>
        <v>2296.2620525690131</v>
      </c>
      <c r="AG81" s="12">
        <f>(AF81*POP_PADRAO!$I$2)/100000</f>
        <v>158.7751605786039</v>
      </c>
      <c r="AH81" s="12">
        <f t="shared" si="17"/>
        <v>480.18130426381759</v>
      </c>
    </row>
    <row r="82" spans="1:34" x14ac:dyDescent="0.25">
      <c r="A82" s="8" t="s">
        <v>81</v>
      </c>
      <c r="B82" s="6">
        <f>VLOOKUP($A82,OBITOS!A:AC,10,0)</f>
        <v>0</v>
      </c>
      <c r="C82" s="1">
        <f>VLOOKUP(A82,POP_2021_FX_ETARIA!A:AC,7,0)</f>
        <v>805.5669815891473</v>
      </c>
      <c r="D82" s="3">
        <f t="shared" si="9"/>
        <v>0</v>
      </c>
      <c r="E82" s="12">
        <f>(D82*POP_PADRAO!$B$2)/100000</f>
        <v>0</v>
      </c>
      <c r="F82" s="6">
        <f>VLOOKUP(A82,OBITOS!A:AC,11,0)</f>
        <v>0</v>
      </c>
      <c r="G82" s="1">
        <f>VLOOKUP(A82,POP_2021_FX_ETARIA!A:AC,10,0)</f>
        <v>933.53720757912561</v>
      </c>
      <c r="H82" s="3">
        <f t="shared" si="10"/>
        <v>0</v>
      </c>
      <c r="I82" s="12">
        <f>(H82*POP_PADRAO!$C$2)/100000</f>
        <v>0</v>
      </c>
      <c r="J82" s="8">
        <f>VLOOKUP(A82,OBITOS!A:AC,12,0)</f>
        <v>0</v>
      </c>
      <c r="K82" s="1">
        <f>VLOOKUP(A82,POP_2021_FX_ETARIA!A:AC,13,0)</f>
        <v>1158.6946432181119</v>
      </c>
      <c r="L82" s="3">
        <f t="shared" si="11"/>
        <v>0</v>
      </c>
      <c r="M82" s="12">
        <f>(L82*POP_PADRAO!$D$2)/100000</f>
        <v>0</v>
      </c>
      <c r="N82" s="8">
        <f>VLOOKUP(A82,OBITOS!A:AB,13,0)</f>
        <v>2</v>
      </c>
      <c r="O82" s="1">
        <f>VLOOKUP(A82,POP_2021_FX_ETARIA!A:AC,16,0)</f>
        <v>1499.0915929203541</v>
      </c>
      <c r="P82" s="3">
        <f t="shared" si="12"/>
        <v>133.41412955987798</v>
      </c>
      <c r="Q82" s="12">
        <f>(P82*POP_PADRAO!$E$2)/100000</f>
        <v>22.117405609394627</v>
      </c>
      <c r="R82" s="8">
        <f>VLOOKUP($A82,OBITOS!A:AB,14,0)</f>
        <v>3</v>
      </c>
      <c r="S82" s="1">
        <f>VLOOKUP(A82,POP_2021_FX_ETARIA!A:AC,19,0)</f>
        <v>1268.7908111988513</v>
      </c>
      <c r="T82" s="3">
        <f t="shared" si="13"/>
        <v>236.44559635211806</v>
      </c>
      <c r="U82" s="12">
        <f>(T82*POP_PADRAO!$F$2)/100000</f>
        <v>36.075123448592713</v>
      </c>
      <c r="V82" s="8">
        <f>VLOOKUP(A82,OBITOS!A:AC,15,0)</f>
        <v>8</v>
      </c>
      <c r="W82" s="1">
        <f>VLOOKUP(A82,POP_2021_FX_ETARIA!A:AC,22,0)</f>
        <v>1060.102461665002</v>
      </c>
      <c r="X82" s="3">
        <f t="shared" si="14"/>
        <v>754.6440357694446</v>
      </c>
      <c r="Y82" s="12">
        <f>(X82*POP_PADRAO!$G$2)/100000</f>
        <v>92.02091807720501</v>
      </c>
      <c r="Z82" s="8">
        <f>VLOOKUP(A82,OBITOS!A:AC,16,0)</f>
        <v>9</v>
      </c>
      <c r="AA82" s="1">
        <f>VLOOKUP(A82,POP_2021_FX_ETARIA!A:AC,25,0)</f>
        <v>744.63839971100867</v>
      </c>
      <c r="AB82" s="3">
        <f t="shared" si="15"/>
        <v>1208.6403284457083</v>
      </c>
      <c r="AC82" s="12">
        <f>(AB82*POP_PADRAO!$H$2)/100000</f>
        <v>110.33994580233339</v>
      </c>
      <c r="AD82" s="8">
        <f>VLOOKUP(A82,OBITOS!A:AC,17,0)</f>
        <v>19</v>
      </c>
      <c r="AE82" s="1">
        <f>VLOOKUP(A82,POP_2021_FX_ETARIA!A:AC,28,0)</f>
        <v>611.61345012715447</v>
      </c>
      <c r="AF82" s="3">
        <f t="shared" si="16"/>
        <v>3106.5373065373074</v>
      </c>
      <c r="AG82" s="12">
        <f>(AF82*POP_PADRAO!$I$2)/100000</f>
        <v>214.80168569482575</v>
      </c>
      <c r="AH82" s="12">
        <f t="shared" si="17"/>
        <v>475.35507863235148</v>
      </c>
    </row>
    <row r="83" spans="1:34" x14ac:dyDescent="0.25">
      <c r="A83" s="8" t="s">
        <v>82</v>
      </c>
      <c r="B83" s="6">
        <f>VLOOKUP($A83,OBITOS!A:AC,10,0)</f>
        <v>0</v>
      </c>
      <c r="C83" s="1">
        <f>VLOOKUP(A83,POP_2021_FX_ETARIA!A:AC,7,0)</f>
        <v>552.30868459302326</v>
      </c>
      <c r="D83" s="3">
        <f t="shared" si="9"/>
        <v>0</v>
      </c>
      <c r="E83" s="12">
        <f>(D83*POP_PADRAO!$B$2)/100000</f>
        <v>0</v>
      </c>
      <c r="F83" s="6">
        <f>VLOOKUP(A83,OBITOS!A:AC,11,0)</f>
        <v>0</v>
      </c>
      <c r="G83" s="1">
        <f>VLOOKUP(A83,POP_2021_FX_ETARIA!A:AC,10,0)</f>
        <v>627.6942415581666</v>
      </c>
      <c r="H83" s="3">
        <f t="shared" si="10"/>
        <v>0</v>
      </c>
      <c r="I83" s="12">
        <f>(H83*POP_PADRAO!$C$2)/100000</f>
        <v>0</v>
      </c>
      <c r="J83" s="8">
        <f>VLOOKUP(A83,OBITOS!A:AC,12,0)</f>
        <v>0</v>
      </c>
      <c r="K83" s="1">
        <f>VLOOKUP(A83,POP_2021_FX_ETARIA!A:AC,13,0)</f>
        <v>916.15896502931071</v>
      </c>
      <c r="L83" s="3">
        <f t="shared" si="11"/>
        <v>0</v>
      </c>
      <c r="M83" s="12">
        <f>(L83*POP_PADRAO!$D$2)/100000</f>
        <v>0</v>
      </c>
      <c r="N83" s="8">
        <f>VLOOKUP(A83,OBITOS!A:AB,13,0)</f>
        <v>1</v>
      </c>
      <c r="O83" s="1">
        <f>VLOOKUP(A83,POP_2021_FX_ETARIA!A:AC,16,0)</f>
        <v>976.22504424778765</v>
      </c>
      <c r="P83" s="3">
        <f t="shared" si="12"/>
        <v>102.43539703189356</v>
      </c>
      <c r="Q83" s="12">
        <f>(P83*POP_PADRAO!$E$2)/100000</f>
        <v>16.981748727723293</v>
      </c>
      <c r="R83" s="8">
        <f>VLOOKUP($A83,OBITOS!A:AB,14,0)</f>
        <v>2</v>
      </c>
      <c r="S83" s="1">
        <f>VLOOKUP(A83,POP_2021_FX_ETARIA!A:AC,19,0)</f>
        <v>880.05053840631729</v>
      </c>
      <c r="T83" s="3">
        <f t="shared" si="13"/>
        <v>227.25967574791761</v>
      </c>
      <c r="U83" s="12">
        <f>(T83*POP_PADRAO!$F$2)/100000</f>
        <v>34.673603501094931</v>
      </c>
      <c r="V83" s="8">
        <f>VLOOKUP(A83,OBITOS!A:AC,15,0)</f>
        <v>3</v>
      </c>
      <c r="W83" s="1">
        <f>VLOOKUP(A83,POP_2021_FX_ETARIA!A:AC,22,0)</f>
        <v>795.63715410375414</v>
      </c>
      <c r="X83" s="3">
        <f t="shared" si="14"/>
        <v>377.05629815381752</v>
      </c>
      <c r="Y83" s="12">
        <f>(X83*POP_PADRAO!$G$2)/100000</f>
        <v>45.978057306885169</v>
      </c>
      <c r="Z83" s="8">
        <f>VLOOKUP(A83,OBITOS!A:AC,16,0)</f>
        <v>6</v>
      </c>
      <c r="AA83" s="1">
        <f>VLOOKUP(A83,POP_2021_FX_ETARIA!A:AC,25,0)</f>
        <v>531.2946807549896</v>
      </c>
      <c r="AB83" s="3">
        <f t="shared" si="15"/>
        <v>1129.3167835736235</v>
      </c>
      <c r="AC83" s="12">
        <f>(AB83*POP_PADRAO!$H$2)/100000</f>
        <v>103.09829132825966</v>
      </c>
      <c r="AD83" s="8">
        <f>VLOOKUP(A83,OBITOS!A:AC,17,0)</f>
        <v>11</v>
      </c>
      <c r="AE83" s="1">
        <f>VLOOKUP(A83,POP_2021_FX_ETARIA!A:AC,28,0)</f>
        <v>402.44165018366766</v>
      </c>
      <c r="AF83" s="3">
        <f t="shared" si="16"/>
        <v>2733.3154992729465</v>
      </c>
      <c r="AG83" s="12">
        <f>(AF83*POP_PADRAO!$I$2)/100000</f>
        <v>188.99524417237907</v>
      </c>
      <c r="AH83" s="12">
        <f t="shared" si="17"/>
        <v>389.72694503634216</v>
      </c>
    </row>
    <row r="84" spans="1:34" x14ac:dyDescent="0.25">
      <c r="A84" s="8" t="s">
        <v>83</v>
      </c>
      <c r="B84" s="6">
        <f>VLOOKUP($A84,OBITOS!A:AC,10,0)</f>
        <v>0</v>
      </c>
      <c r="C84" s="1">
        <f>VLOOKUP(A84,POP_2021_FX_ETARIA!A:AC,7,0)</f>
        <v>701.20329013877404</v>
      </c>
      <c r="D84" s="3">
        <f t="shared" si="9"/>
        <v>0</v>
      </c>
      <c r="E84" s="12">
        <f>(D84*POP_PADRAO!$B$2)/100000</f>
        <v>0</v>
      </c>
      <c r="F84" s="6">
        <f>VLOOKUP(A84,OBITOS!A:AC,11,0)</f>
        <v>0</v>
      </c>
      <c r="G84" s="1">
        <f>VLOOKUP(A84,POP_2021_FX_ETARIA!A:AC,10,0)</f>
        <v>686.99711995018299</v>
      </c>
      <c r="H84" s="3">
        <f t="shared" si="10"/>
        <v>0</v>
      </c>
      <c r="I84" s="12">
        <f>(H84*POP_PADRAO!$C$2)/100000</f>
        <v>0</v>
      </c>
      <c r="J84" s="8">
        <f>VLOOKUP(A84,OBITOS!A:AC,12,0)</f>
        <v>0</v>
      </c>
      <c r="K84" s="1">
        <f>VLOOKUP(A84,POP_2021_FX_ETARIA!A:AC,13,0)</f>
        <v>903.16163059004498</v>
      </c>
      <c r="L84" s="3">
        <f t="shared" si="11"/>
        <v>0</v>
      </c>
      <c r="M84" s="12">
        <f>(L84*POP_PADRAO!$D$2)/100000</f>
        <v>0</v>
      </c>
      <c r="N84" s="8">
        <f>VLOOKUP(A84,OBITOS!A:AB,13,0)</f>
        <v>0</v>
      </c>
      <c r="O84" s="1">
        <f>VLOOKUP(A84,POP_2021_FX_ETARIA!A:AC,16,0)</f>
        <v>1138.1295619344401</v>
      </c>
      <c r="P84" s="3">
        <f t="shared" si="12"/>
        <v>0</v>
      </c>
      <c r="Q84" s="12">
        <f>(P84*POP_PADRAO!$E$2)/100000</f>
        <v>0</v>
      </c>
      <c r="R84" s="8">
        <f>VLOOKUP($A84,OBITOS!A:AB,14,0)</f>
        <v>3</v>
      </c>
      <c r="S84" s="1">
        <f>VLOOKUP(A84,POP_2021_FX_ETARIA!A:AC,19,0)</f>
        <v>877.26194114130078</v>
      </c>
      <c r="T84" s="3">
        <f t="shared" si="13"/>
        <v>341.97311650121952</v>
      </c>
      <c r="U84" s="12">
        <f>(T84*POP_PADRAO!$F$2)/100000</f>
        <v>52.175733378893028</v>
      </c>
      <c r="V84" s="8">
        <f>VLOOKUP(A84,OBITOS!A:AC,15,0)</f>
        <v>4</v>
      </c>
      <c r="W84" s="1">
        <f>VLOOKUP(A84,POP_2021_FX_ETARIA!A:AC,22,0)</f>
        <v>728.20967619625378</v>
      </c>
      <c r="X84" s="3">
        <f t="shared" si="14"/>
        <v>549.29234405311479</v>
      </c>
      <c r="Y84" s="12">
        <f>(X84*POP_PADRAO!$G$2)/100000</f>
        <v>66.980435008685717</v>
      </c>
      <c r="Z84" s="8">
        <f>VLOOKUP(A84,OBITOS!A:AC,16,0)</f>
        <v>5</v>
      </c>
      <c r="AA84" s="1">
        <f>VLOOKUP(A84,POP_2021_FX_ETARIA!A:AC,25,0)</f>
        <v>511.68710946540153</v>
      </c>
      <c r="AB84" s="3">
        <f t="shared" si="15"/>
        <v>977.1596562641339</v>
      </c>
      <c r="AC84" s="12">
        <f>(AB84*POP_PADRAO!$H$2)/100000</f>
        <v>89.20746807370368</v>
      </c>
      <c r="AD84" s="8">
        <f>VLOOKUP(A84,OBITOS!A:AC,17,0)</f>
        <v>19</v>
      </c>
      <c r="AE84" s="1">
        <f>VLOOKUP(A84,POP_2021_FX_ETARIA!A:AC,28,0)</f>
        <v>320.93247882810709</v>
      </c>
      <c r="AF84" s="3">
        <f t="shared" si="16"/>
        <v>5920.2484177914839</v>
      </c>
      <c r="AG84" s="12">
        <f>(AF84*POP_PADRAO!$I$2)/100000</f>
        <v>409.35588869241991</v>
      </c>
      <c r="AH84" s="12">
        <f t="shared" si="17"/>
        <v>617.71952515370231</v>
      </c>
    </row>
    <row r="85" spans="1:34" x14ac:dyDescent="0.25">
      <c r="A85" s="8" t="s">
        <v>84</v>
      </c>
      <c r="B85" s="6">
        <f>VLOOKUP($A85,OBITOS!A:AC,10,0)</f>
        <v>0</v>
      </c>
      <c r="C85" s="1">
        <f>VLOOKUP(A85,POP_2021_FX_ETARIA!A:AC,7,0)</f>
        <v>883.94733939895241</v>
      </c>
      <c r="D85" s="3">
        <f t="shared" si="9"/>
        <v>0</v>
      </c>
      <c r="E85" s="12">
        <f>(D85*POP_PADRAO!$B$2)/100000</f>
        <v>0</v>
      </c>
      <c r="F85" s="6">
        <f>VLOOKUP(A85,OBITOS!A:AC,11,0)</f>
        <v>0</v>
      </c>
      <c r="G85" s="1">
        <f>VLOOKUP(A85,POP_2021_FX_ETARIA!A:AC,10,0)</f>
        <v>909.03993150151791</v>
      </c>
      <c r="H85" s="3">
        <f t="shared" si="10"/>
        <v>0</v>
      </c>
      <c r="I85" s="12">
        <f>(H85*POP_PADRAO!$C$2)/100000</f>
        <v>0</v>
      </c>
      <c r="J85" s="8">
        <f>VLOOKUP(A85,OBITOS!A:AC,12,0)</f>
        <v>0</v>
      </c>
      <c r="K85" s="1">
        <f>VLOOKUP(A85,POP_2021_FX_ETARIA!A:AC,13,0)</f>
        <v>1054.6644324799472</v>
      </c>
      <c r="L85" s="3">
        <f t="shared" si="11"/>
        <v>0</v>
      </c>
      <c r="M85" s="12">
        <f>(L85*POP_PADRAO!$D$2)/100000</f>
        <v>0</v>
      </c>
      <c r="N85" s="8">
        <f>VLOOKUP(A85,OBITOS!A:AB,13,0)</f>
        <v>1</v>
      </c>
      <c r="O85" s="1">
        <f>VLOOKUP(A85,POP_2021_FX_ETARIA!A:AC,16,0)</f>
        <v>1339.0984598789478</v>
      </c>
      <c r="P85" s="3">
        <f t="shared" si="12"/>
        <v>74.677107767743848</v>
      </c>
      <c r="Q85" s="12">
        <f>(P85*POP_PADRAO!$E$2)/100000</f>
        <v>12.379977200948396</v>
      </c>
      <c r="R85" s="8">
        <f>VLOOKUP($A85,OBITOS!A:AB,14,0)</f>
        <v>2</v>
      </c>
      <c r="S85" s="1">
        <f>VLOOKUP(A85,POP_2021_FX_ETARIA!A:AC,19,0)</f>
        <v>1106.1591709293828</v>
      </c>
      <c r="T85" s="3">
        <f t="shared" si="13"/>
        <v>180.80580558036885</v>
      </c>
      <c r="U85" s="12">
        <f>(T85*POP_PADRAO!$F$2)/100000</f>
        <v>27.586014952972633</v>
      </c>
      <c r="V85" s="8">
        <f>VLOOKUP(A85,OBITOS!A:AC,15,0)</f>
        <v>7</v>
      </c>
      <c r="W85" s="1">
        <f>VLOOKUP(A85,POP_2021_FX_ETARIA!A:AC,22,0)</f>
        <v>844.84932130128152</v>
      </c>
      <c r="X85" s="3">
        <f t="shared" si="14"/>
        <v>828.55011225175997</v>
      </c>
      <c r="Y85" s="12">
        <f>(X85*POP_PADRAO!$G$2)/100000</f>
        <v>101.03298825470598</v>
      </c>
      <c r="Z85" s="8">
        <f>VLOOKUP(A85,OBITOS!A:AC,16,0)</f>
        <v>9</v>
      </c>
      <c r="AA85" s="1">
        <f>VLOOKUP(A85,POP_2021_FX_ETARIA!A:AC,25,0)</f>
        <v>574.45406155982414</v>
      </c>
      <c r="AB85" s="3">
        <f t="shared" si="15"/>
        <v>1566.7049120624474</v>
      </c>
      <c r="AC85" s="12">
        <f>(AB85*POP_PADRAO!$H$2)/100000</f>
        <v>143.02860083076007</v>
      </c>
      <c r="AD85" s="8">
        <f>VLOOKUP(A85,OBITOS!A:AC,17,0)</f>
        <v>7</v>
      </c>
      <c r="AE85" s="1">
        <f>VLOOKUP(A85,POP_2021_FX_ETARIA!A:AC,28,0)</f>
        <v>357.644312199588</v>
      </c>
      <c r="AF85" s="3">
        <f t="shared" si="16"/>
        <v>1957.2518732224546</v>
      </c>
      <c r="AG85" s="12">
        <f>(AF85*POP_PADRAO!$I$2)/100000</f>
        <v>135.33428387060306</v>
      </c>
      <c r="AH85" s="12">
        <f t="shared" si="17"/>
        <v>419.36186510999016</v>
      </c>
    </row>
    <row r="86" spans="1:34" x14ac:dyDescent="0.25">
      <c r="A86" s="8" t="s">
        <v>85</v>
      </c>
      <c r="B86" s="6">
        <f>VLOOKUP($A86,OBITOS!A:AC,10,0)</f>
        <v>0</v>
      </c>
      <c r="C86" s="1">
        <f>VLOOKUP(A86,POP_2021_FX_ETARIA!A:AC,7,0)</f>
        <v>1963.5121092029942</v>
      </c>
      <c r="D86" s="3">
        <f t="shared" si="9"/>
        <v>0</v>
      </c>
      <c r="E86" s="12">
        <f>(D86*POP_PADRAO!$B$2)/100000</f>
        <v>0</v>
      </c>
      <c r="F86" s="6">
        <f>VLOOKUP(A86,OBITOS!A:AC,11,0)</f>
        <v>0</v>
      </c>
      <c r="G86" s="1">
        <f>VLOOKUP(A86,POP_2021_FX_ETARIA!A:AC,10,0)</f>
        <v>2287.5157227961695</v>
      </c>
      <c r="H86" s="3">
        <f t="shared" si="10"/>
        <v>0</v>
      </c>
      <c r="I86" s="12">
        <f>(H86*POP_PADRAO!$C$2)/100000</f>
        <v>0</v>
      </c>
      <c r="J86" s="8">
        <f>VLOOKUP(A86,OBITOS!A:AC,12,0)</f>
        <v>0</v>
      </c>
      <c r="K86" s="1">
        <f>VLOOKUP(A86,POP_2021_FX_ETARIA!A:AC,13,0)</f>
        <v>2252.5887581982765</v>
      </c>
      <c r="L86" s="3">
        <f t="shared" si="11"/>
        <v>0</v>
      </c>
      <c r="M86" s="12">
        <f>(L86*POP_PADRAO!$D$2)/100000</f>
        <v>0</v>
      </c>
      <c r="N86" s="8">
        <f>VLOOKUP(A86,OBITOS!A:AB,13,0)</f>
        <v>3</v>
      </c>
      <c r="O86" s="1">
        <f>VLOOKUP(A86,POP_2021_FX_ETARIA!A:AC,16,0)</f>
        <v>2685.7018793828888</v>
      </c>
      <c r="P86" s="3">
        <f t="shared" si="12"/>
        <v>111.7026436563886</v>
      </c>
      <c r="Q86" s="12">
        <f>(P86*POP_PADRAO!$E$2)/100000</f>
        <v>18.518073651870537</v>
      </c>
      <c r="R86" s="8">
        <f>VLOOKUP($A86,OBITOS!A:AB,14,0)</f>
        <v>1</v>
      </c>
      <c r="S86" s="1">
        <f>VLOOKUP(A86,POP_2021_FX_ETARIA!A:AC,19,0)</f>
        <v>2214.6486628556409</v>
      </c>
      <c r="T86" s="3">
        <f t="shared" si="13"/>
        <v>45.153889046697238</v>
      </c>
      <c r="U86" s="12">
        <f>(T86*POP_PADRAO!$F$2)/100000</f>
        <v>6.8892470262708256</v>
      </c>
      <c r="V86" s="8">
        <f>VLOOKUP(A86,OBITOS!A:AC,15,0)</f>
        <v>5</v>
      </c>
      <c r="W86" s="1">
        <f>VLOOKUP(A86,POP_2021_FX_ETARIA!A:AC,22,0)</f>
        <v>1246.6821042816068</v>
      </c>
      <c r="X86" s="3">
        <f t="shared" si="14"/>
        <v>401.06455228867031</v>
      </c>
      <c r="Y86" s="12">
        <f>(X86*POP_PADRAO!$G$2)/100000</f>
        <v>48.905611865329959</v>
      </c>
      <c r="Z86" s="8">
        <f>VLOOKUP(A86,OBITOS!A:AC,16,0)</f>
        <v>15</v>
      </c>
      <c r="AA86" s="1">
        <f>VLOOKUP(A86,POP_2021_FX_ETARIA!A:AC,25,0)</f>
        <v>705.50139783639236</v>
      </c>
      <c r="AB86" s="3">
        <f t="shared" si="15"/>
        <v>2126.1474528613962</v>
      </c>
      <c r="AC86" s="12">
        <f>(AB86*POP_PADRAO!$H$2)/100000</f>
        <v>194.1015777772252</v>
      </c>
      <c r="AD86" s="8">
        <f>VLOOKUP(A86,OBITOS!A:AC,17,0)</f>
        <v>12</v>
      </c>
      <c r="AE86" s="1">
        <f>VLOOKUP(A86,POP_2021_FX_ETARIA!A:AC,28,0)</f>
        <v>325.42981908920774</v>
      </c>
      <c r="AF86" s="3">
        <f t="shared" si="16"/>
        <v>3687.4309900625694</v>
      </c>
      <c r="AG86" s="12">
        <f>(AF86*POP_PADRAO!$I$2)/100000</f>
        <v>254.96761004027815</v>
      </c>
      <c r="AH86" s="12">
        <f t="shared" si="17"/>
        <v>523.38212036097468</v>
      </c>
    </row>
    <row r="87" spans="1:34" x14ac:dyDescent="0.25">
      <c r="A87" s="8" t="s">
        <v>86</v>
      </c>
      <c r="B87" s="6">
        <f>VLOOKUP($A87,OBITOS!A:AC,10,0)</f>
        <v>0</v>
      </c>
      <c r="C87" s="1">
        <f>VLOOKUP(A87,POP_2021_FX_ETARIA!A:AC,7,0)</f>
        <v>922.22162750894665</v>
      </c>
      <c r="D87" s="3">
        <f t="shared" si="9"/>
        <v>0</v>
      </c>
      <c r="E87" s="12">
        <f>(D87*POP_PADRAO!$B$2)/100000</f>
        <v>0</v>
      </c>
      <c r="F87" s="6">
        <f>VLOOKUP(A87,OBITOS!A:AC,11,0)</f>
        <v>0</v>
      </c>
      <c r="G87" s="1">
        <f>VLOOKUP(A87,POP_2021_FX_ETARIA!A:AC,10,0)</f>
        <v>1138.9259320356318</v>
      </c>
      <c r="H87" s="3">
        <f t="shared" si="10"/>
        <v>0</v>
      </c>
      <c r="I87" s="12">
        <f>(H87*POP_PADRAO!$C$2)/100000</f>
        <v>0</v>
      </c>
      <c r="J87" s="8">
        <f>VLOOKUP(A87,OBITOS!A:AC,12,0)</f>
        <v>0</v>
      </c>
      <c r="K87" s="1">
        <f>VLOOKUP(A87,POP_2021_FX_ETARIA!A:AC,13,0)</f>
        <v>1438.6057494421698</v>
      </c>
      <c r="L87" s="3">
        <f t="shared" si="11"/>
        <v>0</v>
      </c>
      <c r="M87" s="12">
        <f>(L87*POP_PADRAO!$D$2)/100000</f>
        <v>0</v>
      </c>
      <c r="N87" s="8">
        <f>VLOOKUP(A87,OBITOS!A:AB,13,0)</f>
        <v>1</v>
      </c>
      <c r="O87" s="1">
        <f>VLOOKUP(A87,POP_2021_FX_ETARIA!A:AC,16,0)</f>
        <v>1777.7476489393975</v>
      </c>
      <c r="P87" s="3">
        <f t="shared" si="12"/>
        <v>56.250953311433086</v>
      </c>
      <c r="Q87" s="12">
        <f>(P87*POP_PADRAO!$E$2)/100000</f>
        <v>9.3252877668081329</v>
      </c>
      <c r="R87" s="8">
        <f>VLOOKUP($A87,OBITOS!A:AB,14,0)</f>
        <v>2</v>
      </c>
      <c r="S87" s="1">
        <f>VLOOKUP(A87,POP_2021_FX_ETARIA!A:AC,19,0)</f>
        <v>1509.4434158429942</v>
      </c>
      <c r="T87" s="3">
        <f t="shared" si="13"/>
        <v>132.49917015822948</v>
      </c>
      <c r="U87" s="12">
        <f>(T87*POP_PADRAO!$F$2)/100000</f>
        <v>20.215745160996324</v>
      </c>
      <c r="V87" s="8">
        <f>VLOOKUP(A87,OBITOS!A:AC,15,0)</f>
        <v>6</v>
      </c>
      <c r="W87" s="1">
        <f>VLOOKUP(A87,POP_2021_FX_ETARIA!A:AC,22,0)</f>
        <v>1285.4545285336708</v>
      </c>
      <c r="X87" s="3">
        <f t="shared" si="14"/>
        <v>466.76096795459989</v>
      </c>
      <c r="Y87" s="12">
        <f>(X87*POP_PADRAO!$G$2)/100000</f>
        <v>56.916600089462015</v>
      </c>
      <c r="Z87" s="8">
        <f>VLOOKUP(A87,OBITOS!A:AC,16,0)</f>
        <v>3</v>
      </c>
      <c r="AA87" s="1">
        <f>VLOOKUP(A87,POP_2021_FX_ETARIA!A:AC,25,0)</f>
        <v>782.72081151832469</v>
      </c>
      <c r="AB87" s="3">
        <f t="shared" si="15"/>
        <v>383.27842518721189</v>
      </c>
      <c r="AC87" s="12">
        <f>(AB87*POP_PADRAO!$H$2)/100000</f>
        <v>34.990492760361626</v>
      </c>
      <c r="AD87" s="8">
        <f>VLOOKUP(A87,OBITOS!A:AC,17,0)</f>
        <v>13</v>
      </c>
      <c r="AE87" s="1">
        <f>VLOOKUP(A87,POP_2021_FX_ETARIA!A:AC,28,0)</f>
        <v>523.19724770642199</v>
      </c>
      <c r="AF87" s="3">
        <f t="shared" si="16"/>
        <v>2484.7225510051994</v>
      </c>
      <c r="AG87" s="12">
        <f>(AF87*POP_PADRAO!$I$2)/100000</f>
        <v>171.80627166997613</v>
      </c>
      <c r="AH87" s="12">
        <f t="shared" si="17"/>
        <v>293.25439744760422</v>
      </c>
    </row>
    <row r="88" spans="1:34" x14ac:dyDescent="0.25">
      <c r="A88" s="8" t="s">
        <v>87</v>
      </c>
      <c r="B88" s="6">
        <f>VLOOKUP($A88,OBITOS!A:AC,10,0)</f>
        <v>0</v>
      </c>
      <c r="C88" s="1">
        <f>VLOOKUP(A88,POP_2021_FX_ETARIA!A:AC,7,0)</f>
        <v>3415.4889061770655</v>
      </c>
      <c r="D88" s="3">
        <f t="shared" si="9"/>
        <v>0</v>
      </c>
      <c r="E88" s="12">
        <f>(D88*POP_PADRAO!$B$2)/100000</f>
        <v>0</v>
      </c>
      <c r="F88" s="6">
        <f>VLOOKUP(A88,OBITOS!A:AC,11,0)</f>
        <v>0</v>
      </c>
      <c r="G88" s="1">
        <f>VLOOKUP(A88,POP_2021_FX_ETARIA!A:AC,10,0)</f>
        <v>3775.1993566479709</v>
      </c>
      <c r="H88" s="3">
        <f t="shared" si="10"/>
        <v>0</v>
      </c>
      <c r="I88" s="12">
        <f>(H88*POP_PADRAO!$C$2)/100000</f>
        <v>0</v>
      </c>
      <c r="J88" s="8">
        <f>VLOOKUP(A88,OBITOS!A:AC,12,0)</f>
        <v>1</v>
      </c>
      <c r="K88" s="1">
        <f>VLOOKUP(A88,POP_2021_FX_ETARIA!A:AC,13,0)</f>
        <v>4268.1425229089491</v>
      </c>
      <c r="L88" s="3">
        <f t="shared" si="11"/>
        <v>23.429395682842632</v>
      </c>
      <c r="M88" s="12">
        <f>(L88*POP_PADRAO!$D$2)/100000</f>
        <v>3.4671082226965901</v>
      </c>
      <c r="N88" s="8">
        <f>VLOOKUP(A88,OBITOS!A:AB,13,0)</f>
        <v>5</v>
      </c>
      <c r="O88" s="1">
        <f>VLOOKUP(A88,POP_2021_FX_ETARIA!A:AC,16,0)</f>
        <v>4424.3826103189976</v>
      </c>
      <c r="P88" s="3">
        <f t="shared" si="12"/>
        <v>113.01011780352108</v>
      </c>
      <c r="Q88" s="12">
        <f>(P88*POP_PADRAO!$E$2)/100000</f>
        <v>18.734826825850863</v>
      </c>
      <c r="R88" s="8">
        <f>VLOOKUP($A88,OBITOS!A:AB,14,0)</f>
        <v>5</v>
      </c>
      <c r="S88" s="1">
        <f>VLOOKUP(A88,POP_2021_FX_ETARIA!A:AC,19,0)</f>
        <v>3414.6121856040108</v>
      </c>
      <c r="T88" s="3">
        <f t="shared" si="13"/>
        <v>146.42951316931325</v>
      </c>
      <c r="U88" s="12">
        <f>(T88*POP_PADRAO!$F$2)/100000</f>
        <v>22.34113405196852</v>
      </c>
      <c r="V88" s="8">
        <f>VLOOKUP(A88,OBITOS!A:AC,15,0)</f>
        <v>22</v>
      </c>
      <c r="W88" s="1">
        <f>VLOOKUP(A88,POP_2021_FX_ETARIA!A:AC,22,0)</f>
        <v>2053.7579570412836</v>
      </c>
      <c r="X88" s="3">
        <f t="shared" si="14"/>
        <v>1071.2070487456067</v>
      </c>
      <c r="Y88" s="12">
        <f>(X88*POP_PADRAO!$G$2)/100000</f>
        <v>130.62245430169907</v>
      </c>
      <c r="Z88" s="8">
        <f>VLOOKUP(A88,OBITOS!A:AC,16,0)</f>
        <v>12</v>
      </c>
      <c r="AA88" s="1">
        <f>VLOOKUP(A88,POP_2021_FX_ETARIA!A:AC,25,0)</f>
        <v>1008.1959424083771</v>
      </c>
      <c r="AB88" s="3">
        <f t="shared" si="15"/>
        <v>1190.2448219871246</v>
      </c>
      <c r="AC88" s="12">
        <f>(AB88*POP_PADRAO!$H$2)/100000</f>
        <v>108.6605717670016</v>
      </c>
      <c r="AD88" s="8">
        <f>VLOOKUP(A88,OBITOS!A:AC,17,0)</f>
        <v>24</v>
      </c>
      <c r="AE88" s="1">
        <f>VLOOKUP(A88,POP_2021_FX_ETARIA!A:AC,28,0)</f>
        <v>422.68830275229357</v>
      </c>
      <c r="AF88" s="3">
        <f t="shared" si="16"/>
        <v>5677.942787563873</v>
      </c>
      <c r="AG88" s="12">
        <f>(AF88*POP_PADRAO!$I$2)/100000</f>
        <v>392.60165312708148</v>
      </c>
      <c r="AH88" s="12">
        <f t="shared" si="17"/>
        <v>676.4277482962982</v>
      </c>
    </row>
    <row r="89" spans="1:34" x14ac:dyDescent="0.25">
      <c r="A89" s="8" t="s">
        <v>88</v>
      </c>
      <c r="B89" s="6">
        <f>VLOOKUP($A89,OBITOS!A:AC,10,0)</f>
        <v>0</v>
      </c>
      <c r="C89" s="1">
        <f>VLOOKUP(A89,POP_2021_FX_ETARIA!A:AC,7,0)</f>
        <v>1107.4584098335149</v>
      </c>
      <c r="D89" s="3">
        <f t="shared" si="9"/>
        <v>0</v>
      </c>
      <c r="E89" s="12">
        <f>(D89*POP_PADRAO!$B$2)/100000</f>
        <v>0</v>
      </c>
      <c r="F89" s="6">
        <f>VLOOKUP(A89,OBITOS!A:AC,11,0)</f>
        <v>0</v>
      </c>
      <c r="G89" s="1">
        <f>VLOOKUP(A89,POP_2021_FX_ETARIA!A:AC,10,0)</f>
        <v>1298.5150940283736</v>
      </c>
      <c r="H89" s="3">
        <f t="shared" si="10"/>
        <v>0</v>
      </c>
      <c r="I89" s="12">
        <f>(H89*POP_PADRAO!$C$2)/100000</f>
        <v>0</v>
      </c>
      <c r="J89" s="8">
        <f>VLOOKUP(A89,OBITOS!A:AC,12,0)</f>
        <v>0</v>
      </c>
      <c r="K89" s="1">
        <f>VLOOKUP(A89,POP_2021_FX_ETARIA!A:AC,13,0)</f>
        <v>1563.2291544810555</v>
      </c>
      <c r="L89" s="3">
        <f t="shared" si="11"/>
        <v>0</v>
      </c>
      <c r="M89" s="12">
        <f>(L89*POP_PADRAO!$D$2)/100000</f>
        <v>0</v>
      </c>
      <c r="N89" s="8">
        <f>VLOOKUP(A89,OBITOS!A:AB,13,0)</f>
        <v>1</v>
      </c>
      <c r="O89" s="1">
        <f>VLOOKUP(A89,POP_2021_FX_ETARIA!A:AC,16,0)</f>
        <v>1783.0072573682125</v>
      </c>
      <c r="P89" s="3">
        <f t="shared" si="12"/>
        <v>56.085021295765138</v>
      </c>
      <c r="Q89" s="12">
        <f>(P89*POP_PADRAO!$E$2)/100000</f>
        <v>9.2977795433072234</v>
      </c>
      <c r="R89" s="8">
        <f>VLOOKUP($A89,OBITOS!A:AB,14,0)</f>
        <v>3</v>
      </c>
      <c r="S89" s="1">
        <f>VLOOKUP(A89,POP_2021_FX_ETARIA!A:AC,19,0)</f>
        <v>1598.3038995072209</v>
      </c>
      <c r="T89" s="3">
        <f t="shared" si="13"/>
        <v>187.69897270005669</v>
      </c>
      <c r="U89" s="12">
        <f>(T89*POP_PADRAO!$F$2)/100000</f>
        <v>28.637723500862833</v>
      </c>
      <c r="V89" s="8">
        <f>VLOOKUP(A89,OBITOS!A:AC,15,0)</f>
        <v>5</v>
      </c>
      <c r="W89" s="1">
        <f>VLOOKUP(A89,POP_2021_FX_ETARIA!A:AC,22,0)</f>
        <v>1107.2972117782824</v>
      </c>
      <c r="X89" s="3">
        <f t="shared" si="14"/>
        <v>451.54994944583729</v>
      </c>
      <c r="Y89" s="12">
        <f>(X89*POP_PADRAO!$G$2)/100000</f>
        <v>55.061776064200217</v>
      </c>
      <c r="Z89" s="8">
        <f>VLOOKUP(A89,OBITOS!A:AC,16,0)</f>
        <v>6</v>
      </c>
      <c r="AA89" s="1">
        <f>VLOOKUP(A89,POP_2021_FX_ETARIA!A:AC,25,0)</f>
        <v>776.27866492146597</v>
      </c>
      <c r="AB89" s="3">
        <f t="shared" si="15"/>
        <v>772.91831801238595</v>
      </c>
      <c r="AC89" s="12">
        <f>(AB89*POP_PADRAO!$H$2)/100000</f>
        <v>70.561740587285286</v>
      </c>
      <c r="AD89" s="8">
        <f>VLOOKUP(A89,OBITOS!A:AC,17,0)</f>
        <v>3</v>
      </c>
      <c r="AE89" s="1">
        <f>VLOOKUP(A89,POP_2021_FX_ETARIA!A:AC,28,0)</f>
        <v>411.67362385321098</v>
      </c>
      <c r="AF89" s="3">
        <f t="shared" si="16"/>
        <v>728.73262365472783</v>
      </c>
      <c r="AG89" s="12">
        <f>(AF89*POP_PADRAO!$I$2)/100000</f>
        <v>50.388255647999166</v>
      </c>
      <c r="AH89" s="12">
        <f t="shared" si="17"/>
        <v>213.9472753436547</v>
      </c>
    </row>
    <row r="90" spans="1:34" x14ac:dyDescent="0.25">
      <c r="A90" s="8" t="s">
        <v>89</v>
      </c>
      <c r="B90" s="6">
        <f>VLOOKUP($A90,OBITOS!A:AC,10,0)</f>
        <v>0</v>
      </c>
      <c r="C90" s="1">
        <f>VLOOKUP(A90,POP_2021_FX_ETARIA!A:AC,7,0)</f>
        <v>1142.1283958300919</v>
      </c>
      <c r="D90" s="3">
        <f t="shared" si="9"/>
        <v>0</v>
      </c>
      <c r="E90" s="12">
        <f>(D90*POP_PADRAO!$B$2)/100000</f>
        <v>0</v>
      </c>
      <c r="F90" s="6">
        <f>VLOOKUP(A90,OBITOS!A:AC,11,0)</f>
        <v>0</v>
      </c>
      <c r="G90" s="1">
        <f>VLOOKUP(A90,POP_2021_FX_ETARIA!A:AC,10,0)</f>
        <v>1203.4592543714946</v>
      </c>
      <c r="H90" s="3">
        <f t="shared" si="10"/>
        <v>0</v>
      </c>
      <c r="I90" s="12">
        <f>(H90*POP_PADRAO!$C$2)/100000</f>
        <v>0</v>
      </c>
      <c r="J90" s="8">
        <f>VLOOKUP(A90,OBITOS!A:AC,12,0)</f>
        <v>0</v>
      </c>
      <c r="K90" s="1">
        <f>VLOOKUP(A90,POP_2021_FX_ETARIA!A:AC,13,0)</f>
        <v>1410.1681939299408</v>
      </c>
      <c r="L90" s="3">
        <f t="shared" si="11"/>
        <v>0</v>
      </c>
      <c r="M90" s="12">
        <f>(L90*POP_PADRAO!$D$2)/100000</f>
        <v>0</v>
      </c>
      <c r="N90" s="8">
        <f>VLOOKUP(A90,OBITOS!A:AB,13,0)</f>
        <v>2</v>
      </c>
      <c r="O90" s="1">
        <f>VLOOKUP(A90,POP_2021_FX_ETARIA!A:AC,16,0)</f>
        <v>1720.9438779081979</v>
      </c>
      <c r="P90" s="3">
        <f t="shared" si="12"/>
        <v>116.21529473877985</v>
      </c>
      <c r="Q90" s="12">
        <f>(P90*POP_PADRAO!$E$2)/100000</f>
        <v>19.266181327513134</v>
      </c>
      <c r="R90" s="8">
        <f>VLOOKUP($A90,OBITOS!A:AB,14,0)</f>
        <v>2</v>
      </c>
      <c r="S90" s="1">
        <f>VLOOKUP(A90,POP_2021_FX_ETARIA!A:AC,19,0)</f>
        <v>1472.7144159284474</v>
      </c>
      <c r="T90" s="3">
        <f t="shared" si="13"/>
        <v>135.80365469154006</v>
      </c>
      <c r="U90" s="12">
        <f>(T90*POP_PADRAO!$F$2)/100000</f>
        <v>20.719919014569033</v>
      </c>
      <c r="V90" s="8">
        <f>VLOOKUP(A90,OBITOS!A:AC,15,0)</f>
        <v>5</v>
      </c>
      <c r="W90" s="1">
        <f>VLOOKUP(A90,POP_2021_FX_ETARIA!A:AC,22,0)</f>
        <v>1148.1249302013921</v>
      </c>
      <c r="X90" s="3">
        <f t="shared" si="14"/>
        <v>435.49267753666425</v>
      </c>
      <c r="Y90" s="12">
        <f>(X90*POP_PADRAO!$G$2)/100000</f>
        <v>53.10376032053793</v>
      </c>
      <c r="Z90" s="8">
        <f>VLOOKUP(A90,OBITOS!A:AC,16,0)</f>
        <v>4</v>
      </c>
      <c r="AA90" s="1">
        <f>VLOOKUP(A90,POP_2021_FX_ETARIA!A:AC,25,0)</f>
        <v>732.79417539267024</v>
      </c>
      <c r="AB90" s="3">
        <f t="shared" si="15"/>
        <v>545.85586707980951</v>
      </c>
      <c r="AC90" s="12">
        <f>(AB90*POP_PADRAO!$H$2)/100000</f>
        <v>49.832613865306229</v>
      </c>
      <c r="AD90" s="8">
        <f>VLOOKUP(A90,OBITOS!A:AC,17,0)</f>
        <v>6</v>
      </c>
      <c r="AE90" s="1">
        <f>VLOOKUP(A90,POP_2021_FX_ETARIA!A:AC,28,0)</f>
        <v>466.74701834862384</v>
      </c>
      <c r="AF90" s="3">
        <f t="shared" si="16"/>
        <v>1285.4929467419681</v>
      </c>
      <c r="AG90" s="12">
        <f>(AF90*POP_PADRAO!$I$2)/100000</f>
        <v>88.885477514759586</v>
      </c>
      <c r="AH90" s="12">
        <f t="shared" si="17"/>
        <v>231.80795204268594</v>
      </c>
    </row>
    <row r="91" spans="1:34" x14ac:dyDescent="0.25">
      <c r="A91" s="8" t="s">
        <v>90</v>
      </c>
      <c r="B91" s="6">
        <f>VLOOKUP($A91,OBITOS!A:AC,10,0)</f>
        <v>0</v>
      </c>
      <c r="C91" s="1">
        <f>VLOOKUP(A91,POP_2021_FX_ETARIA!A:AC,7,0)</f>
        <v>2143.5957056169286</v>
      </c>
      <c r="D91" s="3">
        <f t="shared" si="9"/>
        <v>0</v>
      </c>
      <c r="E91" s="12">
        <f>(D91*POP_PADRAO!$B$2)/100000</f>
        <v>0</v>
      </c>
      <c r="F91" s="6">
        <f>VLOOKUP(A91,OBITOS!A:AC,11,0)</f>
        <v>0</v>
      </c>
      <c r="G91" s="1">
        <f>VLOOKUP(A91,POP_2021_FX_ETARIA!A:AC,10,0)</f>
        <v>2437.4410260640052</v>
      </c>
      <c r="H91" s="3">
        <f t="shared" si="10"/>
        <v>0</v>
      </c>
      <c r="I91" s="12">
        <f>(H91*POP_PADRAO!$C$2)/100000</f>
        <v>0</v>
      </c>
      <c r="J91" s="8">
        <f>VLOOKUP(A91,OBITOS!A:AC,12,0)</f>
        <v>0</v>
      </c>
      <c r="K91" s="1">
        <f>VLOOKUP(A91,POP_2021_FX_ETARIA!A:AC,13,0)</f>
        <v>2584.4719568466885</v>
      </c>
      <c r="L91" s="3">
        <f t="shared" si="11"/>
        <v>0</v>
      </c>
      <c r="M91" s="12">
        <f>(L91*POP_PADRAO!$D$2)/100000</f>
        <v>0</v>
      </c>
      <c r="N91" s="8">
        <f>VLOOKUP(A91,OBITOS!A:AB,13,0)</f>
        <v>1</v>
      </c>
      <c r="O91" s="1">
        <f>VLOOKUP(A91,POP_2021_FX_ETARIA!A:AC,16,0)</f>
        <v>3013.7556297108722</v>
      </c>
      <c r="P91" s="3">
        <f t="shared" si="12"/>
        <v>33.181190609536451</v>
      </c>
      <c r="Q91" s="12">
        <f>(P91*POP_PADRAO!$E$2)/100000</f>
        <v>5.5007805675063688</v>
      </c>
      <c r="R91" s="8">
        <f>VLOOKUP($A91,OBITOS!A:AB,14,0)</f>
        <v>6</v>
      </c>
      <c r="S91" s="1">
        <f>VLOOKUP(A91,POP_2021_FX_ETARIA!A:AC,19,0)</f>
        <v>2804.4368644429887</v>
      </c>
      <c r="T91" s="3">
        <f t="shared" si="13"/>
        <v>213.94669554066454</v>
      </c>
      <c r="U91" s="12">
        <f>(T91*POP_PADRAO!$F$2)/100000</f>
        <v>32.64240726883309</v>
      </c>
      <c r="V91" s="8">
        <f>VLOOKUP(A91,OBITOS!A:AC,15,0)</f>
        <v>11</v>
      </c>
      <c r="W91" s="1">
        <f>VLOOKUP(A91,POP_2021_FX_ETARIA!A:AC,22,0)</f>
        <v>1764.2523173137772</v>
      </c>
      <c r="X91" s="3">
        <f t="shared" si="14"/>
        <v>623.49358377198712</v>
      </c>
      <c r="Y91" s="12">
        <f>(X91*POP_PADRAO!$G$2)/100000</f>
        <v>76.028497244326942</v>
      </c>
      <c r="Z91" s="8">
        <f>VLOOKUP(A91,OBITOS!A:AC,16,0)</f>
        <v>11</v>
      </c>
      <c r="AA91" s="1">
        <f>VLOOKUP(A91,POP_2021_FX_ETARIA!A:AC,25,0)</f>
        <v>1128.9861910994764</v>
      </c>
      <c r="AB91" s="3">
        <f t="shared" si="15"/>
        <v>974.3254688781908</v>
      </c>
      <c r="AC91" s="12">
        <f>(AB91*POP_PADRAO!$H$2)/100000</f>
        <v>88.948727673273083</v>
      </c>
      <c r="AD91" s="8">
        <f>VLOOKUP(A91,OBITOS!A:AC,17,0)</f>
        <v>17</v>
      </c>
      <c r="AE91" s="1">
        <f>VLOOKUP(A91,POP_2021_FX_ETARIA!A:AC,28,0)</f>
        <v>627.83669724770641</v>
      </c>
      <c r="AF91" s="3">
        <f t="shared" si="16"/>
        <v>2707.7104722492559</v>
      </c>
      <c r="AG91" s="12">
        <f>(AF91*POP_PADRAO!$I$2)/100000</f>
        <v>187.22478323010216</v>
      </c>
      <c r="AH91" s="12">
        <f t="shared" si="17"/>
        <v>390.34519598404165</v>
      </c>
    </row>
    <row r="92" spans="1:34" x14ac:dyDescent="0.25">
      <c r="A92" s="8" t="s">
        <v>91</v>
      </c>
      <c r="B92" s="6">
        <f>VLOOKUP($A92,OBITOS!A:AC,10,0)</f>
        <v>0</v>
      </c>
      <c r="C92" s="1">
        <f>VLOOKUP(A92,POP_2021_FX_ETARIA!A:AC,7,0)</f>
        <v>800.38139100669048</v>
      </c>
      <c r="D92" s="3">
        <f t="shared" si="9"/>
        <v>0</v>
      </c>
      <c r="E92" s="12">
        <f>(D92*POP_PADRAO!$B$2)/100000</f>
        <v>0</v>
      </c>
      <c r="F92" s="6">
        <f>VLOOKUP(A92,OBITOS!A:AC,11,0)</f>
        <v>0</v>
      </c>
      <c r="G92" s="1">
        <f>VLOOKUP(A92,POP_2021_FX_ETARIA!A:AC,10,0)</f>
        <v>947.07010887495881</v>
      </c>
      <c r="H92" s="3">
        <f t="shared" si="10"/>
        <v>0</v>
      </c>
      <c r="I92" s="12">
        <f>(H92*POP_PADRAO!$C$2)/100000</f>
        <v>0</v>
      </c>
      <c r="J92" s="8">
        <f>VLOOKUP(A92,OBITOS!A:AC,12,0)</f>
        <v>0</v>
      </c>
      <c r="K92" s="1">
        <f>VLOOKUP(A92,POP_2021_FX_ETARIA!A:AC,13,0)</f>
        <v>1009.5332206841273</v>
      </c>
      <c r="L92" s="3">
        <f t="shared" si="11"/>
        <v>0</v>
      </c>
      <c r="M92" s="12">
        <f>(L92*POP_PADRAO!$D$2)/100000</f>
        <v>0</v>
      </c>
      <c r="N92" s="8">
        <f>VLOOKUP(A92,OBITOS!A:AB,13,0)</f>
        <v>3</v>
      </c>
      <c r="O92" s="1">
        <f>VLOOKUP(A92,POP_2021_FX_ETARIA!A:AC,16,0)</f>
        <v>1301.2271252887781</v>
      </c>
      <c r="P92" s="3">
        <f t="shared" si="12"/>
        <v>230.55160330555032</v>
      </c>
      <c r="Q92" s="12">
        <f>(P92*POP_PADRAO!$E$2)/100000</f>
        <v>38.220864169536966</v>
      </c>
      <c r="R92" s="8">
        <f>VLOOKUP($A92,OBITOS!A:AB,14,0)</f>
        <v>3</v>
      </c>
      <c r="S92" s="1">
        <f>VLOOKUP(A92,POP_2021_FX_ETARIA!A:AC,19,0)</f>
        <v>1159.9255134303701</v>
      </c>
      <c r="T92" s="3">
        <f t="shared" si="13"/>
        <v>258.6372974181578</v>
      </c>
      <c r="U92" s="12">
        <f>(T92*POP_PADRAO!$F$2)/100000</f>
        <v>39.460969359207319</v>
      </c>
      <c r="V92" s="8">
        <f>VLOOKUP(A92,OBITOS!A:AC,15,0)</f>
        <v>7</v>
      </c>
      <c r="W92" s="1">
        <f>VLOOKUP(A92,POP_2021_FX_ETARIA!A:AC,22,0)</f>
        <v>810.36835051930154</v>
      </c>
      <c r="X92" s="3">
        <f t="shared" si="14"/>
        <v>863.80471245134993</v>
      </c>
      <c r="Y92" s="12">
        <f>(X92*POP_PADRAO!$G$2)/100000</f>
        <v>105.33191665411128</v>
      </c>
      <c r="Z92" s="8">
        <f>VLOOKUP(A92,OBITOS!A:AC,16,0)</f>
        <v>3</v>
      </c>
      <c r="AA92" s="1">
        <f>VLOOKUP(A92,POP_2021_FX_ETARIA!A:AC,25,0)</f>
        <v>526.6454842931937</v>
      </c>
      <c r="AB92" s="3">
        <f t="shared" si="15"/>
        <v>569.64316403970952</v>
      </c>
      <c r="AC92" s="12">
        <f>(AB92*POP_PADRAO!$H$2)/100000</f>
        <v>52.004218597968659</v>
      </c>
      <c r="AD92" s="8">
        <f>VLOOKUP(A92,OBITOS!A:AC,17,0)</f>
        <v>6</v>
      </c>
      <c r="AE92" s="1">
        <f>VLOOKUP(A92,POP_2021_FX_ETARIA!A:AC,28,0)</f>
        <v>315.2951834862385</v>
      </c>
      <c r="AF92" s="3">
        <f t="shared" si="16"/>
        <v>1902.9786416835254</v>
      </c>
      <c r="AG92" s="12">
        <f>(AF92*POP_PADRAO!$I$2)/100000</f>
        <v>131.5815584170459</v>
      </c>
      <c r="AH92" s="12">
        <f t="shared" si="17"/>
        <v>366.59952719787009</v>
      </c>
    </row>
    <row r="93" spans="1:34" x14ac:dyDescent="0.25">
      <c r="A93" s="8" t="s">
        <v>92</v>
      </c>
      <c r="B93" s="6">
        <f>VLOOKUP($A93,OBITOS!A:AC,10,0)</f>
        <v>0</v>
      </c>
      <c r="C93" s="1">
        <f>VLOOKUP(A93,POP_2021_FX_ETARIA!A:AC,7,0)</f>
        <v>2211.7719975963601</v>
      </c>
      <c r="D93" s="3">
        <f t="shared" si="9"/>
        <v>0</v>
      </c>
      <c r="E93" s="12">
        <f>(D93*POP_PADRAO!$B$2)/100000</f>
        <v>0</v>
      </c>
      <c r="F93" s="6">
        <f>VLOOKUP(A93,OBITOS!A:AC,11,0)</f>
        <v>0</v>
      </c>
      <c r="G93" s="1">
        <f>VLOOKUP(A93,POP_2021_FX_ETARIA!A:AC,10,0)</f>
        <v>2314.0327291791491</v>
      </c>
      <c r="H93" s="3">
        <f t="shared" si="10"/>
        <v>0</v>
      </c>
      <c r="I93" s="12">
        <f>(H93*POP_PADRAO!$C$2)/100000</f>
        <v>0</v>
      </c>
      <c r="J93" s="8">
        <f>VLOOKUP(A93,OBITOS!A:AC,12,0)</f>
        <v>0</v>
      </c>
      <c r="K93" s="1">
        <f>VLOOKUP(A93,POP_2021_FX_ETARIA!A:AC,13,0)</f>
        <v>2435.9688427299702</v>
      </c>
      <c r="L93" s="3">
        <f t="shared" si="11"/>
        <v>0</v>
      </c>
      <c r="M93" s="12">
        <f>(L93*POP_PADRAO!$D$2)/100000</f>
        <v>0</v>
      </c>
      <c r="N93" s="8">
        <f>VLOOKUP(A93,OBITOS!A:AB,13,0)</f>
        <v>3</v>
      </c>
      <c r="O93" s="1">
        <f>VLOOKUP(A93,POP_2021_FX_ETARIA!A:AC,16,0)</f>
        <v>2846.4536896104623</v>
      </c>
      <c r="P93" s="3">
        <f t="shared" si="12"/>
        <v>105.39430207313686</v>
      </c>
      <c r="Q93" s="12">
        <f>(P93*POP_PADRAO!$E$2)/100000</f>
        <v>17.472276254101139</v>
      </c>
      <c r="R93" s="8">
        <f>VLOOKUP($A93,OBITOS!A:AB,14,0)</f>
        <v>5</v>
      </c>
      <c r="S93" s="1">
        <f>VLOOKUP(A93,POP_2021_FX_ETARIA!A:AC,19,0)</f>
        <v>2671.5465168539326</v>
      </c>
      <c r="T93" s="3">
        <f t="shared" si="13"/>
        <v>187.15751226701835</v>
      </c>
      <c r="U93" s="12">
        <f>(T93*POP_PADRAO!$F$2)/100000</f>
        <v>28.555111465512017</v>
      </c>
      <c r="V93" s="8">
        <f>VLOOKUP(A93,OBITOS!A:AC,15,0)</f>
        <v>5</v>
      </c>
      <c r="W93" s="1">
        <f>VLOOKUP(A93,POP_2021_FX_ETARIA!A:AC,22,0)</f>
        <v>2022.9309483004856</v>
      </c>
      <c r="X93" s="3">
        <f t="shared" si="14"/>
        <v>247.16612320359349</v>
      </c>
      <c r="Y93" s="12">
        <f>(X93*POP_PADRAO!$G$2)/100000</f>
        <v>30.139314029809704</v>
      </c>
      <c r="Z93" s="8">
        <f>VLOOKUP(A93,OBITOS!A:AC,16,0)</f>
        <v>17</v>
      </c>
      <c r="AA93" s="1">
        <f>VLOOKUP(A93,POP_2021_FX_ETARIA!A:AC,25,0)</f>
        <v>1331.9716378007672</v>
      </c>
      <c r="AB93" s="3">
        <f t="shared" si="15"/>
        <v>1276.3034525321339</v>
      </c>
      <c r="AC93" s="12">
        <f>(AB93*POP_PADRAO!$H$2)/100000</f>
        <v>116.51708987803525</v>
      </c>
      <c r="AD93" s="8">
        <f>VLOOKUP(A93,OBITOS!A:AC,17,0)</f>
        <v>16</v>
      </c>
      <c r="AE93" s="1">
        <f>VLOOKUP(A93,POP_2021_FX_ETARIA!A:AC,28,0)</f>
        <v>857.74478157951364</v>
      </c>
      <c r="AF93" s="3">
        <f t="shared" si="16"/>
        <v>1865.3567289020907</v>
      </c>
      <c r="AG93" s="12">
        <f>(AF93*POP_PADRAO!$I$2)/100000</f>
        <v>128.98018927607018</v>
      </c>
      <c r="AH93" s="12">
        <f t="shared" si="17"/>
        <v>321.66398090352828</v>
      </c>
    </row>
    <row r="94" spans="1:34" x14ac:dyDescent="0.25">
      <c r="A94" s="8" t="s">
        <v>93</v>
      </c>
      <c r="B94" s="6">
        <f>VLOOKUP($A94,OBITOS!A:AC,10,0)</f>
        <v>0</v>
      </c>
      <c r="C94" s="1">
        <f>VLOOKUP(A94,POP_2021_FX_ETARIA!A:AC,7,0)</f>
        <v>332.57148077098748</v>
      </c>
      <c r="D94" s="3">
        <f t="shared" si="9"/>
        <v>0</v>
      </c>
      <c r="E94" s="12">
        <f>(D94*POP_PADRAO!$B$2)/100000</f>
        <v>0</v>
      </c>
      <c r="F94" s="6">
        <f>VLOOKUP(A94,OBITOS!A:AC,11,0)</f>
        <v>0</v>
      </c>
      <c r="G94" s="1">
        <f>VLOOKUP(A94,POP_2021_FX_ETARIA!A:AC,10,0)</f>
        <v>361.35967078189304</v>
      </c>
      <c r="H94" s="3">
        <f t="shared" si="10"/>
        <v>0</v>
      </c>
      <c r="I94" s="12">
        <f>(H94*POP_PADRAO!$C$2)/100000</f>
        <v>0</v>
      </c>
      <c r="J94" s="8">
        <f>VLOOKUP(A94,OBITOS!A:AC,12,0)</f>
        <v>0</v>
      </c>
      <c r="K94" s="1">
        <f>VLOOKUP(A94,POP_2021_FX_ETARIA!A:AC,13,0)</f>
        <v>324.71502172841718</v>
      </c>
      <c r="L94" s="3">
        <f t="shared" si="11"/>
        <v>0</v>
      </c>
      <c r="M94" s="12">
        <f>(L94*POP_PADRAO!$D$2)/100000</f>
        <v>0</v>
      </c>
      <c r="N94" s="8">
        <f>VLOOKUP(A94,OBITOS!A:AB,13,0)</f>
        <v>0</v>
      </c>
      <c r="O94" s="1">
        <f>VLOOKUP(A94,POP_2021_FX_ETARIA!A:AC,16,0)</f>
        <v>494.82098765432102</v>
      </c>
      <c r="P94" s="3">
        <f t="shared" si="12"/>
        <v>0</v>
      </c>
      <c r="Q94" s="12">
        <f>(P94*POP_PADRAO!$E$2)/100000</f>
        <v>0</v>
      </c>
      <c r="R94" s="8">
        <f>VLOOKUP($A94,OBITOS!A:AB,14,0)</f>
        <v>0</v>
      </c>
      <c r="S94" s="1">
        <f>VLOOKUP(A94,POP_2021_FX_ETARIA!A:AC,19,0)</f>
        <v>518.02715003138735</v>
      </c>
      <c r="T94" s="3">
        <f t="shared" si="13"/>
        <v>0</v>
      </c>
      <c r="U94" s="12">
        <f>(T94*POP_PADRAO!$F$2)/100000</f>
        <v>0</v>
      </c>
      <c r="V94" s="8">
        <f>VLOOKUP(A94,OBITOS!A:AC,15,0)</f>
        <v>2</v>
      </c>
      <c r="W94" s="1">
        <f>VLOOKUP(A94,POP_2021_FX_ETARIA!A:AC,22,0)</f>
        <v>372.01227935533382</v>
      </c>
      <c r="X94" s="3">
        <f t="shared" si="14"/>
        <v>537.61666240314241</v>
      </c>
      <c r="Y94" s="12">
        <f>(X94*POP_PADRAO!$G$2)/100000</f>
        <v>65.556708200175066</v>
      </c>
      <c r="Z94" s="8">
        <f>VLOOKUP(A94,OBITOS!A:AC,16,0)</f>
        <v>2</v>
      </c>
      <c r="AA94" s="1">
        <f>VLOOKUP(A94,POP_2021_FX_ETARIA!A:AC,25,0)</f>
        <v>267.03538587848931</v>
      </c>
      <c r="AB94" s="3">
        <f t="shared" si="15"/>
        <v>748.96440912519051</v>
      </c>
      <c r="AC94" s="12">
        <f>(AB94*POP_PADRAO!$H$2)/100000</f>
        <v>68.374925414763183</v>
      </c>
      <c r="AD94" s="8">
        <f>VLOOKUP(A94,OBITOS!A:AC,17,0)</f>
        <v>3</v>
      </c>
      <c r="AE94" s="1">
        <f>VLOOKUP(A94,POP_2021_FX_ETARIA!A:AC,28,0)</f>
        <v>156.53498130769816</v>
      </c>
      <c r="AF94" s="3">
        <f t="shared" si="16"/>
        <v>1916.5045250192036</v>
      </c>
      <c r="AG94" s="12">
        <f>(AF94*POP_PADRAO!$I$2)/100000</f>
        <v>132.51680633275615</v>
      </c>
      <c r="AH94" s="12">
        <f t="shared" si="17"/>
        <v>266.4484399476944</v>
      </c>
    </row>
    <row r="95" spans="1:34" x14ac:dyDescent="0.25">
      <c r="A95" s="8" t="s">
        <v>94</v>
      </c>
      <c r="B95" s="6">
        <f>VLOOKUP($A95,OBITOS!A:AC,10,0)</f>
        <v>0</v>
      </c>
      <c r="C95" s="1">
        <f>VLOOKUP(A95,POP_2021_FX_ETARIA!A:AC,7,0)</f>
        <v>782.26745514166748</v>
      </c>
      <c r="D95" s="3">
        <f t="shared" si="9"/>
        <v>0</v>
      </c>
      <c r="E95" s="12">
        <f>(D95*POP_PADRAO!$B$2)/100000</f>
        <v>0</v>
      </c>
      <c r="F95" s="6">
        <f>VLOOKUP(A95,OBITOS!A:AC,11,0)</f>
        <v>0</v>
      </c>
      <c r="G95" s="1">
        <f>VLOOKUP(A95,POP_2021_FX_ETARIA!A:AC,10,0)</f>
        <v>922.12224249991993</v>
      </c>
      <c r="H95" s="3">
        <f t="shared" si="10"/>
        <v>0</v>
      </c>
      <c r="I95" s="12">
        <f>(H95*POP_PADRAO!$C$2)/100000</f>
        <v>0</v>
      </c>
      <c r="J95" s="8">
        <f>VLOOKUP(A95,OBITOS!A:AC,12,0)</f>
        <v>1</v>
      </c>
      <c r="K95" s="1">
        <f>VLOOKUP(A95,POP_2021_FX_ETARIA!A:AC,13,0)</f>
        <v>1181.4326847484278</v>
      </c>
      <c r="L95" s="3">
        <f t="shared" si="11"/>
        <v>84.64299429915792</v>
      </c>
      <c r="M95" s="12">
        <f>(L95*POP_PADRAO!$D$2)/100000</f>
        <v>12.525565127707361</v>
      </c>
      <c r="N95" s="8">
        <f>VLOOKUP(A95,OBITOS!A:AB,13,0)</f>
        <v>0</v>
      </c>
      <c r="O95" s="1">
        <f>VLOOKUP(A95,POP_2021_FX_ETARIA!A:AC,16,0)</f>
        <v>1321.9134642682013</v>
      </c>
      <c r="P95" s="3">
        <f t="shared" si="12"/>
        <v>0</v>
      </c>
      <c r="Q95" s="12">
        <f>(P95*POP_PADRAO!$E$2)/100000</f>
        <v>0</v>
      </c>
      <c r="R95" s="8">
        <f>VLOOKUP($A95,OBITOS!A:AB,14,0)</f>
        <v>2</v>
      </c>
      <c r="S95" s="1">
        <f>VLOOKUP(A95,POP_2021_FX_ETARIA!A:AC,19,0)</f>
        <v>1281.7824447698874</v>
      </c>
      <c r="T95" s="3">
        <f t="shared" si="13"/>
        <v>156.03271898134406</v>
      </c>
      <c r="U95" s="12">
        <f>(T95*POP_PADRAO!$F$2)/100000</f>
        <v>23.80632029572218</v>
      </c>
      <c r="V95" s="8">
        <f>VLOOKUP(A95,OBITOS!A:AC,15,0)</f>
        <v>2</v>
      </c>
      <c r="W95" s="1">
        <f>VLOOKUP(A95,POP_2021_FX_ETARIA!A:AC,22,0)</f>
        <v>1134.7223708910813</v>
      </c>
      <c r="X95" s="3">
        <f t="shared" si="14"/>
        <v>176.25456687078696</v>
      </c>
      <c r="Y95" s="12">
        <f>(X95*POP_PADRAO!$G$2)/100000</f>
        <v>21.492394148736274</v>
      </c>
      <c r="Z95" s="8">
        <f>VLOOKUP(A95,OBITOS!A:AC,16,0)</f>
        <v>3</v>
      </c>
      <c r="AA95" s="1">
        <f>VLOOKUP(A95,POP_2021_FX_ETARIA!A:AC,25,0)</f>
        <v>764.03006318589962</v>
      </c>
      <c r="AB95" s="3">
        <f t="shared" si="15"/>
        <v>392.65470621540925</v>
      </c>
      <c r="AC95" s="12">
        <f>(AB95*POP_PADRAO!$H$2)/100000</f>
        <v>35.846478049061361</v>
      </c>
      <c r="AD95" s="8">
        <f>VLOOKUP(A95,OBITOS!A:AC,17,0)</f>
        <v>16</v>
      </c>
      <c r="AE95" s="1">
        <f>VLOOKUP(A95,POP_2021_FX_ETARIA!A:AC,28,0)</f>
        <v>546.43514948716086</v>
      </c>
      <c r="AF95" s="3">
        <f t="shared" si="16"/>
        <v>2928.0693262533141</v>
      </c>
      <c r="AG95" s="12">
        <f>(AF95*POP_PADRAO!$I$2)/100000</f>
        <v>202.46150779743462</v>
      </c>
      <c r="AH95" s="12">
        <f t="shared" si="17"/>
        <v>296.1322654186618</v>
      </c>
    </row>
    <row r="96" spans="1:34" x14ac:dyDescent="0.25">
      <c r="A96" s="8" t="s">
        <v>95</v>
      </c>
      <c r="B96" s="6">
        <f>VLOOKUP($A96,OBITOS!A:AC,10,0)</f>
        <v>0</v>
      </c>
      <c r="C96" s="1">
        <f>VLOOKUP(A96,POP_2021_FX_ETARIA!A:AC,7,0)</f>
        <v>402.52617155385036</v>
      </c>
      <c r="D96" s="3">
        <f t="shared" si="9"/>
        <v>0</v>
      </c>
      <c r="E96" s="12">
        <f>(D96*POP_PADRAO!$B$2)/100000</f>
        <v>0</v>
      </c>
      <c r="F96" s="6">
        <f>VLOOKUP(A96,OBITOS!A:AC,11,0)</f>
        <v>0</v>
      </c>
      <c r="G96" s="1">
        <f>VLOOKUP(A96,POP_2021_FX_ETARIA!A:AC,10,0)</f>
        <v>415.56362139917695</v>
      </c>
      <c r="H96" s="3">
        <f t="shared" si="10"/>
        <v>0</v>
      </c>
      <c r="I96" s="12">
        <f>(H96*POP_PADRAO!$C$2)/100000</f>
        <v>0</v>
      </c>
      <c r="J96" s="8">
        <f>VLOOKUP(A96,OBITOS!A:AC,12,0)</f>
        <v>0</v>
      </c>
      <c r="K96" s="1">
        <f>VLOOKUP(A96,POP_2021_FX_ETARIA!A:AC,13,0)</f>
        <v>363.86505980914831</v>
      </c>
      <c r="L96" s="3">
        <f t="shared" si="11"/>
        <v>0</v>
      </c>
      <c r="M96" s="12">
        <f>(L96*POP_PADRAO!$D$2)/100000</f>
        <v>0</v>
      </c>
      <c r="N96" s="8">
        <f>VLOOKUP(A96,OBITOS!A:AB,13,0)</f>
        <v>0</v>
      </c>
      <c r="O96" s="1">
        <f>VLOOKUP(A96,POP_2021_FX_ETARIA!A:AC,16,0)</f>
        <v>472.49823633156967</v>
      </c>
      <c r="P96" s="3">
        <f t="shared" si="12"/>
        <v>0</v>
      </c>
      <c r="Q96" s="12">
        <f>(P96*POP_PADRAO!$E$2)/100000</f>
        <v>0</v>
      </c>
      <c r="R96" s="8">
        <f>VLOOKUP($A96,OBITOS!A:AB,14,0)</f>
        <v>0</v>
      </c>
      <c r="S96" s="1">
        <f>VLOOKUP(A96,POP_2021_FX_ETARIA!A:AC,19,0)</f>
        <v>516.81962753714174</v>
      </c>
      <c r="T96" s="3">
        <f t="shared" si="13"/>
        <v>0</v>
      </c>
      <c r="U96" s="12">
        <f>(T96*POP_PADRAO!$F$2)/100000</f>
        <v>0</v>
      </c>
      <c r="V96" s="8">
        <f>VLOOKUP(A96,OBITOS!A:AC,15,0)</f>
        <v>1</v>
      </c>
      <c r="W96" s="1">
        <f>VLOOKUP(A96,POP_2021_FX_ETARIA!A:AC,22,0)</f>
        <v>370.97313891020718</v>
      </c>
      <c r="X96" s="3">
        <f t="shared" si="14"/>
        <v>269.56129571474088</v>
      </c>
      <c r="Y96" s="12">
        <f>(X96*POP_PADRAO!$G$2)/100000</f>
        <v>32.870170218014948</v>
      </c>
      <c r="Z96" s="8">
        <f>VLOOKUP(A96,OBITOS!A:AC,16,0)</f>
        <v>2</v>
      </c>
      <c r="AA96" s="1">
        <f>VLOOKUP(A96,POP_2021_FX_ETARIA!A:AC,25,0)</f>
        <v>268.46338259441711</v>
      </c>
      <c r="AB96" s="3">
        <f t="shared" si="15"/>
        <v>744.98055588516274</v>
      </c>
      <c r="AC96" s="12">
        <f>(AB96*POP_PADRAO!$H$2)/100000</f>
        <v>68.011229002982503</v>
      </c>
      <c r="AD96" s="8">
        <f>VLOOKUP(A96,OBITOS!A:AC,17,0)</f>
        <v>5</v>
      </c>
      <c r="AE96" s="1">
        <f>VLOOKUP(A96,POP_2021_FX_ETARIA!A:AC,28,0)</f>
        <v>217.12916762035553</v>
      </c>
      <c r="AF96" s="3">
        <f t="shared" si="16"/>
        <v>2302.7767548680354</v>
      </c>
      <c r="AG96" s="12">
        <f>(AF96*POP_PADRAO!$I$2)/100000</f>
        <v>159.22562001222639</v>
      </c>
      <c r="AH96" s="12">
        <f t="shared" si="17"/>
        <v>260.10701923322381</v>
      </c>
    </row>
    <row r="97" spans="1:34" x14ac:dyDescent="0.25">
      <c r="A97" s="8" t="s">
        <v>96</v>
      </c>
      <c r="B97" s="6">
        <f>VLOOKUP($A97,OBITOS!A:AC,10,0)</f>
        <v>0</v>
      </c>
      <c r="C97" s="1">
        <f>VLOOKUP(A97,POP_2021_FX_ETARIA!A:AC,7,0)</f>
        <v>1433.2889724033748</v>
      </c>
      <c r="D97" s="3">
        <f t="shared" si="9"/>
        <v>0</v>
      </c>
      <c r="E97" s="12">
        <f>(D97*POP_PADRAO!$B$2)/100000</f>
        <v>0</v>
      </c>
      <c r="F97" s="6">
        <f>VLOOKUP(A97,OBITOS!A:AC,11,0)</f>
        <v>0</v>
      </c>
      <c r="G97" s="1">
        <f>VLOOKUP(A97,POP_2021_FX_ETARIA!A:AC,10,0)</f>
        <v>1464.1008548650466</v>
      </c>
      <c r="H97" s="3">
        <f t="shared" si="10"/>
        <v>0</v>
      </c>
      <c r="I97" s="12">
        <f>(H97*POP_PADRAO!$C$2)/100000</f>
        <v>0</v>
      </c>
      <c r="J97" s="8">
        <f>VLOOKUP(A97,OBITOS!A:AC,12,0)</f>
        <v>0</v>
      </c>
      <c r="K97" s="1">
        <f>VLOOKUP(A97,POP_2021_FX_ETARIA!A:AC,13,0)</f>
        <v>1680.1905463836479</v>
      </c>
      <c r="L97" s="3">
        <f t="shared" si="11"/>
        <v>0</v>
      </c>
      <c r="M97" s="12">
        <f>(L97*POP_PADRAO!$D$2)/100000</f>
        <v>0</v>
      </c>
      <c r="N97" s="8">
        <f>VLOOKUP(A97,OBITOS!A:AB,13,0)</f>
        <v>2</v>
      </c>
      <c r="O97" s="1">
        <f>VLOOKUP(A97,POP_2021_FX_ETARIA!A:AC,16,0)</f>
        <v>1939.2637107388957</v>
      </c>
      <c r="P97" s="3">
        <f t="shared" si="12"/>
        <v>103.13192522114296</v>
      </c>
      <c r="Q97" s="12">
        <f>(P97*POP_PADRAO!$E$2)/100000</f>
        <v>17.097219229467203</v>
      </c>
      <c r="R97" s="8">
        <f>VLOOKUP($A97,OBITOS!A:AB,14,0)</f>
        <v>2</v>
      </c>
      <c r="S97" s="1">
        <f>VLOOKUP(A97,POP_2021_FX_ETARIA!A:AC,19,0)</f>
        <v>1774.5136945751408</v>
      </c>
      <c r="T97" s="3">
        <f t="shared" si="13"/>
        <v>112.70693520789344</v>
      </c>
      <c r="U97" s="12">
        <f>(T97*POP_PADRAO!$F$2)/100000</f>
        <v>17.195992075412889</v>
      </c>
      <c r="V97" s="8">
        <f>VLOOKUP(A97,OBITOS!A:AC,15,0)</f>
        <v>5</v>
      </c>
      <c r="W97" s="1">
        <f>VLOOKUP(A97,POP_2021_FX_ETARIA!A:AC,22,0)</f>
        <v>1324.2351320046332</v>
      </c>
      <c r="X97" s="3">
        <f t="shared" si="14"/>
        <v>377.57644991875253</v>
      </c>
      <c r="Y97" s="12">
        <f>(X97*POP_PADRAO!$G$2)/100000</f>
        <v>46.041484354181712</v>
      </c>
      <c r="Z97" s="8">
        <f>VLOOKUP(A97,OBITOS!A:AC,16,0)</f>
        <v>7</v>
      </c>
      <c r="AA97" s="1">
        <f>VLOOKUP(A97,POP_2021_FX_ETARIA!A:AC,25,0)</f>
        <v>938.75011639507818</v>
      </c>
      <c r="AB97" s="3">
        <f t="shared" si="15"/>
        <v>745.67234429550911</v>
      </c>
      <c r="AC97" s="12">
        <f>(AB97*POP_PADRAO!$H$2)/100000</f>
        <v>68.074384181498232</v>
      </c>
      <c r="AD97" s="8">
        <f>VLOOKUP(A97,OBITOS!A:AC,17,0)</f>
        <v>17</v>
      </c>
      <c r="AE97" s="1">
        <f>VLOOKUP(A97,POP_2021_FX_ETARIA!A:AC,28,0)</f>
        <v>577.7674401687641</v>
      </c>
      <c r="AF97" s="3">
        <f t="shared" si="16"/>
        <v>2942.3603370647456</v>
      </c>
      <c r="AG97" s="12">
        <f>(AF97*POP_PADRAO!$I$2)/100000</f>
        <v>203.44966049275831</v>
      </c>
      <c r="AH97" s="12">
        <f t="shared" si="17"/>
        <v>351.85874033331834</v>
      </c>
    </row>
    <row r="98" spans="1:34" x14ac:dyDescent="0.25">
      <c r="A98" s="8" t="s">
        <v>97</v>
      </c>
      <c r="B98" s="6">
        <f>VLOOKUP($A98,OBITOS!A:AC,10,0)</f>
        <v>0</v>
      </c>
      <c r="C98" s="1">
        <f>VLOOKUP(A98,POP_2021_FX_ETARIA!A:AC,7,0)</f>
        <v>712.47794849121249</v>
      </c>
      <c r="D98" s="3">
        <f t="shared" si="9"/>
        <v>0</v>
      </c>
      <c r="E98" s="12">
        <f>(D98*POP_PADRAO!$B$2)/100000</f>
        <v>0</v>
      </c>
      <c r="F98" s="6">
        <f>VLOOKUP(A98,OBITOS!A:AC,11,0)</f>
        <v>0</v>
      </c>
      <c r="G98" s="1">
        <f>VLOOKUP(A98,POP_2021_FX_ETARIA!A:AC,10,0)</f>
        <v>801.58889635961964</v>
      </c>
      <c r="H98" s="3">
        <f t="shared" si="10"/>
        <v>0</v>
      </c>
      <c r="I98" s="12">
        <f>(H98*POP_PADRAO!$C$2)/100000</f>
        <v>0</v>
      </c>
      <c r="J98" s="8">
        <f>VLOOKUP(A98,OBITOS!A:AC,12,0)</f>
        <v>0</v>
      </c>
      <c r="K98" s="1">
        <f>VLOOKUP(A98,POP_2021_FX_ETARIA!A:AC,13,0)</f>
        <v>847.88836477987422</v>
      </c>
      <c r="L98" s="3">
        <f t="shared" si="11"/>
        <v>0</v>
      </c>
      <c r="M98" s="12">
        <f>(L98*POP_PADRAO!$D$2)/100000</f>
        <v>0</v>
      </c>
      <c r="N98" s="8">
        <f>VLOOKUP(A98,OBITOS!A:AB,13,0)</f>
        <v>0</v>
      </c>
      <c r="O98" s="1">
        <f>VLOOKUP(A98,POP_2021_FX_ETARIA!A:AC,16,0)</f>
        <v>1029.8969984773014</v>
      </c>
      <c r="P98" s="3">
        <f t="shared" si="12"/>
        <v>0</v>
      </c>
      <c r="Q98" s="12">
        <f>(P98*POP_PADRAO!$E$2)/100000</f>
        <v>0</v>
      </c>
      <c r="R98" s="8">
        <f>VLOOKUP($A98,OBITOS!A:AB,14,0)</f>
        <v>3</v>
      </c>
      <c r="S98" s="1">
        <f>VLOOKUP(A98,POP_2021_FX_ETARIA!A:AC,19,0)</f>
        <v>977.51522138784151</v>
      </c>
      <c r="T98" s="3">
        <f t="shared" si="13"/>
        <v>306.90059186400254</v>
      </c>
      <c r="U98" s="12">
        <f>(T98*POP_PADRAO!$F$2)/100000</f>
        <v>46.824626505000602</v>
      </c>
      <c r="V98" s="8">
        <f>VLOOKUP(A98,OBITOS!A:AC,15,0)</f>
        <v>3</v>
      </c>
      <c r="W98" s="1">
        <f>VLOOKUP(A98,POP_2021_FX_ETARIA!A:AC,22,0)</f>
        <v>794.54107920278</v>
      </c>
      <c r="X98" s="3">
        <f t="shared" si="14"/>
        <v>377.57644991875247</v>
      </c>
      <c r="Y98" s="12">
        <f>(X98*POP_PADRAO!$G$2)/100000</f>
        <v>46.041484354181698</v>
      </c>
      <c r="Z98" s="8">
        <f>VLOOKUP(A98,OBITOS!A:AC,16,0)</f>
        <v>7</v>
      </c>
      <c r="AA98" s="1">
        <f>VLOOKUP(A98,POP_2021_FX_ETARIA!A:AC,25,0)</f>
        <v>527.12151646158964</v>
      </c>
      <c r="AB98" s="3">
        <f t="shared" si="15"/>
        <v>1327.9670401217775</v>
      </c>
      <c r="AC98" s="12">
        <f>(AB98*POP_PADRAO!$H$2)/100000</f>
        <v>121.2335943007581</v>
      </c>
      <c r="AD98" s="8">
        <f>VLOOKUP(A98,OBITOS!A:AC,17,0)</f>
        <v>13</v>
      </c>
      <c r="AE98" s="1">
        <f>VLOOKUP(A98,POP_2021_FX_ETARIA!A:AC,28,0)</f>
        <v>335.88215610678691</v>
      </c>
      <c r="AF98" s="3">
        <f t="shared" si="16"/>
        <v>3870.4050702434206</v>
      </c>
      <c r="AG98" s="12">
        <f>(AF98*POP_PADRAO!$I$2)/100000</f>
        <v>267.61936245239264</v>
      </c>
      <c r="AH98" s="12">
        <f t="shared" si="17"/>
        <v>481.71906761233305</v>
      </c>
    </row>
    <row r="99" spans="1:34" x14ac:dyDescent="0.25">
      <c r="A99" s="8" t="s">
        <v>98</v>
      </c>
      <c r="B99" s="6">
        <f>VLOOKUP($A99,OBITOS!A:AC,10,0)</f>
        <v>0</v>
      </c>
      <c r="C99" s="1">
        <f>VLOOKUP(A99,POP_2021_FX_ETARIA!A:AC,7,0)</f>
        <v>1950.9812829298844</v>
      </c>
      <c r="D99" s="3">
        <f t="shared" si="9"/>
        <v>0</v>
      </c>
      <c r="E99" s="12">
        <f>(D99*POP_PADRAO!$B$2)/100000</f>
        <v>0</v>
      </c>
      <c r="F99" s="6">
        <f>VLOOKUP(A99,OBITOS!A:AC,11,0)</f>
        <v>0</v>
      </c>
      <c r="G99" s="1">
        <f>VLOOKUP(A99,POP_2021_FX_ETARIA!A:AC,10,0)</f>
        <v>2020.4086062818174</v>
      </c>
      <c r="H99" s="3">
        <f t="shared" si="10"/>
        <v>0</v>
      </c>
      <c r="I99" s="12">
        <f>(H99*POP_PADRAO!$C$2)/100000</f>
        <v>0</v>
      </c>
      <c r="J99" s="8">
        <f>VLOOKUP(A99,OBITOS!A:AC,12,0)</f>
        <v>1</v>
      </c>
      <c r="K99" s="1">
        <f>VLOOKUP(A99,POP_2021_FX_ETARIA!A:AC,13,0)</f>
        <v>1977.1073358883648</v>
      </c>
      <c r="L99" s="3">
        <f t="shared" si="11"/>
        <v>50.578943380970991</v>
      </c>
      <c r="M99" s="12">
        <f>(L99*POP_PADRAO!$D$2)/100000</f>
        <v>7.4847287085551271</v>
      </c>
      <c r="N99" s="8">
        <f>VLOOKUP(A99,OBITOS!A:AB,13,0)</f>
        <v>1</v>
      </c>
      <c r="O99" s="1">
        <f>VLOOKUP(A99,POP_2021_FX_ETARIA!A:AC,16,0)</f>
        <v>2107.8101272356566</v>
      </c>
      <c r="P99" s="3">
        <f t="shared" si="12"/>
        <v>47.442603443198962</v>
      </c>
      <c r="Q99" s="12">
        <f>(P99*POP_PADRAO!$E$2)/100000</f>
        <v>7.8650387854754991</v>
      </c>
      <c r="R99" s="8">
        <f>VLOOKUP($A99,OBITOS!A:AB,14,0)</f>
        <v>2</v>
      </c>
      <c r="S99" s="1">
        <f>VLOOKUP(A99,POP_2021_FX_ETARIA!A:AC,19,0)</f>
        <v>1849.4451749602715</v>
      </c>
      <c r="T99" s="3">
        <f t="shared" si="13"/>
        <v>108.14054004293274</v>
      </c>
      <c r="U99" s="12">
        <f>(T99*POP_PADRAO!$F$2)/100000</f>
        <v>16.499285214162274</v>
      </c>
      <c r="V99" s="8">
        <f>VLOOKUP(A99,OBITOS!A:AC,15,0)</f>
        <v>6</v>
      </c>
      <c r="W99" s="1">
        <f>VLOOKUP(A99,POP_2021_FX_ETARIA!A:AC,22,0)</f>
        <v>1264.2031393537566</v>
      </c>
      <c r="X99" s="3">
        <f t="shared" si="14"/>
        <v>474.60726945094581</v>
      </c>
      <c r="Y99" s="12">
        <f>(X99*POP_PADRAO!$G$2)/100000</f>
        <v>57.87337418821722</v>
      </c>
      <c r="Z99" s="8">
        <f>VLOOKUP(A99,OBITOS!A:AC,16,0)</f>
        <v>13</v>
      </c>
      <c r="AA99" s="1">
        <f>VLOOKUP(A99,POP_2021_FX_ETARIA!A:AC,25,0)</f>
        <v>802.52770202859995</v>
      </c>
      <c r="AB99" s="3">
        <f t="shared" si="15"/>
        <v>1619.881776932943</v>
      </c>
      <c r="AC99" s="12">
        <f>(AB99*POP_PADRAO!$H$2)/100000</f>
        <v>147.88325630572177</v>
      </c>
      <c r="AD99" s="8">
        <f>VLOOKUP(A99,OBITOS!A:AC,17,0)</f>
        <v>9</v>
      </c>
      <c r="AE99" s="1">
        <f>VLOOKUP(A99,POP_2021_FX_ETARIA!A:AC,28,0)</f>
        <v>520.11602531461415</v>
      </c>
      <c r="AF99" s="3">
        <f t="shared" si="16"/>
        <v>1730.383137984639</v>
      </c>
      <c r="AG99" s="12">
        <f>(AF99*POP_PADRAO!$I$2)/100000</f>
        <v>119.64743322245984</v>
      </c>
      <c r="AH99" s="12">
        <f t="shared" si="17"/>
        <v>357.25311642459172</v>
      </c>
    </row>
    <row r="100" spans="1:34" x14ac:dyDescent="0.25">
      <c r="A100" s="8" t="s">
        <v>99</v>
      </c>
      <c r="B100" s="6">
        <f>VLOOKUP($A100,OBITOS!A:AC,10,0)</f>
        <v>0</v>
      </c>
      <c r="C100" s="1">
        <f>VLOOKUP(A100,POP_2021_FX_ETARIA!A:AC,7,0)</f>
        <v>132.39112961102342</v>
      </c>
      <c r="D100" s="3">
        <f t="shared" si="9"/>
        <v>0</v>
      </c>
      <c r="E100" s="12">
        <f>(D100*POP_PADRAO!$B$2)/100000</f>
        <v>0</v>
      </c>
      <c r="F100" s="6">
        <f>VLOOKUP(A100,OBITOS!A:AC,11,0)</f>
        <v>0</v>
      </c>
      <c r="G100" s="1">
        <f>VLOOKUP(A100,POP_2021_FX_ETARIA!A:AC,10,0)</f>
        <v>176.36141497371784</v>
      </c>
      <c r="H100" s="3">
        <f t="shared" si="10"/>
        <v>0</v>
      </c>
      <c r="I100" s="12">
        <f>(H100*POP_PADRAO!$C$2)/100000</f>
        <v>0</v>
      </c>
      <c r="J100" s="8">
        <f>VLOOKUP(A100,OBITOS!A:AC,12,0)</f>
        <v>0</v>
      </c>
      <c r="K100" s="1">
        <f>VLOOKUP(A100,POP_2021_FX_ETARIA!A:AC,13,0)</f>
        <v>199.88650401482397</v>
      </c>
      <c r="L100" s="3">
        <f t="shared" si="11"/>
        <v>0</v>
      </c>
      <c r="M100" s="12">
        <f>(L100*POP_PADRAO!$D$2)/100000</f>
        <v>0</v>
      </c>
      <c r="N100" s="8">
        <f>VLOOKUP(A100,OBITOS!A:AB,13,0)</f>
        <v>0</v>
      </c>
      <c r="O100" s="1">
        <f>VLOOKUP(A100,POP_2021_FX_ETARIA!A:AC,16,0)</f>
        <v>296.96092803875325</v>
      </c>
      <c r="P100" s="3">
        <f t="shared" si="12"/>
        <v>0</v>
      </c>
      <c r="Q100" s="12">
        <f>(P100*POP_PADRAO!$E$2)/100000</f>
        <v>0</v>
      </c>
      <c r="R100" s="8">
        <f>VLOOKUP($A100,OBITOS!A:AB,14,0)</f>
        <v>0</v>
      </c>
      <c r="S100" s="1">
        <f>VLOOKUP(A100,POP_2021_FX_ETARIA!A:AC,19,0)</f>
        <v>318.43737002079672</v>
      </c>
      <c r="T100" s="3">
        <f t="shared" si="13"/>
        <v>0</v>
      </c>
      <c r="U100" s="12">
        <f>(T100*POP_PADRAO!$F$2)/100000</f>
        <v>0</v>
      </c>
      <c r="V100" s="8">
        <f>VLOOKUP(A100,OBITOS!A:AC,15,0)</f>
        <v>0</v>
      </c>
      <c r="W100" s="1">
        <f>VLOOKUP(A100,POP_2021_FX_ETARIA!A:AC,22,0)</f>
        <v>213.5190833402028</v>
      </c>
      <c r="X100" s="3">
        <f t="shared" si="14"/>
        <v>0</v>
      </c>
      <c r="Y100" s="12">
        <f>(X100*POP_PADRAO!$G$2)/100000</f>
        <v>0</v>
      </c>
      <c r="Z100" s="8">
        <f>VLOOKUP(A100,OBITOS!A:AC,16,0)</f>
        <v>0</v>
      </c>
      <c r="AA100" s="1">
        <f>VLOOKUP(A100,POP_2021_FX_ETARIA!A:AC,25,0)</f>
        <v>97.208447545477199</v>
      </c>
      <c r="AB100" s="3">
        <f t="shared" si="15"/>
        <v>0</v>
      </c>
      <c r="AC100" s="12">
        <f>(AB100*POP_PADRAO!$H$2)/100000</f>
        <v>0</v>
      </c>
      <c r="AD100" s="8">
        <f>VLOOKUP(A100,OBITOS!A:AC,17,0)</f>
        <v>0</v>
      </c>
      <c r="AE100" s="1">
        <f>VLOOKUP(A100,POP_2021_FX_ETARIA!A:AC,28,0)</f>
        <v>49.973331679484005</v>
      </c>
      <c r="AF100" s="3">
        <f t="shared" si="16"/>
        <v>0</v>
      </c>
      <c r="AG100" s="12">
        <f>(AF100*POP_PADRAO!$I$2)/100000</f>
        <v>0</v>
      </c>
      <c r="AH100" s="12">
        <f t="shared" si="17"/>
        <v>0</v>
      </c>
    </row>
    <row r="101" spans="1:34" x14ac:dyDescent="0.25">
      <c r="A101" s="8" t="s">
        <v>100</v>
      </c>
      <c r="B101" s="6">
        <f>VLOOKUP($A101,OBITOS!A:AC,10,0)</f>
        <v>0</v>
      </c>
      <c r="C101" s="1">
        <f>VLOOKUP(A101,POP_2021_FX_ETARIA!A:AC,7,0)</f>
        <v>114.59064159609589</v>
      </c>
      <c r="D101" s="3">
        <f t="shared" si="9"/>
        <v>0</v>
      </c>
      <c r="E101" s="12">
        <f>(D101*POP_PADRAO!$B$2)/100000</f>
        <v>0</v>
      </c>
      <c r="F101" s="6">
        <f>VLOOKUP(A101,OBITOS!A:AC,11,0)</f>
        <v>0</v>
      </c>
      <c r="G101" s="1">
        <f>VLOOKUP(A101,POP_2021_FX_ETARIA!A:AC,10,0)</f>
        <v>159.04986503764738</v>
      </c>
      <c r="H101" s="3">
        <f t="shared" si="10"/>
        <v>0</v>
      </c>
      <c r="I101" s="12">
        <f>(H101*POP_PADRAO!$C$2)/100000</f>
        <v>0</v>
      </c>
      <c r="J101" s="8">
        <f>VLOOKUP(A101,OBITOS!A:AC,12,0)</f>
        <v>0</v>
      </c>
      <c r="K101" s="1">
        <f>VLOOKUP(A101,POP_2021_FX_ETARIA!A:AC,13,0)</f>
        <v>161.05504941321803</v>
      </c>
      <c r="L101" s="3">
        <f t="shared" si="11"/>
        <v>0</v>
      </c>
      <c r="M101" s="12">
        <f>(L101*POP_PADRAO!$D$2)/100000</f>
        <v>0</v>
      </c>
      <c r="N101" s="8">
        <f>VLOOKUP(A101,OBITOS!A:AB,13,0)</f>
        <v>0</v>
      </c>
      <c r="O101" s="1">
        <f>VLOOKUP(A101,POP_2021_FX_ETARIA!A:AC,16,0)</f>
        <v>220.83854930205877</v>
      </c>
      <c r="P101" s="3">
        <f t="shared" si="12"/>
        <v>0</v>
      </c>
      <c r="Q101" s="12">
        <f>(P101*POP_PADRAO!$E$2)/100000</f>
        <v>0</v>
      </c>
      <c r="R101" s="8">
        <f>VLOOKUP($A101,OBITOS!A:AB,14,0)</f>
        <v>0</v>
      </c>
      <c r="S101" s="1">
        <f>VLOOKUP(A101,POP_2021_FX_ETARIA!A:AC,19,0)</f>
        <v>315.82722764357703</v>
      </c>
      <c r="T101" s="3">
        <f t="shared" si="13"/>
        <v>0</v>
      </c>
      <c r="U101" s="12">
        <f>(T101*POP_PADRAO!$F$2)/100000</f>
        <v>0</v>
      </c>
      <c r="V101" s="8">
        <f>VLOOKUP(A101,OBITOS!A:AC,15,0)</f>
        <v>2</v>
      </c>
      <c r="W101" s="1">
        <f>VLOOKUP(A101,POP_2021_FX_ETARIA!A:AC,22,0)</f>
        <v>174.01805292226527</v>
      </c>
      <c r="X101" s="3">
        <f t="shared" si="14"/>
        <v>1149.3060440651004</v>
      </c>
      <c r="Y101" s="12">
        <f>(X101*POP_PADRAO!$G$2)/100000</f>
        <v>140.14580691506657</v>
      </c>
      <c r="Z101" s="8">
        <f>VLOOKUP(A101,OBITOS!A:AC,16,0)</f>
        <v>0</v>
      </c>
      <c r="AA101" s="1">
        <f>VLOOKUP(A101,POP_2021_FX_ETARIA!A:AC,25,0)</f>
        <v>121.13668078744081</v>
      </c>
      <c r="AB101" s="3">
        <f t="shared" si="15"/>
        <v>0</v>
      </c>
      <c r="AC101" s="12">
        <f>(AB101*POP_PADRAO!$H$2)/100000</f>
        <v>0</v>
      </c>
      <c r="AD101" s="8">
        <f>VLOOKUP(A101,OBITOS!A:AC,17,0)</f>
        <v>1</v>
      </c>
      <c r="AE101" s="1">
        <f>VLOOKUP(A101,POP_2021_FX_ETARIA!A:AC,28,0)</f>
        <v>68.534854874720921</v>
      </c>
      <c r="AF101" s="3">
        <f t="shared" si="16"/>
        <v>1459.1115744360466</v>
      </c>
      <c r="AG101" s="12">
        <f>(AF101*POP_PADRAO!$I$2)/100000</f>
        <v>100.89034667188538</v>
      </c>
      <c r="AH101" s="12">
        <f t="shared" si="17"/>
        <v>241.03615358695197</v>
      </c>
    </row>
    <row r="102" spans="1:34" x14ac:dyDescent="0.25">
      <c r="A102" s="8" t="s">
        <v>101</v>
      </c>
      <c r="B102" s="6">
        <f>VLOOKUP($A102,OBITOS!A:AC,10,0)</f>
        <v>0</v>
      </c>
      <c r="C102" s="1">
        <f>VLOOKUP(A102,POP_2021_FX_ETARIA!A:AC,7,0)</f>
        <v>876.34132989856698</v>
      </c>
      <c r="D102" s="3">
        <f t="shared" si="9"/>
        <v>0</v>
      </c>
      <c r="E102" s="12">
        <f>(D102*POP_PADRAO!$B$2)/100000</f>
        <v>0</v>
      </c>
      <c r="F102" s="6">
        <f>VLOOKUP(A102,OBITOS!A:AC,11,0)</f>
        <v>0</v>
      </c>
      <c r="G102" s="1">
        <f>VLOOKUP(A102,POP_2021_FX_ETARIA!A:AC,10,0)</f>
        <v>860.21092636579579</v>
      </c>
      <c r="H102" s="3">
        <f t="shared" si="10"/>
        <v>0</v>
      </c>
      <c r="I102" s="12">
        <f>(H102*POP_PADRAO!$C$2)/100000</f>
        <v>0</v>
      </c>
      <c r="J102" s="8">
        <f>VLOOKUP(A102,OBITOS!A:AC,12,0)</f>
        <v>0</v>
      </c>
      <c r="K102" s="1">
        <f>VLOOKUP(A102,POP_2021_FX_ETARIA!A:AC,13,0)</f>
        <v>677.37485380116959</v>
      </c>
      <c r="L102" s="3">
        <f t="shared" si="11"/>
        <v>0</v>
      </c>
      <c r="M102" s="12">
        <f>(L102*POP_PADRAO!$D$2)/100000</f>
        <v>0</v>
      </c>
      <c r="N102" s="8">
        <f>VLOOKUP(A102,OBITOS!A:AB,13,0)</f>
        <v>0</v>
      </c>
      <c r="O102" s="1">
        <f>VLOOKUP(A102,POP_2021_FX_ETARIA!A:AC,16,0)</f>
        <v>829.88819765375035</v>
      </c>
      <c r="P102" s="3">
        <f t="shared" si="12"/>
        <v>0</v>
      </c>
      <c r="Q102" s="12">
        <f>(P102*POP_PADRAO!$E$2)/100000</f>
        <v>0</v>
      </c>
      <c r="R102" s="8">
        <f>VLOOKUP($A102,OBITOS!A:AB,14,0)</f>
        <v>1</v>
      </c>
      <c r="S102" s="1">
        <f>VLOOKUP(A102,POP_2021_FX_ETARIA!A:AC,19,0)</f>
        <v>767.64855687606109</v>
      </c>
      <c r="T102" s="3">
        <f t="shared" si="13"/>
        <v>130.26794501763817</v>
      </c>
      <c r="U102" s="12">
        <f>(T102*POP_PADRAO!$F$2)/100000</f>
        <v>19.875321301849606</v>
      </c>
      <c r="V102" s="8">
        <f>VLOOKUP(A102,OBITOS!A:AC,15,0)</f>
        <v>1</v>
      </c>
      <c r="W102" s="1">
        <f>VLOOKUP(A102,POP_2021_FX_ETARIA!A:AC,22,0)</f>
        <v>456.47747541733361</v>
      </c>
      <c r="X102" s="3">
        <f t="shared" si="14"/>
        <v>219.06885965966933</v>
      </c>
      <c r="Y102" s="12">
        <f>(X102*POP_PADRAO!$G$2)/100000</f>
        <v>26.713147699438007</v>
      </c>
      <c r="Z102" s="8">
        <f>VLOOKUP(A102,OBITOS!A:AC,16,0)</f>
        <v>3</v>
      </c>
      <c r="AA102" s="1">
        <f>VLOOKUP(A102,POP_2021_FX_ETARIA!A:AC,25,0)</f>
        <v>319.64360716491666</v>
      </c>
      <c r="AB102" s="3">
        <f t="shared" si="15"/>
        <v>938.54528379545604</v>
      </c>
      <c r="AC102" s="12">
        <f>(AB102*POP_PADRAO!$H$2)/100000</f>
        <v>85.682260726978598</v>
      </c>
      <c r="AD102" s="8">
        <f>VLOOKUP(A102,OBITOS!A:AC,17,0)</f>
        <v>6</v>
      </c>
      <c r="AE102" s="1">
        <f>VLOOKUP(A102,POP_2021_FX_ETARIA!A:AC,28,0)</f>
        <v>198.48005093378606</v>
      </c>
      <c r="AF102" s="3">
        <f t="shared" si="16"/>
        <v>3022.9738312600648</v>
      </c>
      <c r="AG102" s="12">
        <f>(AF102*POP_PADRAO!$I$2)/100000</f>
        <v>209.02368479514334</v>
      </c>
      <c r="AH102" s="12">
        <f t="shared" si="17"/>
        <v>341.29441452340956</v>
      </c>
    </row>
    <row r="103" spans="1:34" x14ac:dyDescent="0.25">
      <c r="A103" s="8" t="s">
        <v>102</v>
      </c>
      <c r="B103" s="6">
        <f>VLOOKUP($A103,OBITOS!A:AC,10,0)</f>
        <v>0</v>
      </c>
      <c r="C103" s="1">
        <f>VLOOKUP(A103,POP_2021_FX_ETARIA!A:AC,7,0)</f>
        <v>363.41168893897918</v>
      </c>
      <c r="D103" s="3">
        <f t="shared" si="9"/>
        <v>0</v>
      </c>
      <c r="E103" s="12">
        <f>(D103*POP_PADRAO!$B$2)/100000</f>
        <v>0</v>
      </c>
      <c r="F103" s="6">
        <f>VLOOKUP(A103,OBITOS!A:AC,11,0)</f>
        <v>0</v>
      </c>
      <c r="G103" s="1">
        <f>VLOOKUP(A103,POP_2021_FX_ETARIA!A:AC,10,0)</f>
        <v>386.47157561361837</v>
      </c>
      <c r="H103" s="3">
        <f t="shared" si="10"/>
        <v>0</v>
      </c>
      <c r="I103" s="12">
        <f>(H103*POP_PADRAO!$C$2)/100000</f>
        <v>0</v>
      </c>
      <c r="J103" s="8">
        <f>VLOOKUP(A103,OBITOS!A:AC,12,0)</f>
        <v>0</v>
      </c>
      <c r="K103" s="1">
        <f>VLOOKUP(A103,POP_2021_FX_ETARIA!A:AC,13,0)</f>
        <v>297.21549707602338</v>
      </c>
      <c r="L103" s="3">
        <f t="shared" si="11"/>
        <v>0</v>
      </c>
      <c r="M103" s="12">
        <f>(L103*POP_PADRAO!$D$2)/100000</f>
        <v>0</v>
      </c>
      <c r="N103" s="8">
        <f>VLOOKUP(A103,OBITOS!A:AB,13,0)</f>
        <v>1</v>
      </c>
      <c r="O103" s="1">
        <f>VLOOKUP(A103,POP_2021_FX_ETARIA!A:AC,16,0)</f>
        <v>453.65001777461782</v>
      </c>
      <c r="P103" s="3">
        <f t="shared" si="12"/>
        <v>220.43424684639149</v>
      </c>
      <c r="Q103" s="12">
        <f>(P103*POP_PADRAO!$E$2)/100000</f>
        <v>36.543607965563361</v>
      </c>
      <c r="R103" s="8">
        <f>VLOOKUP($A103,OBITOS!A:AB,14,0)</f>
        <v>1</v>
      </c>
      <c r="S103" s="1">
        <f>VLOOKUP(A103,POP_2021_FX_ETARIA!A:AC,19,0)</f>
        <v>447.42306876061122</v>
      </c>
      <c r="T103" s="3">
        <f t="shared" si="13"/>
        <v>223.5021101549502</v>
      </c>
      <c r="U103" s="12">
        <f>(T103*POP_PADRAO!$F$2)/100000</f>
        <v>34.100301884470134</v>
      </c>
      <c r="V103" s="8">
        <f>VLOOKUP(A103,OBITOS!A:AC,15,0)</f>
        <v>0</v>
      </c>
      <c r="W103" s="1">
        <f>VLOOKUP(A103,POP_2021_FX_ETARIA!A:AC,22,0)</f>
        <v>258.703864623828</v>
      </c>
      <c r="X103" s="3">
        <f t="shared" si="14"/>
        <v>0</v>
      </c>
      <c r="Y103" s="12">
        <f>(X103*POP_PADRAO!$G$2)/100000</f>
        <v>0</v>
      </c>
      <c r="Z103" s="8">
        <f>VLOOKUP(A103,OBITOS!A:AC,16,0)</f>
        <v>0</v>
      </c>
      <c r="AA103" s="1">
        <f>VLOOKUP(A103,POP_2021_FX_ETARIA!A:AC,25,0)</f>
        <v>140.59512044471896</v>
      </c>
      <c r="AB103" s="3">
        <f t="shared" si="15"/>
        <v>0</v>
      </c>
      <c r="AC103" s="12">
        <f>(AB103*POP_PADRAO!$H$2)/100000</f>
        <v>0</v>
      </c>
      <c r="AD103" s="8">
        <f>VLOOKUP(A103,OBITOS!A:AC,17,0)</f>
        <v>2</v>
      </c>
      <c r="AE103" s="1">
        <f>VLOOKUP(A103,POP_2021_FX_ETARIA!A:AC,28,0)</f>
        <v>94.077249575551775</v>
      </c>
      <c r="AF103" s="3">
        <f t="shared" si="16"/>
        <v>2125.9124910893952</v>
      </c>
      <c r="AG103" s="12">
        <f>(AF103*POP_PADRAO!$I$2)/100000</f>
        <v>146.99633117707234</v>
      </c>
      <c r="AH103" s="12">
        <f t="shared" si="17"/>
        <v>217.64024102710584</v>
      </c>
    </row>
    <row r="104" spans="1:34" x14ac:dyDescent="0.25">
      <c r="A104" s="8" t="s">
        <v>103</v>
      </c>
      <c r="B104" s="6">
        <f>VLOOKUP($A104,OBITOS!A:AC,10,0)</f>
        <v>0</v>
      </c>
      <c r="C104" s="1">
        <f>VLOOKUP(A104,POP_2021_FX_ETARIA!A:AC,7,0)</f>
        <v>113.49211058664869</v>
      </c>
      <c r="D104" s="3">
        <f t="shared" si="9"/>
        <v>0</v>
      </c>
      <c r="E104" s="12">
        <f>(D104*POP_PADRAO!$B$2)/100000</f>
        <v>0</v>
      </c>
      <c r="F104" s="6">
        <f>VLOOKUP(A104,OBITOS!A:AC,11,0)</f>
        <v>0</v>
      </c>
      <c r="G104" s="1">
        <f>VLOOKUP(A104,POP_2021_FX_ETARIA!A:AC,10,0)</f>
        <v>153.38857938718664</v>
      </c>
      <c r="H104" s="3">
        <f t="shared" si="10"/>
        <v>0</v>
      </c>
      <c r="I104" s="12">
        <f>(H104*POP_PADRAO!$C$2)/100000</f>
        <v>0</v>
      </c>
      <c r="J104" s="8">
        <f>VLOOKUP(A104,OBITOS!A:AC,12,0)</f>
        <v>0</v>
      </c>
      <c r="K104" s="1">
        <f>VLOOKUP(A104,POP_2021_FX_ETARIA!A:AC,13,0)</f>
        <v>137.10669880740929</v>
      </c>
      <c r="L104" s="3">
        <f t="shared" si="11"/>
        <v>0</v>
      </c>
      <c r="M104" s="12">
        <f>(L104*POP_PADRAO!$D$2)/100000</f>
        <v>0</v>
      </c>
      <c r="N104" s="8">
        <f>VLOOKUP(A104,OBITOS!A:AB,13,0)</f>
        <v>0</v>
      </c>
      <c r="O104" s="1">
        <f>VLOOKUP(A104,POP_2021_FX_ETARIA!A:AC,16,0)</f>
        <v>219.02457136616795</v>
      </c>
      <c r="P104" s="3">
        <f t="shared" si="12"/>
        <v>0</v>
      </c>
      <c r="Q104" s="12">
        <f>(P104*POP_PADRAO!$E$2)/100000</f>
        <v>0</v>
      </c>
      <c r="R104" s="8">
        <f>VLOOKUP($A104,OBITOS!A:AB,14,0)</f>
        <v>1</v>
      </c>
      <c r="S104" s="1">
        <f>VLOOKUP(A104,POP_2021_FX_ETARIA!A:AC,19,0)</f>
        <v>318.781548084441</v>
      </c>
      <c r="T104" s="3">
        <f t="shared" si="13"/>
        <v>313.69444248232122</v>
      </c>
      <c r="U104" s="12">
        <f>(T104*POP_PADRAO!$F$2)/100000</f>
        <v>47.861182074350921</v>
      </c>
      <c r="V104" s="8">
        <f>VLOOKUP(A104,OBITOS!A:AC,15,0)</f>
        <v>0</v>
      </c>
      <c r="W104" s="1">
        <f>VLOOKUP(A104,POP_2021_FX_ETARIA!A:AC,22,0)</f>
        <v>174.04081632653063</v>
      </c>
      <c r="X104" s="3">
        <f t="shared" si="14"/>
        <v>0</v>
      </c>
      <c r="Y104" s="12">
        <f>(X104*POP_PADRAO!$G$2)/100000</f>
        <v>0</v>
      </c>
      <c r="Z104" s="8">
        <f>VLOOKUP(A104,OBITOS!A:AC,16,0)</f>
        <v>0</v>
      </c>
      <c r="AA104" s="1">
        <f>VLOOKUP(A104,POP_2021_FX_ETARIA!A:AC,25,0)</f>
        <v>106.76471917730818</v>
      </c>
      <c r="AB104" s="3">
        <f t="shared" si="15"/>
        <v>0</v>
      </c>
      <c r="AC104" s="12">
        <f>(AB104*POP_PADRAO!$H$2)/100000</f>
        <v>0</v>
      </c>
      <c r="AD104" s="8">
        <f>VLOOKUP(A104,OBITOS!A:AC,17,0)</f>
        <v>0</v>
      </c>
      <c r="AE104" s="1">
        <f>VLOOKUP(A104,POP_2021_FX_ETARIA!A:AC,28,0)</f>
        <v>77.848722386236389</v>
      </c>
      <c r="AF104" s="3">
        <f t="shared" si="16"/>
        <v>0</v>
      </c>
      <c r="AG104" s="12">
        <f>(AF104*POP_PADRAO!$I$2)/100000</f>
        <v>0</v>
      </c>
      <c r="AH104" s="12">
        <f t="shared" si="17"/>
        <v>47.861182074350921</v>
      </c>
    </row>
    <row r="105" spans="1:34" x14ac:dyDescent="0.25">
      <c r="A105" s="8" t="s">
        <v>104</v>
      </c>
      <c r="B105" s="6">
        <f>VLOOKUP($A105,OBITOS!A:AC,10,0)</f>
        <v>0</v>
      </c>
      <c r="C105" s="1">
        <f>VLOOKUP(A105,POP_2021_FX_ETARIA!A:AC,7,0)</f>
        <v>248.90883344571816</v>
      </c>
      <c r="D105" s="3">
        <f t="shared" si="9"/>
        <v>0</v>
      </c>
      <c r="E105" s="12">
        <f>(D105*POP_PADRAO!$B$2)/100000</f>
        <v>0</v>
      </c>
      <c r="F105" s="6">
        <f>VLOOKUP(A105,OBITOS!A:AC,11,0)</f>
        <v>0</v>
      </c>
      <c r="G105" s="1">
        <f>VLOOKUP(A105,POP_2021_FX_ETARIA!A:AC,10,0)</f>
        <v>356.77047353760446</v>
      </c>
      <c r="H105" s="3">
        <f t="shared" si="10"/>
        <v>0</v>
      </c>
      <c r="I105" s="12">
        <f>(H105*POP_PADRAO!$C$2)/100000</f>
        <v>0</v>
      </c>
      <c r="J105" s="8">
        <f>VLOOKUP(A105,OBITOS!A:AC,12,0)</f>
        <v>0</v>
      </c>
      <c r="K105" s="1">
        <f>VLOOKUP(A105,POP_2021_FX_ETARIA!A:AC,13,0)</f>
        <v>195.50399644760213</v>
      </c>
      <c r="L105" s="3">
        <f t="shared" si="11"/>
        <v>0</v>
      </c>
      <c r="M105" s="12">
        <f>(L105*POP_PADRAO!$D$2)/100000</f>
        <v>0</v>
      </c>
      <c r="N105" s="8">
        <f>VLOOKUP(A105,OBITOS!A:AB,13,0)</f>
        <v>1</v>
      </c>
      <c r="O105" s="1">
        <f>VLOOKUP(A105,POP_2021_FX_ETARIA!A:AC,16,0)</f>
        <v>379.97444577918532</v>
      </c>
      <c r="P105" s="3">
        <f t="shared" si="12"/>
        <v>263.17559275581658</v>
      </c>
      <c r="Q105" s="12">
        <f>(P105*POP_PADRAO!$E$2)/100000</f>
        <v>43.629271882037216</v>
      </c>
      <c r="R105" s="8">
        <f>VLOOKUP($A105,OBITOS!A:AB,14,0)</f>
        <v>0</v>
      </c>
      <c r="S105" s="1">
        <f>VLOOKUP(A105,POP_2021_FX_ETARIA!A:AC,19,0)</f>
        <v>544.58514464425332</v>
      </c>
      <c r="T105" s="3">
        <f t="shared" si="13"/>
        <v>0</v>
      </c>
      <c r="U105" s="12">
        <f>(T105*POP_PADRAO!$F$2)/100000</f>
        <v>0</v>
      </c>
      <c r="V105" s="8">
        <f>VLOOKUP(A105,OBITOS!A:AC,15,0)</f>
        <v>1</v>
      </c>
      <c r="W105" s="1">
        <f>VLOOKUP(A105,POP_2021_FX_ETARIA!A:AC,22,0)</f>
        <v>296.08163265306126</v>
      </c>
      <c r="X105" s="3">
        <f t="shared" si="14"/>
        <v>337.74469258340224</v>
      </c>
      <c r="Y105" s="12">
        <f>(X105*POP_PADRAO!$G$2)/100000</f>
        <v>41.184419692045829</v>
      </c>
      <c r="Z105" s="8">
        <f>VLOOKUP(A105,OBITOS!A:AC,16,0)</f>
        <v>1</v>
      </c>
      <c r="AA105" s="1">
        <f>VLOOKUP(A105,POP_2021_FX_ETARIA!A:AC,25,0)</f>
        <v>185.14894338343316</v>
      </c>
      <c r="AB105" s="3">
        <f t="shared" si="15"/>
        <v>540.10570178035289</v>
      </c>
      <c r="AC105" s="12">
        <f>(AB105*POP_PADRAO!$H$2)/100000</f>
        <v>49.307666192649613</v>
      </c>
      <c r="AD105" s="8">
        <f>VLOOKUP(A105,OBITOS!A:AC,17,0)</f>
        <v>7</v>
      </c>
      <c r="AE105" s="1">
        <f>VLOOKUP(A105,POP_2021_FX_ETARIA!A:AC,28,0)</f>
        <v>151.93057110862264</v>
      </c>
      <c r="AF105" s="3">
        <f t="shared" si="16"/>
        <v>4607.3676607161269</v>
      </c>
      <c r="AG105" s="12">
        <f>(AF105*POP_PADRAO!$I$2)/100000</f>
        <v>318.57667958952771</v>
      </c>
      <c r="AH105" s="12">
        <f t="shared" si="17"/>
        <v>452.69803735626033</v>
      </c>
    </row>
    <row r="106" spans="1:34" x14ac:dyDescent="0.25">
      <c r="A106" s="8" t="s">
        <v>105</v>
      </c>
      <c r="B106" s="6">
        <f>VLOOKUP($A106,OBITOS!A:AC,10,0)</f>
        <v>0</v>
      </c>
      <c r="C106" s="1">
        <f>VLOOKUP(A106,POP_2021_FX_ETARIA!A:AC,7,0)</f>
        <v>1662.8424772177793</v>
      </c>
      <c r="D106" s="3">
        <f t="shared" si="9"/>
        <v>0</v>
      </c>
      <c r="E106" s="12">
        <f>(D106*POP_PADRAO!$B$2)/100000</f>
        <v>0</v>
      </c>
      <c r="F106" s="6">
        <f>VLOOKUP(A106,OBITOS!A:AC,11,0)</f>
        <v>0</v>
      </c>
      <c r="G106" s="1">
        <f>VLOOKUP(A106,POP_2021_FX_ETARIA!A:AC,10,0)</f>
        <v>1480.743864272772</v>
      </c>
      <c r="H106" s="3">
        <f t="shared" si="10"/>
        <v>0</v>
      </c>
      <c r="I106" s="12">
        <f>(H106*POP_PADRAO!$C$2)/100000</f>
        <v>0</v>
      </c>
      <c r="J106" s="8">
        <f>VLOOKUP(A106,OBITOS!A:AC,12,0)</f>
        <v>1</v>
      </c>
      <c r="K106" s="1">
        <f>VLOOKUP(A106,POP_2021_FX_ETARIA!A:AC,13,0)</f>
        <v>1796.6622375764018</v>
      </c>
      <c r="L106" s="3">
        <f t="shared" si="11"/>
        <v>55.658764295560907</v>
      </c>
      <c r="M106" s="12">
        <f>(L106*POP_PADRAO!$D$2)/100000</f>
        <v>8.2364462987658857</v>
      </c>
      <c r="N106" s="8">
        <f>VLOOKUP(A106,OBITOS!A:AB,13,0)</f>
        <v>0</v>
      </c>
      <c r="O106" s="1">
        <f>VLOOKUP(A106,POP_2021_FX_ETARIA!A:AC,16,0)</f>
        <v>1636.1220423412205</v>
      </c>
      <c r="P106" s="3">
        <f t="shared" si="12"/>
        <v>0</v>
      </c>
      <c r="Q106" s="12">
        <f>(P106*POP_PADRAO!$E$2)/100000</f>
        <v>0</v>
      </c>
      <c r="R106" s="8">
        <f>VLOOKUP($A106,OBITOS!A:AB,14,0)</f>
        <v>1</v>
      </c>
      <c r="S106" s="1">
        <f>VLOOKUP(A106,POP_2021_FX_ETARIA!A:AC,19,0)</f>
        <v>1484.2616361071935</v>
      </c>
      <c r="T106" s="3">
        <f t="shared" si="13"/>
        <v>67.373566470580116</v>
      </c>
      <c r="U106" s="12">
        <f>(T106*POP_PADRAO!$F$2)/100000</f>
        <v>10.279361363019829</v>
      </c>
      <c r="V106" s="8">
        <f>VLOOKUP(A106,OBITOS!A:AC,15,0)</f>
        <v>1</v>
      </c>
      <c r="W106" s="1">
        <f>VLOOKUP(A106,POP_2021_FX_ETARIA!A:AC,22,0)</f>
        <v>1087.1453188843491</v>
      </c>
      <c r="X106" s="3">
        <f t="shared" si="14"/>
        <v>91.984022984730373</v>
      </c>
      <c r="Y106" s="12">
        <f>(X106*POP_PADRAO!$G$2)/100000</f>
        <v>11.216485975217642</v>
      </c>
      <c r="Z106" s="8">
        <f>VLOOKUP(A106,OBITOS!A:AC,16,0)</f>
        <v>4</v>
      </c>
      <c r="AA106" s="1">
        <f>VLOOKUP(A106,POP_2021_FX_ETARIA!A:AC,25,0)</f>
        <v>499.35905429981813</v>
      </c>
      <c r="AB106" s="3">
        <f t="shared" si="15"/>
        <v>801.02682940407374</v>
      </c>
      <c r="AC106" s="12">
        <f>(AB106*POP_PADRAO!$H$2)/100000</f>
        <v>73.127840319809977</v>
      </c>
      <c r="AD106" s="8">
        <f>VLOOKUP(A106,OBITOS!A:AC,17,0)</f>
        <v>4</v>
      </c>
      <c r="AE106" s="1">
        <f>VLOOKUP(A106,POP_2021_FX_ETARIA!A:AC,28,0)</f>
        <v>293.79304139172166</v>
      </c>
      <c r="AF106" s="3">
        <f t="shared" si="16"/>
        <v>1361.5026350017254</v>
      </c>
      <c r="AG106" s="12">
        <f>(AF106*POP_PADRAO!$I$2)/100000</f>
        <v>94.141171413228463</v>
      </c>
      <c r="AH106" s="12">
        <f t="shared" si="17"/>
        <v>197.00130537004179</v>
      </c>
    </row>
    <row r="107" spans="1:34" x14ac:dyDescent="0.25">
      <c r="A107" s="8" t="s">
        <v>106</v>
      </c>
      <c r="B107" s="6">
        <f>VLOOKUP($A107,OBITOS!A:AC,10,0)</f>
        <v>0</v>
      </c>
      <c r="C107" s="1">
        <f>VLOOKUP(A107,POP_2021_FX_ETARIA!A:AC,7,0)</f>
        <v>325.15532734274711</v>
      </c>
      <c r="D107" s="3">
        <f t="shared" si="9"/>
        <v>0</v>
      </c>
      <c r="E107" s="12">
        <f>(D107*POP_PADRAO!$B$2)/100000</f>
        <v>0</v>
      </c>
      <c r="F107" s="6">
        <f>VLOOKUP(A107,OBITOS!A:AC,11,0)</f>
        <v>0</v>
      </c>
      <c r="G107" s="1">
        <f>VLOOKUP(A107,POP_2021_FX_ETARIA!A:AC,10,0)</f>
        <v>336.14012504597281</v>
      </c>
      <c r="H107" s="3">
        <f t="shared" si="10"/>
        <v>0</v>
      </c>
      <c r="I107" s="12">
        <f>(H107*POP_PADRAO!$C$2)/100000</f>
        <v>0</v>
      </c>
      <c r="J107" s="8">
        <f>VLOOKUP(A107,OBITOS!A:AC,12,0)</f>
        <v>0</v>
      </c>
      <c r="K107" s="1">
        <f>VLOOKUP(A107,POP_2021_FX_ETARIA!A:AC,13,0)</f>
        <v>615.47649448636093</v>
      </c>
      <c r="L107" s="3">
        <f t="shared" si="11"/>
        <v>0</v>
      </c>
      <c r="M107" s="12">
        <f>(L107*POP_PADRAO!$D$2)/100000</f>
        <v>0</v>
      </c>
      <c r="N107" s="8">
        <f>VLOOKUP(A107,OBITOS!A:AB,13,0)</f>
        <v>0</v>
      </c>
      <c r="O107" s="1">
        <f>VLOOKUP(A107,POP_2021_FX_ETARIA!A:AC,16,0)</f>
        <v>810.5456924754634</v>
      </c>
      <c r="P107" s="3">
        <f t="shared" si="12"/>
        <v>0</v>
      </c>
      <c r="Q107" s="12">
        <f>(P107*POP_PADRAO!$E$2)/100000</f>
        <v>0</v>
      </c>
      <c r="R107" s="8">
        <f>VLOOKUP($A107,OBITOS!A:AB,14,0)</f>
        <v>2</v>
      </c>
      <c r="S107" s="1">
        <f>VLOOKUP(A107,POP_2021_FX_ETARIA!A:AC,19,0)</f>
        <v>644.19795175852312</v>
      </c>
      <c r="T107" s="3">
        <f t="shared" si="13"/>
        <v>310.46357638058709</v>
      </c>
      <c r="U107" s="12">
        <f>(T107*POP_PADRAO!$F$2)/100000</f>
        <v>47.368240377554166</v>
      </c>
      <c r="V107" s="8">
        <f>VLOOKUP(A107,OBITOS!A:AC,15,0)</f>
        <v>1</v>
      </c>
      <c r="W107" s="1">
        <f>VLOOKUP(A107,POP_2021_FX_ETARIA!A:AC,22,0)</f>
        <v>449.55534600319163</v>
      </c>
      <c r="X107" s="3">
        <f t="shared" si="14"/>
        <v>222.44202163105862</v>
      </c>
      <c r="Y107" s="12">
        <f>(X107*POP_PADRAO!$G$2)/100000</f>
        <v>27.124469391146427</v>
      </c>
      <c r="Z107" s="8">
        <f>VLOOKUP(A107,OBITOS!A:AC,16,0)</f>
        <v>3</v>
      </c>
      <c r="AA107" s="1">
        <f>VLOOKUP(A107,POP_2021_FX_ETARIA!A:AC,25,0)</f>
        <v>360.2741250252883</v>
      </c>
      <c r="AB107" s="3">
        <f t="shared" si="15"/>
        <v>832.69926747845807</v>
      </c>
      <c r="AC107" s="12">
        <f>(AB107*POP_PADRAO!$H$2)/100000</f>
        <v>76.019300267244887</v>
      </c>
      <c r="AD107" s="8">
        <f>VLOOKUP(A107,OBITOS!A:AC,17,0)</f>
        <v>4</v>
      </c>
      <c r="AE107" s="1">
        <f>VLOOKUP(A107,POP_2021_FX_ETARIA!A:AC,28,0)</f>
        <v>334.56514382402707</v>
      </c>
      <c r="AF107" s="3">
        <f t="shared" si="16"/>
        <v>1195.5818093542644</v>
      </c>
      <c r="AG107" s="12">
        <f>(AF107*POP_PADRAO!$I$2)/100000</f>
        <v>82.668567184091415</v>
      </c>
      <c r="AH107" s="12">
        <f t="shared" si="17"/>
        <v>233.18057722003689</v>
      </c>
    </row>
    <row r="108" spans="1:34" x14ac:dyDescent="0.25">
      <c r="A108" s="8" t="s">
        <v>107</v>
      </c>
      <c r="B108" s="6">
        <f>VLOOKUP($A108,OBITOS!A:AC,10,0)</f>
        <v>0</v>
      </c>
      <c r="C108" s="1">
        <f>VLOOKUP(A108,POP_2021_FX_ETARIA!A:AC,7,0)</f>
        <v>230.44862436833239</v>
      </c>
      <c r="D108" s="3">
        <f t="shared" si="9"/>
        <v>0</v>
      </c>
      <c r="E108" s="12">
        <f>(D108*POP_PADRAO!$B$2)/100000</f>
        <v>0</v>
      </c>
      <c r="F108" s="6">
        <f>VLOOKUP(A108,OBITOS!A:AC,11,0)</f>
        <v>0</v>
      </c>
      <c r="G108" s="1">
        <f>VLOOKUP(A108,POP_2021_FX_ETARIA!A:AC,10,0)</f>
        <v>304.57879065506182</v>
      </c>
      <c r="H108" s="3">
        <f t="shared" si="10"/>
        <v>0</v>
      </c>
      <c r="I108" s="12">
        <f>(H108*POP_PADRAO!$C$2)/100000</f>
        <v>0</v>
      </c>
      <c r="J108" s="8">
        <f>VLOOKUP(A108,OBITOS!A:AC,12,0)</f>
        <v>0</v>
      </c>
      <c r="K108" s="1">
        <f>VLOOKUP(A108,POP_2021_FX_ETARIA!A:AC,13,0)</f>
        <v>463.90258254331485</v>
      </c>
      <c r="L108" s="3">
        <f t="shared" si="11"/>
        <v>0</v>
      </c>
      <c r="M108" s="12">
        <f>(L108*POP_PADRAO!$D$2)/100000</f>
        <v>0</v>
      </c>
      <c r="N108" s="8">
        <f>VLOOKUP(A108,OBITOS!A:AB,13,0)</f>
        <v>2</v>
      </c>
      <c r="O108" s="1">
        <f>VLOOKUP(A108,POP_2021_FX_ETARIA!A:AC,16,0)</f>
        <v>575.56051243406182</v>
      </c>
      <c r="P108" s="3">
        <f t="shared" si="12"/>
        <v>347.48735481208445</v>
      </c>
      <c r="Q108" s="12">
        <f>(P108*POP_PADRAO!$E$2)/100000</f>
        <v>57.606482880549301</v>
      </c>
      <c r="R108" s="8">
        <f>VLOOKUP($A108,OBITOS!A:AB,14,0)</f>
        <v>0</v>
      </c>
      <c r="S108" s="1">
        <f>VLOOKUP(A108,POP_2021_FX_ETARIA!A:AC,19,0)</f>
        <v>564.76572133168929</v>
      </c>
      <c r="T108" s="3">
        <f t="shared" si="13"/>
        <v>0</v>
      </c>
      <c r="U108" s="12">
        <f>(T108*POP_PADRAO!$F$2)/100000</f>
        <v>0</v>
      </c>
      <c r="V108" s="8">
        <f>VLOOKUP(A108,OBITOS!A:AC,15,0)</f>
        <v>1</v>
      </c>
      <c r="W108" s="1">
        <f>VLOOKUP(A108,POP_2021_FX_ETARIA!A:AC,22,0)</f>
        <v>447.61662591687042</v>
      </c>
      <c r="X108" s="3">
        <f t="shared" si="14"/>
        <v>223.40546398419886</v>
      </c>
      <c r="Y108" s="12">
        <f>(X108*POP_PADRAO!$G$2)/100000</f>
        <v>27.241951072108805</v>
      </c>
      <c r="Z108" s="8">
        <f>VLOOKUP(A108,OBITOS!A:AC,16,0)</f>
        <v>3</v>
      </c>
      <c r="AA108" s="1">
        <f>VLOOKUP(A108,POP_2021_FX_ETARIA!A:AC,25,0)</f>
        <v>331.01618122977351</v>
      </c>
      <c r="AB108" s="3">
        <f t="shared" si="15"/>
        <v>906.3001055883617</v>
      </c>
      <c r="AC108" s="12">
        <f>(AB108*POP_PADRAO!$H$2)/100000</f>
        <v>82.738513830552591</v>
      </c>
      <c r="AD108" s="8">
        <f>VLOOKUP(A108,OBITOS!A:AC,17,0)</f>
        <v>3</v>
      </c>
      <c r="AE108" s="1">
        <f>VLOOKUP(A108,POP_2021_FX_ETARIA!A:AC,28,0)</f>
        <v>221.31054461181921</v>
      </c>
      <c r="AF108" s="3">
        <f t="shared" si="16"/>
        <v>1355.5612568131485</v>
      </c>
      <c r="AG108" s="12">
        <f>(AF108*POP_PADRAO!$I$2)/100000</f>
        <v>93.730354505422085</v>
      </c>
      <c r="AH108" s="12">
        <f t="shared" si="17"/>
        <v>261.31730228863279</v>
      </c>
    </row>
    <row r="109" spans="1:34" x14ac:dyDescent="0.25">
      <c r="A109" s="8" t="s">
        <v>108</v>
      </c>
      <c r="B109" s="6">
        <f>VLOOKUP($A109,OBITOS!A:AC,10,0)</f>
        <v>0</v>
      </c>
      <c r="C109" s="1">
        <f>VLOOKUP(A109,POP_2021_FX_ETARIA!A:AC,7,0)</f>
        <v>727.67435549525101</v>
      </c>
      <c r="D109" s="3">
        <f t="shared" si="9"/>
        <v>0</v>
      </c>
      <c r="E109" s="12">
        <f>(D109*POP_PADRAO!$B$2)/100000</f>
        <v>0</v>
      </c>
      <c r="F109" s="6">
        <f>VLOOKUP(A109,OBITOS!A:AC,11,0)</f>
        <v>0</v>
      </c>
      <c r="G109" s="1">
        <f>VLOOKUP(A109,POP_2021_FX_ETARIA!A:AC,10,0)</f>
        <v>990.47294224647578</v>
      </c>
      <c r="H109" s="3">
        <f t="shared" si="10"/>
        <v>0</v>
      </c>
      <c r="I109" s="12">
        <f>(H109*POP_PADRAO!$C$2)/100000</f>
        <v>0</v>
      </c>
      <c r="J109" s="8">
        <f>VLOOKUP(A109,OBITOS!A:AC,12,0)</f>
        <v>0</v>
      </c>
      <c r="K109" s="1">
        <f>VLOOKUP(A109,POP_2021_FX_ETARIA!A:AC,13,0)</f>
        <v>1191.7656320968963</v>
      </c>
      <c r="L109" s="3">
        <f t="shared" si="11"/>
        <v>0</v>
      </c>
      <c r="M109" s="12">
        <f>(L109*POP_PADRAO!$D$2)/100000</f>
        <v>0</v>
      </c>
      <c r="N109" s="8">
        <f>VLOOKUP(A109,OBITOS!A:AB,13,0)</f>
        <v>0</v>
      </c>
      <c r="O109" s="1">
        <f>VLOOKUP(A109,POP_2021_FX_ETARIA!A:AC,16,0)</f>
        <v>1036.0823203754965</v>
      </c>
      <c r="P109" s="3">
        <f t="shared" si="12"/>
        <v>0</v>
      </c>
      <c r="Q109" s="12">
        <f>(P109*POP_PADRAO!$E$2)/100000</f>
        <v>0</v>
      </c>
      <c r="R109" s="8">
        <f>VLOOKUP($A109,OBITOS!A:AB,14,0)</f>
        <v>2</v>
      </c>
      <c r="S109" s="1">
        <f>VLOOKUP(A109,POP_2021_FX_ETARIA!A:AC,19,0)</f>
        <v>1004.6713195909755</v>
      </c>
      <c r="T109" s="3">
        <f t="shared" si="13"/>
        <v>199.07008003515475</v>
      </c>
      <c r="U109" s="12">
        <f>(T109*POP_PADRAO!$F$2)/100000</f>
        <v>30.372643106851029</v>
      </c>
      <c r="V109" s="8">
        <f>VLOOKUP(A109,OBITOS!A:AC,15,0)</f>
        <v>1</v>
      </c>
      <c r="W109" s="1">
        <f>VLOOKUP(A109,POP_2021_FX_ETARIA!A:AC,22,0)</f>
        <v>674.89645651173498</v>
      </c>
      <c r="X109" s="3">
        <f t="shared" si="14"/>
        <v>148.17087722887047</v>
      </c>
      <c r="Y109" s="12">
        <f>(X109*POP_PADRAO!$G$2)/100000</f>
        <v>18.067883013218619</v>
      </c>
      <c r="Z109" s="8">
        <f>VLOOKUP(A109,OBITOS!A:AC,16,0)</f>
        <v>4</v>
      </c>
      <c r="AA109" s="1">
        <f>VLOOKUP(A109,POP_2021_FX_ETARIA!A:AC,25,0)</f>
        <v>315.85714285714283</v>
      </c>
      <c r="AB109" s="3">
        <f t="shared" si="15"/>
        <v>1266.3952962460426</v>
      </c>
      <c r="AC109" s="12">
        <f>(AB109*POP_PADRAO!$H$2)/100000</f>
        <v>115.6125483019534</v>
      </c>
      <c r="AD109" s="8">
        <f>VLOOKUP(A109,OBITOS!A:AC,17,0)</f>
        <v>0</v>
      </c>
      <c r="AE109" s="1">
        <f>VLOOKUP(A109,POP_2021_FX_ETARIA!A:AC,28,0)</f>
        <v>181.02721088435374</v>
      </c>
      <c r="AF109" s="3">
        <f t="shared" si="16"/>
        <v>0</v>
      </c>
      <c r="AG109" s="12">
        <f>(AF109*POP_PADRAO!$I$2)/100000</f>
        <v>0</v>
      </c>
      <c r="AH109" s="12">
        <f t="shared" si="17"/>
        <v>164.05307442202303</v>
      </c>
    </row>
    <row r="110" spans="1:34" x14ac:dyDescent="0.25">
      <c r="A110" s="8" t="s">
        <v>109</v>
      </c>
      <c r="B110" s="6">
        <f>VLOOKUP($A110,OBITOS!A:AC,10,0)</f>
        <v>0</v>
      </c>
      <c r="C110" s="1">
        <f>VLOOKUP(A110,POP_2021_FX_ETARIA!A:AC,7,0)</f>
        <v>2652.7828467153281</v>
      </c>
      <c r="D110" s="3">
        <f t="shared" si="9"/>
        <v>0</v>
      </c>
      <c r="E110" s="12">
        <f>(D110*POP_PADRAO!$B$2)/100000</f>
        <v>0</v>
      </c>
      <c r="F110" s="6">
        <f>VLOOKUP(A110,OBITOS!A:AC,11,0)</f>
        <v>0</v>
      </c>
      <c r="G110" s="1">
        <f>VLOOKUP(A110,POP_2021_FX_ETARIA!A:AC,10,0)</f>
        <v>3025.4867986798677</v>
      </c>
      <c r="H110" s="3">
        <f t="shared" si="10"/>
        <v>0</v>
      </c>
      <c r="I110" s="12">
        <f>(H110*POP_PADRAO!$C$2)/100000</f>
        <v>0</v>
      </c>
      <c r="J110" s="8">
        <f>VLOOKUP(A110,OBITOS!A:AC,12,0)</f>
        <v>0</v>
      </c>
      <c r="K110" s="1">
        <f>VLOOKUP(A110,POP_2021_FX_ETARIA!A:AC,13,0)</f>
        <v>3051.2414367516917</v>
      </c>
      <c r="L110" s="3">
        <f t="shared" si="11"/>
        <v>0</v>
      </c>
      <c r="M110" s="12">
        <f>(L110*POP_PADRAO!$D$2)/100000</f>
        <v>0</v>
      </c>
      <c r="N110" s="8">
        <f>VLOOKUP(A110,OBITOS!A:AB,13,0)</f>
        <v>3</v>
      </c>
      <c r="O110" s="1">
        <f>VLOOKUP(A110,POP_2021_FX_ETARIA!A:AC,16,0)</f>
        <v>3281.8734121285761</v>
      </c>
      <c r="P110" s="3">
        <f t="shared" si="12"/>
        <v>91.411204006623848</v>
      </c>
      <c r="Q110" s="12">
        <f>(P110*POP_PADRAO!$E$2)/100000</f>
        <v>15.154157081617196</v>
      </c>
      <c r="R110" s="8">
        <f>VLOOKUP($A110,OBITOS!A:AB,14,0)</f>
        <v>3</v>
      </c>
      <c r="S110" s="1">
        <f>VLOOKUP(A110,POP_2021_FX_ETARIA!A:AC,19,0)</f>
        <v>3050.0106399148808</v>
      </c>
      <c r="T110" s="3">
        <f t="shared" si="13"/>
        <v>98.360312608080719</v>
      </c>
      <c r="U110" s="12">
        <f>(T110*POP_PADRAO!$F$2)/100000</f>
        <v>15.00709031812297</v>
      </c>
      <c r="V110" s="8">
        <f>VLOOKUP(A110,OBITOS!A:AC,15,0)</f>
        <v>6</v>
      </c>
      <c r="W110" s="1">
        <f>VLOOKUP(A110,POP_2021_FX_ETARIA!A:AC,22,0)</f>
        <v>1917.2237122179652</v>
      </c>
      <c r="X110" s="3">
        <f t="shared" si="14"/>
        <v>312.95252409844346</v>
      </c>
      <c r="Y110" s="12">
        <f>(X110*POP_PADRAO!$G$2)/100000</f>
        <v>38.161275007963731</v>
      </c>
      <c r="Z110" s="8">
        <f>VLOOKUP(A110,OBITOS!A:AC,16,0)</f>
        <v>12</v>
      </c>
      <c r="AA110" s="1">
        <f>VLOOKUP(A110,POP_2021_FX_ETARIA!A:AC,25,0)</f>
        <v>909.93817116823948</v>
      </c>
      <c r="AB110" s="3">
        <f t="shared" si="15"/>
        <v>1318.7709209509912</v>
      </c>
      <c r="AC110" s="12">
        <f>(AB110*POP_PADRAO!$H$2)/100000</f>
        <v>120.39405646057926</v>
      </c>
      <c r="AD110" s="8">
        <f>VLOOKUP(A110,OBITOS!A:AC,17,0)</f>
        <v>7</v>
      </c>
      <c r="AE110" s="1">
        <f>VLOOKUP(A110,POP_2021_FX_ETARIA!A:AC,28,0)</f>
        <v>619.28620296465215</v>
      </c>
      <c r="AF110" s="3">
        <f t="shared" si="16"/>
        <v>1130.3335947885712</v>
      </c>
      <c r="AG110" s="12">
        <f>(AF110*POP_PADRAO!$I$2)/100000</f>
        <v>78.156975951050399</v>
      </c>
      <c r="AH110" s="12">
        <f t="shared" si="17"/>
        <v>266.87355481933355</v>
      </c>
    </row>
    <row r="111" spans="1:34" x14ac:dyDescent="0.25">
      <c r="A111" s="8" t="s">
        <v>110</v>
      </c>
      <c r="B111" s="6">
        <f>VLOOKUP($A111,OBITOS!A:AC,10,0)</f>
        <v>0</v>
      </c>
      <c r="C111" s="1">
        <f>VLOOKUP(A111,POP_2021_FX_ETARIA!A:AC,7,0)</f>
        <v>717.73478587528177</v>
      </c>
      <c r="D111" s="3">
        <f t="shared" si="9"/>
        <v>0</v>
      </c>
      <c r="E111" s="12">
        <f>(D111*POP_PADRAO!$B$2)/100000</f>
        <v>0</v>
      </c>
      <c r="F111" s="6">
        <f>VLOOKUP(A111,OBITOS!A:AC,11,0)</f>
        <v>0</v>
      </c>
      <c r="G111" s="1">
        <f>VLOOKUP(A111,POP_2021_FX_ETARIA!A:AC,10,0)</f>
        <v>761.30331296236739</v>
      </c>
      <c r="H111" s="3">
        <f t="shared" si="10"/>
        <v>0</v>
      </c>
      <c r="I111" s="12">
        <f>(H111*POP_PADRAO!$C$2)/100000</f>
        <v>0</v>
      </c>
      <c r="J111" s="8">
        <f>VLOOKUP(A111,OBITOS!A:AC,12,0)</f>
        <v>1</v>
      </c>
      <c r="K111" s="1">
        <f>VLOOKUP(A111,POP_2021_FX_ETARIA!A:AC,13,0)</f>
        <v>811.51001397298558</v>
      </c>
      <c r="L111" s="3">
        <f t="shared" si="11"/>
        <v>123.2270684010671</v>
      </c>
      <c r="M111" s="12">
        <f>(L111*POP_PADRAO!$D$2)/100000</f>
        <v>18.235279641676989</v>
      </c>
      <c r="N111" s="8">
        <f>VLOOKUP(A111,OBITOS!A:AB,13,0)</f>
        <v>1</v>
      </c>
      <c r="O111" s="1">
        <f>VLOOKUP(A111,POP_2021_FX_ETARIA!A:AC,16,0)</f>
        <v>1115.3507014028057</v>
      </c>
      <c r="P111" s="3">
        <f t="shared" si="12"/>
        <v>89.657898519476774</v>
      </c>
      <c r="Q111" s="12">
        <f>(P111*POP_PADRAO!$E$2)/100000</f>
        <v>14.863493950625477</v>
      </c>
      <c r="R111" s="8">
        <f>VLOOKUP($A111,OBITOS!A:AB,14,0)</f>
        <v>4</v>
      </c>
      <c r="S111" s="1">
        <f>VLOOKUP(A111,POP_2021_FX_ETARIA!A:AC,19,0)</f>
        <v>975.85973502304148</v>
      </c>
      <c r="T111" s="3">
        <f t="shared" si="13"/>
        <v>409.89497326739831</v>
      </c>
      <c r="U111" s="12">
        <f>(T111*POP_PADRAO!$F$2)/100000</f>
        <v>62.538748827269266</v>
      </c>
      <c r="V111" s="8">
        <f>VLOOKUP(A111,OBITOS!A:AC,15,0)</f>
        <v>4</v>
      </c>
      <c r="W111" s="1">
        <f>VLOOKUP(A111,POP_2021_FX_ETARIA!A:AC,22,0)</f>
        <v>709.74921826141338</v>
      </c>
      <c r="X111" s="3">
        <f t="shared" si="14"/>
        <v>563.57934564525692</v>
      </c>
      <c r="Y111" s="12">
        <f>(X111*POP_PADRAO!$G$2)/100000</f>
        <v>68.722584871089282</v>
      </c>
      <c r="Z111" s="8">
        <f>VLOOKUP(A111,OBITOS!A:AC,16,0)</f>
        <v>8</v>
      </c>
      <c r="AA111" s="1">
        <f>VLOOKUP(A111,POP_2021_FX_ETARIA!A:AC,25,0)</f>
        <v>592.17525773195871</v>
      </c>
      <c r="AB111" s="3">
        <f t="shared" si="15"/>
        <v>1350.9514110130397</v>
      </c>
      <c r="AC111" s="12">
        <f>(AB111*POP_PADRAO!$H$2)/100000</f>
        <v>123.33189780656943</v>
      </c>
      <c r="AD111" s="8">
        <f>VLOOKUP(A111,OBITOS!A:AC,17,0)</f>
        <v>7</v>
      </c>
      <c r="AE111" s="1">
        <f>VLOOKUP(A111,POP_2021_FX_ETARIA!A:AC,28,0)</f>
        <v>400.80383480825958</v>
      </c>
      <c r="AF111" s="3">
        <f t="shared" si="16"/>
        <v>1746.4902758100422</v>
      </c>
      <c r="AG111" s="12">
        <f>(AF111*POP_PADRAO!$I$2)/100000</f>
        <v>120.76116211582762</v>
      </c>
      <c r="AH111" s="12">
        <f t="shared" si="17"/>
        <v>408.45316721305807</v>
      </c>
    </row>
    <row r="112" spans="1:34" x14ac:dyDescent="0.25">
      <c r="A112" s="8" t="s">
        <v>111</v>
      </c>
      <c r="B112" s="6">
        <f>VLOOKUP($A112,OBITOS!A:AC,10,0)</f>
        <v>0</v>
      </c>
      <c r="C112" s="1">
        <f>VLOOKUP(A112,POP_2021_FX_ETARIA!A:AC,7,0)</f>
        <v>1115.0298730395818</v>
      </c>
      <c r="D112" s="3">
        <f t="shared" si="9"/>
        <v>0</v>
      </c>
      <c r="E112" s="12">
        <f>(D112*POP_PADRAO!$B$2)/100000</f>
        <v>0</v>
      </c>
      <c r="F112" s="6">
        <f>VLOOKUP(A112,OBITOS!A:AC,11,0)</f>
        <v>0</v>
      </c>
      <c r="G112" s="1">
        <f>VLOOKUP(A112,POP_2021_FX_ETARIA!A:AC,10,0)</f>
        <v>1362.1286740692358</v>
      </c>
      <c r="H112" s="3">
        <f t="shared" si="10"/>
        <v>0</v>
      </c>
      <c r="I112" s="12">
        <f>(H112*POP_PADRAO!$C$2)/100000</f>
        <v>0</v>
      </c>
      <c r="J112" s="8">
        <f>VLOOKUP(A112,OBITOS!A:AC,12,0)</f>
        <v>2</v>
      </c>
      <c r="K112" s="1">
        <f>VLOOKUP(A112,POP_2021_FX_ETARIA!A:AC,13,0)</f>
        <v>1687.8542553191489</v>
      </c>
      <c r="L112" s="3">
        <f t="shared" si="11"/>
        <v>118.493643257239</v>
      </c>
      <c r="M112" s="12">
        <f>(L112*POP_PADRAO!$D$2)/100000</f>
        <v>17.534822085714364</v>
      </c>
      <c r="N112" s="8">
        <f>VLOOKUP(A112,OBITOS!A:AB,13,0)</f>
        <v>0</v>
      </c>
      <c r="O112" s="1">
        <f>VLOOKUP(A112,POP_2021_FX_ETARIA!A:AC,16,0)</f>
        <v>1922.1071505260898</v>
      </c>
      <c r="P112" s="3">
        <f t="shared" si="12"/>
        <v>0</v>
      </c>
      <c r="Q112" s="12">
        <f>(P112*POP_PADRAO!$E$2)/100000</f>
        <v>0</v>
      </c>
      <c r="R112" s="8">
        <f>VLOOKUP($A112,OBITOS!A:AB,14,0)</f>
        <v>4</v>
      </c>
      <c r="S112" s="1">
        <f>VLOOKUP(A112,POP_2021_FX_ETARIA!A:AC,19,0)</f>
        <v>1717.6801812737717</v>
      </c>
      <c r="T112" s="3">
        <f t="shared" si="13"/>
        <v>232.87222170973294</v>
      </c>
      <c r="U112" s="12">
        <f>(T112*POP_PADRAO!$F$2)/100000</f>
        <v>35.529924327353257</v>
      </c>
      <c r="V112" s="8">
        <f>VLOOKUP(A112,OBITOS!A:AC,15,0)</f>
        <v>6</v>
      </c>
      <c r="W112" s="1">
        <f>VLOOKUP(A112,POP_2021_FX_ETARIA!A:AC,22,0)</f>
        <v>1470.3240410815342</v>
      </c>
      <c r="X112" s="3">
        <f t="shared" si="14"/>
        <v>408.07331121284989</v>
      </c>
      <c r="Y112" s="12">
        <f>(X112*POP_PADRAO!$G$2)/100000</f>
        <v>49.760256439744708</v>
      </c>
      <c r="Z112" s="8">
        <f>VLOOKUP(A112,OBITOS!A:AC,16,0)</f>
        <v>10</v>
      </c>
      <c r="AA112" s="1">
        <f>VLOOKUP(A112,POP_2021_FX_ETARIA!A:AC,25,0)</f>
        <v>924.06995750245176</v>
      </c>
      <c r="AB112" s="3">
        <f t="shared" si="15"/>
        <v>1082.1691495119803</v>
      </c>
      <c r="AC112" s="12">
        <f>(AB112*POP_PADRAO!$H$2)/100000</f>
        <v>98.794060148285723</v>
      </c>
      <c r="AD112" s="8">
        <f>VLOOKUP(A112,OBITOS!A:AC,17,0)</f>
        <v>23</v>
      </c>
      <c r="AE112" s="1">
        <f>VLOOKUP(A112,POP_2021_FX_ETARIA!A:AC,28,0)</f>
        <v>783.5573905862924</v>
      </c>
      <c r="AF112" s="3">
        <f t="shared" si="16"/>
        <v>2935.3306185766914</v>
      </c>
      <c r="AG112" s="12">
        <f>(AF112*POP_PADRAO!$I$2)/100000</f>
        <v>202.96359023761715</v>
      </c>
      <c r="AH112" s="12">
        <f t="shared" si="17"/>
        <v>404.58265323871524</v>
      </c>
    </row>
    <row r="113" spans="1:34" x14ac:dyDescent="0.25">
      <c r="A113" s="8" t="s">
        <v>112</v>
      </c>
      <c r="B113" s="6">
        <f>VLOOKUP($A113,OBITOS!A:AC,10,0)</f>
        <v>0</v>
      </c>
      <c r="C113" s="1">
        <f>VLOOKUP(A113,POP_2021_FX_ETARIA!A:AC,7,0)</f>
        <v>2283.3831217326365</v>
      </c>
      <c r="D113" s="3">
        <f t="shared" si="9"/>
        <v>0</v>
      </c>
      <c r="E113" s="12">
        <f>(D113*POP_PADRAO!$B$2)/100000</f>
        <v>0</v>
      </c>
      <c r="F113" s="6">
        <f>VLOOKUP(A113,OBITOS!A:AC,11,0)</f>
        <v>0</v>
      </c>
      <c r="G113" s="1">
        <f>VLOOKUP(A113,POP_2021_FX_ETARIA!A:AC,10,0)</f>
        <v>2621.0911985630305</v>
      </c>
      <c r="H113" s="3">
        <f t="shared" si="10"/>
        <v>0</v>
      </c>
      <c r="I113" s="12">
        <f>(H113*POP_PADRAO!$C$2)/100000</f>
        <v>0</v>
      </c>
      <c r="J113" s="8">
        <f>VLOOKUP(A113,OBITOS!A:AC,12,0)</f>
        <v>1</v>
      </c>
      <c r="K113" s="1">
        <f>VLOOKUP(A113,POP_2021_FX_ETARIA!A:AC,13,0)</f>
        <v>2607.1468085106385</v>
      </c>
      <c r="L113" s="3">
        <f t="shared" si="11"/>
        <v>38.356106251310841</v>
      </c>
      <c r="M113" s="12">
        <f>(L113*POP_PADRAO!$D$2)/100000</f>
        <v>5.6759795760301568</v>
      </c>
      <c r="N113" s="8">
        <f>VLOOKUP(A113,OBITOS!A:AB,13,0)</f>
        <v>3</v>
      </c>
      <c r="O113" s="1">
        <f>VLOOKUP(A113,POP_2021_FX_ETARIA!A:AC,16,0)</f>
        <v>2803.7055328895567</v>
      </c>
      <c r="P113" s="3">
        <f t="shared" si="12"/>
        <v>107.00125119445543</v>
      </c>
      <c r="Q113" s="12">
        <f>(P113*POP_PADRAO!$E$2)/100000</f>
        <v>17.738676414467299</v>
      </c>
      <c r="R113" s="8">
        <f>VLOOKUP($A113,OBITOS!A:AB,14,0)</f>
        <v>4</v>
      </c>
      <c r="S113" s="1">
        <f>VLOOKUP(A113,POP_2021_FX_ETARIA!A:AC,19,0)</f>
        <v>2517.7101238164601</v>
      </c>
      <c r="T113" s="3">
        <f t="shared" si="13"/>
        <v>158.8745249964129</v>
      </c>
      <c r="U113" s="12">
        <f>(T113*POP_PADRAO!$F$2)/100000</f>
        <v>24.239902076868532</v>
      </c>
      <c r="V113" s="8">
        <f>VLOOKUP(A113,OBITOS!A:AC,15,0)</f>
        <v>12</v>
      </c>
      <c r="W113" s="1">
        <f>VLOOKUP(A113,POP_2021_FX_ETARIA!A:AC,22,0)</f>
        <v>1653.5235799622722</v>
      </c>
      <c r="X113" s="3">
        <f t="shared" si="14"/>
        <v>725.72294374379589</v>
      </c>
      <c r="Y113" s="12">
        <f>(X113*POP_PADRAO!$G$2)/100000</f>
        <v>88.494294511854775</v>
      </c>
      <c r="Z113" s="8">
        <f>VLOOKUP(A113,OBITOS!A:AC,16,0)</f>
        <v>9</v>
      </c>
      <c r="AA113" s="1">
        <f>VLOOKUP(A113,POP_2021_FX_ETARIA!A:AC,25,0)</f>
        <v>983.37593984962405</v>
      </c>
      <c r="AB113" s="3">
        <f t="shared" si="15"/>
        <v>915.21458226609275</v>
      </c>
      <c r="AC113" s="12">
        <f>(AB113*POP_PADRAO!$H$2)/100000</f>
        <v>83.552339788802655</v>
      </c>
      <c r="AD113" s="8">
        <f>VLOOKUP(A113,OBITOS!A:AC,17,0)</f>
        <v>15</v>
      </c>
      <c r="AE113" s="1">
        <f>VLOOKUP(A113,POP_2021_FX_ETARIA!A:AC,28,0)</f>
        <v>523.73905862923209</v>
      </c>
      <c r="AF113" s="3">
        <f t="shared" si="16"/>
        <v>2864.0216445302149</v>
      </c>
      <c r="AG113" s="12">
        <f>(AF113*POP_PADRAO!$I$2)/100000</f>
        <v>198.03292747103185</v>
      </c>
      <c r="AH113" s="12">
        <f t="shared" si="17"/>
        <v>417.73411983905532</v>
      </c>
    </row>
    <row r="114" spans="1:34" x14ac:dyDescent="0.25">
      <c r="A114" s="8" t="s">
        <v>113</v>
      </c>
      <c r="B114" s="6">
        <f>VLOOKUP($A114,OBITOS!A:AC,10,0)</f>
        <v>0</v>
      </c>
      <c r="C114" s="1">
        <f>VLOOKUP(A114,POP_2021_FX_ETARIA!A:AC,7,0)</f>
        <v>799.47494448199291</v>
      </c>
      <c r="D114" s="3">
        <f t="shared" si="9"/>
        <v>0</v>
      </c>
      <c r="E114" s="12">
        <f>(D114*POP_PADRAO!$B$2)/100000</f>
        <v>0</v>
      </c>
      <c r="F114" s="6">
        <f>VLOOKUP(A114,OBITOS!A:AC,11,0)</f>
        <v>0</v>
      </c>
      <c r="G114" s="1">
        <f>VLOOKUP(A114,POP_2021_FX_ETARIA!A:AC,10,0)</f>
        <v>893.35536916911133</v>
      </c>
      <c r="H114" s="3">
        <f t="shared" si="10"/>
        <v>0</v>
      </c>
      <c r="I114" s="12">
        <f>(H114*POP_PADRAO!$C$2)/100000</f>
        <v>0</v>
      </c>
      <c r="J114" s="8">
        <f>VLOOKUP(A114,OBITOS!A:AC,12,0)</f>
        <v>0</v>
      </c>
      <c r="K114" s="1">
        <f>VLOOKUP(A114,POP_2021_FX_ETARIA!A:AC,13,0)</f>
        <v>1053.6295529663139</v>
      </c>
      <c r="L114" s="3">
        <f t="shared" si="11"/>
        <v>0</v>
      </c>
      <c r="M114" s="12">
        <f>(L114*POP_PADRAO!$D$2)/100000</f>
        <v>0</v>
      </c>
      <c r="N114" s="8">
        <f>VLOOKUP(A114,OBITOS!A:AB,13,0)</f>
        <v>1</v>
      </c>
      <c r="O114" s="1">
        <f>VLOOKUP(A114,POP_2021_FX_ETARIA!A:AC,16,0)</f>
        <v>1249.9730121354826</v>
      </c>
      <c r="P114" s="3">
        <f t="shared" si="12"/>
        <v>80.00172726062118</v>
      </c>
      <c r="Q114" s="12">
        <f>(P114*POP_PADRAO!$E$2)/100000</f>
        <v>13.26269306791211</v>
      </c>
      <c r="R114" s="8">
        <f>VLOOKUP($A114,OBITOS!A:AB,14,0)</f>
        <v>4</v>
      </c>
      <c r="S114" s="1">
        <f>VLOOKUP(A114,POP_2021_FX_ETARIA!A:AC,19,0)</f>
        <v>1070.9089040532763</v>
      </c>
      <c r="T114" s="3">
        <f t="shared" si="13"/>
        <v>373.51449641145251</v>
      </c>
      <c r="U114" s="12">
        <f>(T114*POP_PADRAO!$F$2)/100000</f>
        <v>56.988084260260685</v>
      </c>
      <c r="V114" s="8">
        <f>VLOOKUP(A114,OBITOS!A:AC,15,0)</f>
        <v>5</v>
      </c>
      <c r="W114" s="1">
        <f>VLOOKUP(A114,POP_2021_FX_ETARIA!A:AC,22,0)</f>
        <v>815.01575321649273</v>
      </c>
      <c r="X114" s="3">
        <f t="shared" si="14"/>
        <v>613.48507440099127</v>
      </c>
      <c r="Y114" s="12">
        <f>(X114*POP_PADRAO!$G$2)/100000</f>
        <v>74.808064593634498</v>
      </c>
      <c r="Z114" s="8">
        <f>VLOOKUP(A114,OBITOS!A:AC,16,0)</f>
        <v>3</v>
      </c>
      <c r="AA114" s="1">
        <f>VLOOKUP(A114,POP_2021_FX_ETARIA!A:AC,25,0)</f>
        <v>659.904416161271</v>
      </c>
      <c r="AB114" s="3">
        <f t="shared" si="15"/>
        <v>454.61129317050126</v>
      </c>
      <c r="AC114" s="12">
        <f>(AB114*POP_PADRAO!$H$2)/100000</f>
        <v>41.502657382009616</v>
      </c>
      <c r="AD114" s="8">
        <f>VLOOKUP(A114,OBITOS!A:AC,17,0)</f>
        <v>9</v>
      </c>
      <c r="AE114" s="1">
        <f>VLOOKUP(A114,POP_2021_FX_ETARIA!A:AC,28,0)</f>
        <v>436.27311228178905</v>
      </c>
      <c r="AF114" s="3">
        <f t="shared" si="16"/>
        <v>2062.9279565106217</v>
      </c>
      <c r="AG114" s="12">
        <f>(AF114*POP_PADRAO!$I$2)/100000</f>
        <v>142.64126221596436</v>
      </c>
      <c r="AH114" s="12">
        <f t="shared" si="17"/>
        <v>329.20276151978123</v>
      </c>
    </row>
    <row r="115" spans="1:34" x14ac:dyDescent="0.25">
      <c r="A115" s="8" t="s">
        <v>114</v>
      </c>
      <c r="B115" s="6">
        <f>VLOOKUP($A115,OBITOS!A:AC,10,0)</f>
        <v>0</v>
      </c>
      <c r="C115" s="1">
        <f>VLOOKUP(A115,POP_2021_FX_ETARIA!A:AC,7,0)</f>
        <v>1194.6059669788549</v>
      </c>
      <c r="D115" s="3">
        <f t="shared" si="9"/>
        <v>0</v>
      </c>
      <c r="E115" s="12">
        <f>(D115*POP_PADRAO!$B$2)/100000</f>
        <v>0</v>
      </c>
      <c r="F115" s="6">
        <f>VLOOKUP(A115,OBITOS!A:AC,11,0)</f>
        <v>0</v>
      </c>
      <c r="G115" s="1">
        <f>VLOOKUP(A115,POP_2021_FX_ETARIA!A:AC,10,0)</f>
        <v>1309.1567161095732</v>
      </c>
      <c r="H115" s="3">
        <f t="shared" si="10"/>
        <v>0</v>
      </c>
      <c r="I115" s="12">
        <f>(H115*POP_PADRAO!$C$2)/100000</f>
        <v>0</v>
      </c>
      <c r="J115" s="8">
        <f>VLOOKUP(A115,OBITOS!A:AC,12,0)</f>
        <v>1</v>
      </c>
      <c r="K115" s="1">
        <f>VLOOKUP(A115,POP_2021_FX_ETARIA!A:AC,13,0)</f>
        <v>1520.1903982906554</v>
      </c>
      <c r="L115" s="3">
        <f t="shared" si="11"/>
        <v>65.781233793110914</v>
      </c>
      <c r="M115" s="12">
        <f>(L115*POP_PADRAO!$D$2)/100000</f>
        <v>9.7343806759061238</v>
      </c>
      <c r="N115" s="8">
        <f>VLOOKUP(A115,OBITOS!A:AB,13,0)</f>
        <v>0</v>
      </c>
      <c r="O115" s="1">
        <f>VLOOKUP(A115,POP_2021_FX_ETARIA!A:AC,16,0)</f>
        <v>1728.470385799674</v>
      </c>
      <c r="P115" s="3">
        <f t="shared" si="12"/>
        <v>0</v>
      </c>
      <c r="Q115" s="12">
        <f>(P115*POP_PADRAO!$E$2)/100000</f>
        <v>0</v>
      </c>
      <c r="R115" s="8">
        <f>VLOOKUP($A115,OBITOS!A:AB,14,0)</f>
        <v>2</v>
      </c>
      <c r="S115" s="1">
        <f>VLOOKUP(A115,POP_2021_FX_ETARIA!A:AC,19,0)</f>
        <v>1669.9817068157527</v>
      </c>
      <c r="T115" s="3">
        <f t="shared" si="13"/>
        <v>119.76179091287842</v>
      </c>
      <c r="U115" s="12">
        <f>(T115*POP_PADRAO!$F$2)/100000</f>
        <v>18.272369873924855</v>
      </c>
      <c r="V115" s="8">
        <f>VLOOKUP(A115,OBITOS!A:AC,15,0)</f>
        <v>4</v>
      </c>
      <c r="W115" s="1">
        <f>VLOOKUP(A115,POP_2021_FX_ETARIA!A:AC,22,0)</f>
        <v>1275.482929794347</v>
      </c>
      <c r="X115" s="3">
        <f t="shared" si="14"/>
        <v>313.60670586512214</v>
      </c>
      <c r="Y115" s="12">
        <f>(X115*POP_PADRAO!$G$2)/100000</f>
        <v>38.241045606955822</v>
      </c>
      <c r="Z115" s="8">
        <f>VLOOKUP(A115,OBITOS!A:AC,16,0)</f>
        <v>10</v>
      </c>
      <c r="AA115" s="1">
        <f>VLOOKUP(A115,POP_2021_FX_ETARIA!A:AC,25,0)</f>
        <v>775.05552233706328</v>
      </c>
      <c r="AB115" s="3">
        <f t="shared" si="15"/>
        <v>1290.2301463315175</v>
      </c>
      <c r="AC115" s="12">
        <f>(AB115*POP_PADRAO!$H$2)/100000</f>
        <v>117.78849428417963</v>
      </c>
      <c r="AD115" s="8">
        <f>VLOOKUP(A115,OBITOS!A:AC,17,0)</f>
        <v>11</v>
      </c>
      <c r="AE115" s="1">
        <f>VLOOKUP(A115,POP_2021_FX_ETARIA!A:AC,28,0)</f>
        <v>520.62803429397786</v>
      </c>
      <c r="AF115" s="3">
        <f t="shared" si="16"/>
        <v>2112.8328240942819</v>
      </c>
      <c r="AG115" s="12">
        <f>(AF115*POP_PADRAO!$I$2)/100000</f>
        <v>146.09193691373451</v>
      </c>
      <c r="AH115" s="12">
        <f t="shared" si="17"/>
        <v>330.12822735470093</v>
      </c>
    </row>
    <row r="116" spans="1:34" x14ac:dyDescent="0.25">
      <c r="A116" s="8" t="s">
        <v>115</v>
      </c>
      <c r="B116" s="6">
        <f>VLOOKUP($A116,OBITOS!A:AC,10,0)</f>
        <v>0</v>
      </c>
      <c r="C116" s="1">
        <f>VLOOKUP(A116,POP_2021_FX_ETARIA!A:AC,7,0)</f>
        <v>1976.6787679830068</v>
      </c>
      <c r="D116" s="3">
        <f t="shared" si="9"/>
        <v>0</v>
      </c>
      <c r="E116" s="12">
        <f>(D116*POP_PADRAO!$B$2)/100000</f>
        <v>0</v>
      </c>
      <c r="F116" s="6">
        <f>VLOOKUP(A116,OBITOS!A:AC,11,0)</f>
        <v>0</v>
      </c>
      <c r="G116" s="1">
        <f>VLOOKUP(A116,POP_2021_FX_ETARIA!A:AC,10,0)</f>
        <v>2143.2295170020247</v>
      </c>
      <c r="H116" s="3">
        <f t="shared" si="10"/>
        <v>0</v>
      </c>
      <c r="I116" s="12">
        <f>(H116*POP_PADRAO!$C$2)/100000</f>
        <v>0</v>
      </c>
      <c r="J116" s="8">
        <f>VLOOKUP(A116,OBITOS!A:AC,12,0)</f>
        <v>0</v>
      </c>
      <c r="K116" s="1">
        <f>VLOOKUP(A116,POP_2021_FX_ETARIA!A:AC,13,0)</f>
        <v>2258.7081761426234</v>
      </c>
      <c r="L116" s="3">
        <f t="shared" si="11"/>
        <v>0</v>
      </c>
      <c r="M116" s="12">
        <f>(L116*POP_PADRAO!$D$2)/100000</f>
        <v>0</v>
      </c>
      <c r="N116" s="8">
        <f>VLOOKUP(A116,OBITOS!A:AB,13,0)</f>
        <v>3</v>
      </c>
      <c r="O116" s="1">
        <f>VLOOKUP(A116,POP_2021_FX_ETARIA!A:AC,16,0)</f>
        <v>2609.4327114653142</v>
      </c>
      <c r="P116" s="3">
        <f t="shared" si="12"/>
        <v>114.96751714725629</v>
      </c>
      <c r="Q116" s="12">
        <f>(P116*POP_PADRAO!$E$2)/100000</f>
        <v>19.059324653538031</v>
      </c>
      <c r="R116" s="8">
        <f>VLOOKUP($A116,OBITOS!A:AB,14,0)</f>
        <v>7</v>
      </c>
      <c r="S116" s="1">
        <f>VLOOKUP(A116,POP_2021_FX_ETARIA!A:AC,19,0)</f>
        <v>2086.6819041354929</v>
      </c>
      <c r="T116" s="3">
        <f t="shared" si="13"/>
        <v>335.46080915002148</v>
      </c>
      <c r="U116" s="12">
        <f>(T116*POP_PADRAO!$F$2)/100000</f>
        <v>51.182133602647738</v>
      </c>
      <c r="V116" s="8">
        <f>VLOOKUP(A116,OBITOS!A:AC,15,0)</f>
        <v>14</v>
      </c>
      <c r="W116" s="1">
        <f>VLOOKUP(A116,POP_2021_FX_ETARIA!A:AC,22,0)</f>
        <v>1597.6984601357512</v>
      </c>
      <c r="X116" s="3">
        <f t="shared" si="14"/>
        <v>876.26046774874305</v>
      </c>
      <c r="Y116" s="12">
        <f>(X116*POP_PADRAO!$G$2)/100000</f>
        <v>106.85076525488562</v>
      </c>
      <c r="Z116" s="8">
        <f>VLOOKUP(A116,OBITOS!A:AC,16,0)</f>
        <v>23</v>
      </c>
      <c r="AA116" s="1">
        <f>VLOOKUP(A116,POP_2021_FX_ETARIA!A:AC,25,0)</f>
        <v>1275.5199453318526</v>
      </c>
      <c r="AB116" s="3">
        <f t="shared" si="15"/>
        <v>1803.1862288140137</v>
      </c>
      <c r="AC116" s="12">
        <f>(AB116*POP_PADRAO!$H$2)/100000</f>
        <v>164.61760051868859</v>
      </c>
      <c r="AD116" s="8">
        <f>VLOOKUP(A116,OBITOS!A:AC,17,0)</f>
        <v>25</v>
      </c>
      <c r="AE116" s="1">
        <f>VLOOKUP(A116,POP_2021_FX_ETARIA!A:AC,28,0)</f>
        <v>703.83638053920049</v>
      </c>
      <c r="AF116" s="3">
        <f t="shared" si="16"/>
        <v>3551.9618893311263</v>
      </c>
      <c r="AG116" s="12">
        <f>(AF116*POP_PADRAO!$I$2)/100000</f>
        <v>245.60059193447876</v>
      </c>
      <c r="AH116" s="12">
        <f t="shared" si="17"/>
        <v>587.3104159642387</v>
      </c>
    </row>
    <row r="117" spans="1:34" x14ac:dyDescent="0.25">
      <c r="A117" s="8" t="s">
        <v>116</v>
      </c>
      <c r="B117" s="6">
        <f>VLOOKUP($A117,OBITOS!A:AC,10,0)</f>
        <v>1</v>
      </c>
      <c r="C117" s="1">
        <f>VLOOKUP(A117,POP_2021_FX_ETARIA!A:AC,7,0)</f>
        <v>2143.5346142705416</v>
      </c>
      <c r="D117" s="3">
        <f t="shared" si="9"/>
        <v>46.651917507770513</v>
      </c>
      <c r="E117" s="12">
        <f>(D117*POP_PADRAO!$B$2)/100000</f>
        <v>6.0754907843121408</v>
      </c>
      <c r="F117" s="6">
        <f>VLOOKUP(A117,OBITOS!A:AC,11,0)</f>
        <v>0</v>
      </c>
      <c r="G117" s="1">
        <f>VLOOKUP(A117,POP_2021_FX_ETARIA!A:AC,10,0)</f>
        <v>2287.3190926744619</v>
      </c>
      <c r="H117" s="3">
        <f t="shared" si="10"/>
        <v>0</v>
      </c>
      <c r="I117" s="12">
        <f>(H117*POP_PADRAO!$C$2)/100000</f>
        <v>0</v>
      </c>
      <c r="J117" s="8">
        <f>VLOOKUP(A117,OBITOS!A:AC,12,0)</f>
        <v>0</v>
      </c>
      <c r="K117" s="1">
        <f>VLOOKUP(A117,POP_2021_FX_ETARIA!A:AC,13,0)</f>
        <v>2530.66510867025</v>
      </c>
      <c r="L117" s="3">
        <f t="shared" si="11"/>
        <v>0</v>
      </c>
      <c r="M117" s="12">
        <f>(L117*POP_PADRAO!$D$2)/100000</f>
        <v>0</v>
      </c>
      <c r="N117" s="8">
        <f>VLOOKUP(A117,OBITOS!A:AB,13,0)</f>
        <v>4</v>
      </c>
      <c r="O117" s="1">
        <f>VLOOKUP(A117,POP_2021_FX_ETARIA!A:AC,16,0)</f>
        <v>2668.2311175511682</v>
      </c>
      <c r="P117" s="3">
        <f t="shared" si="12"/>
        <v>149.91205123456825</v>
      </c>
      <c r="Q117" s="12">
        <f>(P117*POP_PADRAO!$E$2)/100000</f>
        <v>24.852432450966006</v>
      </c>
      <c r="R117" s="8">
        <f>VLOOKUP($A117,OBITOS!A:AB,14,0)</f>
        <v>7</v>
      </c>
      <c r="S117" s="1">
        <f>VLOOKUP(A117,POP_2021_FX_ETARIA!A:AC,19,0)</f>
        <v>2287.0797089533835</v>
      </c>
      <c r="T117" s="3">
        <f t="shared" si="13"/>
        <v>306.06716384202235</v>
      </c>
      <c r="U117" s="12">
        <f>(T117*POP_PADRAO!$F$2)/100000</f>
        <v>46.697468210482498</v>
      </c>
      <c r="V117" s="8">
        <f>VLOOKUP(A117,OBITOS!A:AC,15,0)</f>
        <v>4</v>
      </c>
      <c r="W117" s="1">
        <f>VLOOKUP(A117,POP_2021_FX_ETARIA!A:AC,22,0)</f>
        <v>1873.0868199777124</v>
      </c>
      <c r="X117" s="3">
        <f t="shared" si="14"/>
        <v>213.55123304148796</v>
      </c>
      <c r="Y117" s="12">
        <f>(X117*POP_PADRAO!$G$2)/100000</f>
        <v>26.040331056165158</v>
      </c>
      <c r="Z117" s="8">
        <f>VLOOKUP(A117,OBITOS!A:AC,16,0)</f>
        <v>18</v>
      </c>
      <c r="AA117" s="1">
        <f>VLOOKUP(A117,POP_2021_FX_ETARIA!A:AC,25,0)</f>
        <v>1238.6125395062782</v>
      </c>
      <c r="AB117" s="3">
        <f t="shared" si="15"/>
        <v>1453.2389610051066</v>
      </c>
      <c r="AC117" s="12">
        <f>(AB117*POP_PADRAO!$H$2)/100000</f>
        <v>132.66999654177567</v>
      </c>
      <c r="AD117" s="8">
        <f>VLOOKUP(A117,OBITOS!A:AC,17,0)</f>
        <v>19</v>
      </c>
      <c r="AE117" s="1">
        <f>VLOOKUP(A117,POP_2021_FX_ETARIA!A:AC,28,0)</f>
        <v>759.19429810969939</v>
      </c>
      <c r="AF117" s="3">
        <f t="shared" si="16"/>
        <v>2502.6531478578895</v>
      </c>
      <c r="AG117" s="12">
        <f>(AF117*POP_PADRAO!$I$2)/100000</f>
        <v>173.04608373383485</v>
      </c>
      <c r="AH117" s="12">
        <f t="shared" si="17"/>
        <v>409.38180277753634</v>
      </c>
    </row>
    <row r="118" spans="1:34" x14ac:dyDescent="0.25">
      <c r="A118" s="8" t="s">
        <v>117</v>
      </c>
      <c r="B118" s="6">
        <f>VLOOKUP($A118,OBITOS!A:AC,10,0)</f>
        <v>0</v>
      </c>
      <c r="C118" s="1">
        <f>VLOOKUP(A118,POP_2021_FX_ETARIA!A:AC,7,0)</f>
        <v>1185.4967222326279</v>
      </c>
      <c r="D118" s="3">
        <f t="shared" si="9"/>
        <v>0</v>
      </c>
      <c r="E118" s="12">
        <f>(D118*POP_PADRAO!$B$2)/100000</f>
        <v>0</v>
      </c>
      <c r="F118" s="6">
        <f>VLOOKUP(A118,OBITOS!A:AC,11,0)</f>
        <v>0</v>
      </c>
      <c r="G118" s="1">
        <f>VLOOKUP(A118,POP_2021_FX_ETARIA!A:AC,10,0)</f>
        <v>1265.9559311801993</v>
      </c>
      <c r="H118" s="3">
        <f t="shared" si="10"/>
        <v>0</v>
      </c>
      <c r="I118" s="12">
        <f>(H118*POP_PADRAO!$C$2)/100000</f>
        <v>0</v>
      </c>
      <c r="J118" s="8">
        <f>VLOOKUP(A118,OBITOS!A:AC,12,0)</f>
        <v>0</v>
      </c>
      <c r="K118" s="1">
        <f>VLOOKUP(A118,POP_2021_FX_ETARIA!A:AC,13,0)</f>
        <v>1519.0922824827146</v>
      </c>
      <c r="L118" s="3">
        <f t="shared" si="11"/>
        <v>0</v>
      </c>
      <c r="M118" s="12">
        <f>(L118*POP_PADRAO!$D$2)/100000</f>
        <v>0</v>
      </c>
      <c r="N118" s="8">
        <f>VLOOKUP(A118,OBITOS!A:AB,13,0)</f>
        <v>2</v>
      </c>
      <c r="O118" s="1">
        <f>VLOOKUP(A118,POP_2021_FX_ETARIA!A:AC,16,0)</f>
        <v>1852.6766493055557</v>
      </c>
      <c r="P118" s="3">
        <f t="shared" si="12"/>
        <v>107.95191922722543</v>
      </c>
      <c r="Q118" s="12">
        <f>(P118*POP_PADRAO!$E$2)/100000</f>
        <v>17.896278240825747</v>
      </c>
      <c r="R118" s="8">
        <f>VLOOKUP($A118,OBITOS!A:AB,14,0)</f>
        <v>6</v>
      </c>
      <c r="S118" s="1">
        <f>VLOOKUP(A118,POP_2021_FX_ETARIA!A:AC,19,0)</f>
        <v>1732.7950007323145</v>
      </c>
      <c r="T118" s="3">
        <f t="shared" si="13"/>
        <v>346.26138680364829</v>
      </c>
      <c r="U118" s="12">
        <f>(T118*POP_PADRAO!$F$2)/100000</f>
        <v>52.830006001973182</v>
      </c>
      <c r="V118" s="8">
        <f>VLOOKUP(A118,OBITOS!A:AC,15,0)</f>
        <v>10</v>
      </c>
      <c r="W118" s="1">
        <f>VLOOKUP(A118,POP_2021_FX_ETARIA!A:AC,22,0)</f>
        <v>1424.223839341118</v>
      </c>
      <c r="X118" s="3">
        <f t="shared" si="14"/>
        <v>702.13682173907807</v>
      </c>
      <c r="Y118" s="12">
        <f>(X118*POP_PADRAO!$G$2)/100000</f>
        <v>85.618214535230933</v>
      </c>
      <c r="Z118" s="8">
        <f>VLOOKUP(A118,OBITOS!A:AC,16,0)</f>
        <v>13</v>
      </c>
      <c r="AA118" s="1">
        <f>VLOOKUP(A118,POP_2021_FX_ETARIA!A:AC,25,0)</f>
        <v>1064.4398678842044</v>
      </c>
      <c r="AB118" s="3">
        <f t="shared" si="15"/>
        <v>1221.2996142130794</v>
      </c>
      <c r="AC118" s="12">
        <f>(AB118*POP_PADRAO!$H$2)/100000</f>
        <v>111.49564520487134</v>
      </c>
      <c r="AD118" s="8">
        <f>VLOOKUP(A118,OBITOS!A:AC,17,0)</f>
        <v>23</v>
      </c>
      <c r="AE118" s="1">
        <f>VLOOKUP(A118,POP_2021_FX_ETARIA!A:AC,28,0)</f>
        <v>757.22096608427546</v>
      </c>
      <c r="AF118" s="3">
        <f t="shared" si="16"/>
        <v>3037.4225001900168</v>
      </c>
      <c r="AG118" s="12">
        <f>(AF118*POP_PADRAO!$I$2)/100000</f>
        <v>210.02273876937664</v>
      </c>
      <c r="AH118" s="12">
        <f t="shared" si="17"/>
        <v>477.86288275227781</v>
      </c>
    </row>
    <row r="119" spans="1:34" x14ac:dyDescent="0.25">
      <c r="A119" s="8" t="s">
        <v>118</v>
      </c>
      <c r="B119" s="6">
        <f>VLOOKUP($A119,OBITOS!A:AC,10,0)</f>
        <v>0</v>
      </c>
      <c r="C119" s="1">
        <f>VLOOKUP(A119,POP_2021_FX_ETARIA!A:AC,7,0)</f>
        <v>717.06012361865521</v>
      </c>
      <c r="D119" s="3">
        <f t="shared" si="9"/>
        <v>0</v>
      </c>
      <c r="E119" s="12">
        <f>(D119*POP_PADRAO!$B$2)/100000</f>
        <v>0</v>
      </c>
      <c r="F119" s="6">
        <f>VLOOKUP(A119,OBITOS!A:AC,11,0)</f>
        <v>0</v>
      </c>
      <c r="G119" s="1">
        <f>VLOOKUP(A119,POP_2021_FX_ETARIA!A:AC,10,0)</f>
        <v>668.73513431934805</v>
      </c>
      <c r="H119" s="3">
        <f t="shared" si="10"/>
        <v>0</v>
      </c>
      <c r="I119" s="12">
        <f>(H119*POP_PADRAO!$C$2)/100000</f>
        <v>0</v>
      </c>
      <c r="J119" s="8">
        <f>VLOOKUP(A119,OBITOS!A:AC,12,0)</f>
        <v>0</v>
      </c>
      <c r="K119" s="1">
        <f>VLOOKUP(A119,POP_2021_FX_ETARIA!A:AC,13,0)</f>
        <v>939.90919627512892</v>
      </c>
      <c r="L119" s="3">
        <f t="shared" si="11"/>
        <v>0</v>
      </c>
      <c r="M119" s="12">
        <f>(L119*POP_PADRAO!$D$2)/100000</f>
        <v>0</v>
      </c>
      <c r="N119" s="8">
        <f>VLOOKUP(A119,OBITOS!A:AB,13,0)</f>
        <v>0</v>
      </c>
      <c r="O119" s="1">
        <f>VLOOKUP(A119,POP_2021_FX_ETARIA!A:AC,16,0)</f>
        <v>1044.5416666666667</v>
      </c>
      <c r="P119" s="3">
        <f t="shared" si="12"/>
        <v>0</v>
      </c>
      <c r="Q119" s="12">
        <f>(P119*POP_PADRAO!$E$2)/100000</f>
        <v>0</v>
      </c>
      <c r="R119" s="8">
        <f>VLOOKUP($A119,OBITOS!A:AB,14,0)</f>
        <v>2</v>
      </c>
      <c r="S119" s="1">
        <f>VLOOKUP(A119,POP_2021_FX_ETARIA!A:AC,19,0)</f>
        <v>925.52848703803147</v>
      </c>
      <c r="T119" s="3">
        <f t="shared" si="13"/>
        <v>216.09275435709162</v>
      </c>
      <c r="U119" s="12">
        <f>(T119*POP_PADRAO!$F$2)/100000</f>
        <v>32.969837079009189</v>
      </c>
      <c r="V119" s="8">
        <f>VLOOKUP(A119,OBITOS!A:AC,15,0)</f>
        <v>4</v>
      </c>
      <c r="W119" s="1">
        <f>VLOOKUP(A119,POP_2021_FX_ETARIA!A:AC,22,0)</f>
        <v>713.1277711964799</v>
      </c>
      <c r="X119" s="3">
        <f t="shared" si="14"/>
        <v>560.90930146905271</v>
      </c>
      <c r="Y119" s="12">
        <f>(X119*POP_PADRAO!$G$2)/100000</f>
        <v>68.397001013329799</v>
      </c>
      <c r="Z119" s="8">
        <f>VLOOKUP(A119,OBITOS!A:AC,16,0)</f>
        <v>3</v>
      </c>
      <c r="AA119" s="1">
        <f>VLOOKUP(A119,POP_2021_FX_ETARIA!A:AC,25,0)</f>
        <v>505.13308723528269</v>
      </c>
      <c r="AB119" s="3">
        <f t="shared" si="15"/>
        <v>593.90288931967132</v>
      </c>
      <c r="AC119" s="12">
        <f>(AB119*POP_PADRAO!$H$2)/100000</f>
        <v>54.218952551131409</v>
      </c>
      <c r="AD119" s="8">
        <f>VLOOKUP(A119,OBITOS!A:AC,17,0)</f>
        <v>7</v>
      </c>
      <c r="AE119" s="1">
        <f>VLOOKUP(A119,POP_2021_FX_ETARIA!A:AC,28,0)</f>
        <v>344.72250770811922</v>
      </c>
      <c r="AF119" s="3">
        <f t="shared" si="16"/>
        <v>2030.6187856834072</v>
      </c>
      <c r="AG119" s="12">
        <f>(AF119*POP_PADRAO!$I$2)/100000</f>
        <v>140.40724289725756</v>
      </c>
      <c r="AH119" s="12">
        <f t="shared" si="17"/>
        <v>295.99303354072794</v>
      </c>
    </row>
    <row r="120" spans="1:34" x14ac:dyDescent="0.25">
      <c r="A120" s="8" t="s">
        <v>119</v>
      </c>
      <c r="B120" s="6">
        <f>VLOOKUP($A120,OBITOS!A:AC,10,0)</f>
        <v>0</v>
      </c>
      <c r="C120" s="1">
        <f>VLOOKUP(A120,POP_2021_FX_ETARIA!A:AC,7,0)</f>
        <v>1537.6244615096459</v>
      </c>
      <c r="D120" s="3">
        <f t="shared" si="9"/>
        <v>0</v>
      </c>
      <c r="E120" s="12">
        <f>(D120*POP_PADRAO!$B$2)/100000</f>
        <v>0</v>
      </c>
      <c r="F120" s="6">
        <f>VLOOKUP(A120,OBITOS!A:AC,11,0)</f>
        <v>0</v>
      </c>
      <c r="G120" s="1">
        <f>VLOOKUP(A120,POP_2021_FX_ETARIA!A:AC,10,0)</f>
        <v>1575.59779655901</v>
      </c>
      <c r="H120" s="3">
        <f t="shared" si="10"/>
        <v>0</v>
      </c>
      <c r="I120" s="12">
        <f>(H120*POP_PADRAO!$C$2)/100000</f>
        <v>0</v>
      </c>
      <c r="J120" s="8">
        <f>VLOOKUP(A120,OBITOS!A:AC,12,0)</f>
        <v>0</v>
      </c>
      <c r="K120" s="1">
        <f>VLOOKUP(A120,POP_2021_FX_ETARIA!A:AC,13,0)</f>
        <v>1943.5674033811597</v>
      </c>
      <c r="L120" s="3">
        <f t="shared" si="11"/>
        <v>0</v>
      </c>
      <c r="M120" s="12">
        <f>(L120*POP_PADRAO!$D$2)/100000</f>
        <v>0</v>
      </c>
      <c r="N120" s="8">
        <f>VLOOKUP(A120,OBITOS!A:AB,13,0)</f>
        <v>0</v>
      </c>
      <c r="O120" s="1">
        <f>VLOOKUP(A120,POP_2021_FX_ETARIA!A:AC,16,0)</f>
        <v>1974.3420138888889</v>
      </c>
      <c r="P120" s="3">
        <f t="shared" si="12"/>
        <v>0</v>
      </c>
      <c r="Q120" s="12">
        <f>(P120*POP_PADRAO!$E$2)/100000</f>
        <v>0</v>
      </c>
      <c r="R120" s="8">
        <f>VLOOKUP($A120,OBITOS!A:AB,14,0)</f>
        <v>4</v>
      </c>
      <c r="S120" s="1">
        <f>VLOOKUP(A120,POP_2021_FX_ETARIA!A:AC,19,0)</f>
        <v>1803.7521847385635</v>
      </c>
      <c r="T120" s="3">
        <f t="shared" si="13"/>
        <v>221.75995316007123</v>
      </c>
      <c r="U120" s="12">
        <f>(T120*POP_PADRAO!$F$2)/100000</f>
        <v>33.834496432278527</v>
      </c>
      <c r="V120" s="8">
        <f>VLOOKUP(A120,OBITOS!A:AC,15,0)</f>
        <v>6</v>
      </c>
      <c r="W120" s="1">
        <f>VLOOKUP(A120,POP_2021_FX_ETARIA!A:AC,22,0)</f>
        <v>1283.0204772381112</v>
      </c>
      <c r="X120" s="3">
        <f t="shared" si="14"/>
        <v>467.64647224616988</v>
      </c>
      <c r="Y120" s="12">
        <f>(X120*POP_PADRAO!$G$2)/100000</f>
        <v>57.024578041992299</v>
      </c>
      <c r="Z120" s="8">
        <f>VLOOKUP(A120,OBITOS!A:AC,16,0)</f>
        <v>23</v>
      </c>
      <c r="AA120" s="1">
        <f>VLOOKUP(A120,POP_2021_FX_ETARIA!A:AC,25,0)</f>
        <v>1004.4095589663881</v>
      </c>
      <c r="AB120" s="3">
        <f t="shared" si="15"/>
        <v>2289.9025397238061</v>
      </c>
      <c r="AC120" s="12">
        <f>(AB120*POP_PADRAO!$H$2)/100000</f>
        <v>209.05120918038278</v>
      </c>
      <c r="AD120" s="8">
        <f>VLOOKUP(A120,OBITOS!A:AC,17,0)</f>
        <v>20</v>
      </c>
      <c r="AE120" s="1">
        <f>VLOOKUP(A120,POP_2021_FX_ETARIA!A:AC,28,0)</f>
        <v>674.25385405960947</v>
      </c>
      <c r="AF120" s="3">
        <f t="shared" si="16"/>
        <v>2966.2418508373612</v>
      </c>
      <c r="AG120" s="12">
        <f>(AF120*POP_PADRAO!$I$2)/100000</f>
        <v>205.10094902050494</v>
      </c>
      <c r="AH120" s="12">
        <f t="shared" si="17"/>
        <v>505.01123267515857</v>
      </c>
    </row>
    <row r="121" spans="1:34" x14ac:dyDescent="0.25">
      <c r="A121" s="8" t="s">
        <v>120</v>
      </c>
      <c r="B121" s="6">
        <f>VLOOKUP($A121,OBITOS!A:AC,10,0)</f>
        <v>0</v>
      </c>
      <c r="C121" s="1">
        <f>VLOOKUP(A121,POP_2021_FX_ETARIA!A:AC,7,0)</f>
        <v>1662.4697508896797</v>
      </c>
      <c r="D121" s="3">
        <f t="shared" si="9"/>
        <v>0</v>
      </c>
      <c r="E121" s="12">
        <f>(D121*POP_PADRAO!$B$2)/100000</f>
        <v>0</v>
      </c>
      <c r="F121" s="6">
        <f>VLOOKUP(A121,OBITOS!A:AC,11,0)</f>
        <v>0</v>
      </c>
      <c r="G121" s="1">
        <f>VLOOKUP(A121,POP_2021_FX_ETARIA!A:AC,10,0)</f>
        <v>1668.4142770902506</v>
      </c>
      <c r="H121" s="3">
        <f t="shared" si="10"/>
        <v>0</v>
      </c>
      <c r="I121" s="12">
        <f>(H121*POP_PADRAO!$C$2)/100000</f>
        <v>0</v>
      </c>
      <c r="J121" s="8">
        <f>VLOOKUP(A121,OBITOS!A:AC,12,0)</f>
        <v>1</v>
      </c>
      <c r="K121" s="1">
        <f>VLOOKUP(A121,POP_2021_FX_ETARIA!A:AC,13,0)</f>
        <v>1826.1759322169378</v>
      </c>
      <c r="L121" s="3">
        <f t="shared" si="11"/>
        <v>54.759236629847699</v>
      </c>
      <c r="M121" s="12">
        <f>(L121*POP_PADRAO!$D$2)/100000</f>
        <v>8.1033331869914669</v>
      </c>
      <c r="N121" s="8">
        <f>VLOOKUP(A121,OBITOS!A:AB,13,0)</f>
        <v>4</v>
      </c>
      <c r="O121" s="1">
        <f>VLOOKUP(A121,POP_2021_FX_ETARIA!A:AC,16,0)</f>
        <v>2144.4756944444443</v>
      </c>
      <c r="P121" s="3">
        <f t="shared" si="12"/>
        <v>186.52577925515982</v>
      </c>
      <c r="Q121" s="12">
        <f>(P121*POP_PADRAO!$E$2)/100000</f>
        <v>30.922259358917554</v>
      </c>
      <c r="R121" s="8">
        <f>VLOOKUP($A121,OBITOS!A:AB,14,0)</f>
        <v>4</v>
      </c>
      <c r="S121" s="1">
        <f>VLOOKUP(A121,POP_2021_FX_ETARIA!A:AC,19,0)</f>
        <v>1902.4752233559536</v>
      </c>
      <c r="T121" s="3">
        <f t="shared" si="13"/>
        <v>210.25240964473781</v>
      </c>
      <c r="U121" s="12">
        <f>(T121*POP_PADRAO!$F$2)/100000</f>
        <v>32.078760401198132</v>
      </c>
      <c r="V121" s="8">
        <f>VLOOKUP(A121,OBITOS!A:AC,15,0)</f>
        <v>16</v>
      </c>
      <c r="W121" s="1">
        <f>VLOOKUP(A121,POP_2021_FX_ETARIA!A:AC,22,0)</f>
        <v>1593.8710441699102</v>
      </c>
      <c r="X121" s="3">
        <f t="shared" si="14"/>
        <v>1003.8453272945188</v>
      </c>
      <c r="Y121" s="12">
        <f>(X121*POP_PADRAO!$G$2)/100000</f>
        <v>122.40839951907589</v>
      </c>
      <c r="Z121" s="8">
        <f>VLOOKUP(A121,OBITOS!A:AC,16,0)</f>
        <v>15</v>
      </c>
      <c r="AA121" s="1">
        <f>VLOOKUP(A121,POP_2021_FX_ETARIA!A:AC,25,0)</f>
        <v>1174.2514085875266</v>
      </c>
      <c r="AB121" s="3">
        <f t="shared" si="15"/>
        <v>1277.4095811426848</v>
      </c>
      <c r="AC121" s="12">
        <f>(AB121*POP_PADRAO!$H$2)/100000</f>
        <v>116.61807126022656</v>
      </c>
      <c r="AD121" s="8">
        <f>VLOOKUP(A121,OBITOS!A:AC,17,0)</f>
        <v>22</v>
      </c>
      <c r="AE121" s="1">
        <f>VLOOKUP(A121,POP_2021_FX_ETARIA!A:AC,28,0)</f>
        <v>759.55806783144919</v>
      </c>
      <c r="AF121" s="3">
        <f t="shared" si="16"/>
        <v>2896.4210811176508</v>
      </c>
      <c r="AG121" s="12">
        <f>(AF121*POP_PADRAO!$I$2)/100000</f>
        <v>200.27318822048386</v>
      </c>
      <c r="AH121" s="12">
        <f t="shared" si="17"/>
        <v>510.40401194689343</v>
      </c>
    </row>
    <row r="122" spans="1:34" x14ac:dyDescent="0.25">
      <c r="A122" s="8" t="s">
        <v>121</v>
      </c>
      <c r="B122" s="6">
        <f>VLOOKUP($A122,OBITOS!A:AC,10,0)</f>
        <v>0</v>
      </c>
      <c r="C122" s="1">
        <f>VLOOKUP(A122,POP_2021_FX_ETARIA!A:AC,7,0)</f>
        <v>3099.3498833722092</v>
      </c>
      <c r="D122" s="3">
        <f t="shared" si="9"/>
        <v>0</v>
      </c>
      <c r="E122" s="12">
        <f>(D122*POP_PADRAO!$B$2)/100000</f>
        <v>0</v>
      </c>
      <c r="F122" s="6">
        <f>VLOOKUP(A122,OBITOS!A:AC,11,0)</f>
        <v>0</v>
      </c>
      <c r="G122" s="1">
        <f>VLOOKUP(A122,POP_2021_FX_ETARIA!A:AC,10,0)</f>
        <v>3061.5702653061226</v>
      </c>
      <c r="H122" s="3">
        <f t="shared" si="10"/>
        <v>0</v>
      </c>
      <c r="I122" s="12">
        <f>(H122*POP_PADRAO!$C$2)/100000</f>
        <v>0</v>
      </c>
      <c r="J122" s="8">
        <f>VLOOKUP(A122,OBITOS!A:AC,12,0)</f>
        <v>3</v>
      </c>
      <c r="K122" s="1">
        <f>VLOOKUP(A122,POP_2021_FX_ETARIA!A:AC,13,0)</f>
        <v>3729.7347778332501</v>
      </c>
      <c r="L122" s="3">
        <f t="shared" si="11"/>
        <v>80.434673742212269</v>
      </c>
      <c r="M122" s="12">
        <f>(L122*POP_PADRAO!$D$2)/100000</f>
        <v>11.902813136822076</v>
      </c>
      <c r="N122" s="8">
        <f>VLOOKUP(A122,OBITOS!A:AB,13,0)</f>
        <v>5</v>
      </c>
      <c r="O122" s="1">
        <f>VLOOKUP(A122,POP_2021_FX_ETARIA!A:AC,16,0)</f>
        <v>3596.2803974246144</v>
      </c>
      <c r="P122" s="3">
        <f t="shared" si="12"/>
        <v>139.03254049880604</v>
      </c>
      <c r="Q122" s="12">
        <f>(P122*POP_PADRAO!$E$2)/100000</f>
        <v>23.048826246972297</v>
      </c>
      <c r="R122" s="8">
        <f>VLOOKUP($A122,OBITOS!A:AB,14,0)</f>
        <v>6</v>
      </c>
      <c r="S122" s="1">
        <f>VLOOKUP(A122,POP_2021_FX_ETARIA!A:AC,19,0)</f>
        <v>3275.1090168402329</v>
      </c>
      <c r="T122" s="3">
        <f t="shared" si="13"/>
        <v>183.20000858440719</v>
      </c>
      <c r="U122" s="12">
        <f>(T122*POP_PADRAO!$F$2)/100000</f>
        <v>27.951304771282672</v>
      </c>
      <c r="V122" s="8">
        <f>VLOOKUP(A122,OBITOS!A:AC,15,0)</f>
        <v>14</v>
      </c>
      <c r="W122" s="1">
        <f>VLOOKUP(A122,POP_2021_FX_ETARIA!A:AC,22,0)</f>
        <v>2705.0143667296784</v>
      </c>
      <c r="X122" s="3">
        <f t="shared" si="14"/>
        <v>517.55732509937786</v>
      </c>
      <c r="Y122" s="12">
        <f>(X122*POP_PADRAO!$G$2)/100000</f>
        <v>63.110682594432802</v>
      </c>
      <c r="Z122" s="8">
        <f>VLOOKUP(A122,OBITOS!A:AC,16,0)</f>
        <v>28</v>
      </c>
      <c r="AA122" s="1">
        <f>VLOOKUP(A122,POP_2021_FX_ETARIA!A:AC,25,0)</f>
        <v>1733.6743654241939</v>
      </c>
      <c r="AB122" s="3">
        <f t="shared" si="15"/>
        <v>1615.0668521391551</v>
      </c>
      <c r="AC122" s="12">
        <f>(AB122*POP_PADRAO!$H$2)/100000</f>
        <v>147.44368919192863</v>
      </c>
      <c r="AD122" s="8">
        <f>VLOOKUP(A122,OBITOS!A:AC,17,0)</f>
        <v>28</v>
      </c>
      <c r="AE122" s="1">
        <f>VLOOKUP(A122,POP_2021_FX_ETARIA!A:AC,28,0)</f>
        <v>1252.109232480534</v>
      </c>
      <c r="AF122" s="3">
        <f t="shared" si="16"/>
        <v>2236.226622539124</v>
      </c>
      <c r="AG122" s="12">
        <f>(AF122*POP_PADRAO!$I$2)/100000</f>
        <v>154.62400760687021</v>
      </c>
      <c r="AH122" s="12">
        <f t="shared" si="17"/>
        <v>428.08132354830866</v>
      </c>
    </row>
    <row r="123" spans="1:34" x14ac:dyDescent="0.25">
      <c r="A123" s="8" t="s">
        <v>122</v>
      </c>
      <c r="B123" s="6">
        <f>VLOOKUP($A123,OBITOS!A:AC,10,0)</f>
        <v>0</v>
      </c>
      <c r="C123" s="1">
        <f>VLOOKUP(A123,POP_2021_FX_ETARIA!A:AC,7,0)</f>
        <v>2057.5241586137954</v>
      </c>
      <c r="D123" s="3">
        <f t="shared" si="9"/>
        <v>0</v>
      </c>
      <c r="E123" s="12">
        <f>(D123*POP_PADRAO!$B$2)/100000</f>
        <v>0</v>
      </c>
      <c r="F123" s="6">
        <f>VLOOKUP(A123,OBITOS!A:AC,11,0)</f>
        <v>0</v>
      </c>
      <c r="G123" s="1">
        <f>VLOOKUP(A123,POP_2021_FX_ETARIA!A:AC,10,0)</f>
        <v>2046.9660408163265</v>
      </c>
      <c r="H123" s="3">
        <f t="shared" si="10"/>
        <v>0</v>
      </c>
      <c r="I123" s="12">
        <f>(H123*POP_PADRAO!$C$2)/100000</f>
        <v>0</v>
      </c>
      <c r="J123" s="8">
        <f>VLOOKUP(A123,OBITOS!A:AC,12,0)</f>
        <v>1</v>
      </c>
      <c r="K123" s="1">
        <f>VLOOKUP(A123,POP_2021_FX_ETARIA!A:AC,13,0)</f>
        <v>2711.3903744383424</v>
      </c>
      <c r="L123" s="3">
        <f t="shared" si="11"/>
        <v>36.881446855735312</v>
      </c>
      <c r="M123" s="12">
        <f>(L123*POP_PADRAO!$D$2)/100000</f>
        <v>5.4577578265114184</v>
      </c>
      <c r="N123" s="8">
        <f>VLOOKUP(A123,OBITOS!A:AB,13,0)</f>
        <v>4</v>
      </c>
      <c r="O123" s="1">
        <f>VLOOKUP(A123,POP_2021_FX_ETARIA!A:AC,16,0)</f>
        <v>2580.619296864144</v>
      </c>
      <c r="P123" s="3">
        <f t="shared" si="12"/>
        <v>155.00155349766723</v>
      </c>
      <c r="Q123" s="12">
        <f>(P123*POP_PADRAO!$E$2)/100000</f>
        <v>25.696170563819869</v>
      </c>
      <c r="R123" s="8">
        <f>VLOOKUP($A123,OBITOS!A:AB,14,0)</f>
        <v>6</v>
      </c>
      <c r="S123" s="1">
        <f>VLOOKUP(A123,POP_2021_FX_ETARIA!A:AC,19,0)</f>
        <v>2448.1524514444732</v>
      </c>
      <c r="T123" s="3">
        <f t="shared" si="13"/>
        <v>245.08277646107558</v>
      </c>
      <c r="U123" s="12">
        <f>(T123*POP_PADRAO!$F$2)/100000</f>
        <v>37.392920622596129</v>
      </c>
      <c r="V123" s="8">
        <f>VLOOKUP(A123,OBITOS!A:AC,15,0)</f>
        <v>14</v>
      </c>
      <c r="W123" s="1">
        <f>VLOOKUP(A123,POP_2021_FX_ETARIA!A:AC,22,0)</f>
        <v>2033.639949590422</v>
      </c>
      <c r="X123" s="3">
        <f t="shared" si="14"/>
        <v>688.42077983468107</v>
      </c>
      <c r="Y123" s="12">
        <f>(X123*POP_PADRAO!$G$2)/100000</f>
        <v>83.945687212940356</v>
      </c>
      <c r="Z123" s="8">
        <f>VLOOKUP(A123,OBITOS!A:AC,16,0)</f>
        <v>17</v>
      </c>
      <c r="AA123" s="1">
        <f>VLOOKUP(A123,POP_2021_FX_ETARIA!A:AC,25,0)</f>
        <v>1342.5968442716669</v>
      </c>
      <c r="AB123" s="3">
        <f t="shared" si="15"/>
        <v>1266.2028867811152</v>
      </c>
      <c r="AC123" s="12">
        <f>(AB123*POP_PADRAO!$H$2)/100000</f>
        <v>115.59498273721732</v>
      </c>
      <c r="AD123" s="8">
        <f>VLOOKUP(A123,OBITOS!A:AC,17,0)</f>
        <v>31</v>
      </c>
      <c r="AE123" s="1">
        <f>VLOOKUP(A123,POP_2021_FX_ETARIA!A:AC,28,0)</f>
        <v>1072.8266963292547</v>
      </c>
      <c r="AF123" s="3">
        <f t="shared" si="16"/>
        <v>2889.5626950809938</v>
      </c>
      <c r="AG123" s="12">
        <f>(AF123*POP_PADRAO!$I$2)/100000</f>
        <v>199.79896475671933</v>
      </c>
      <c r="AH123" s="12">
        <f t="shared" si="17"/>
        <v>467.88648371980446</v>
      </c>
    </row>
    <row r="124" spans="1:34" x14ac:dyDescent="0.25">
      <c r="A124" s="8" t="s">
        <v>123</v>
      </c>
      <c r="B124" s="6">
        <f>VLOOKUP($A124,OBITOS!A:AC,10,0)</f>
        <v>0</v>
      </c>
      <c r="C124" s="1">
        <f>VLOOKUP(A124,POP_2021_FX_ETARIA!A:AC,7,0)</f>
        <v>4600.5804731756079</v>
      </c>
      <c r="D124" s="3">
        <f t="shared" si="9"/>
        <v>0</v>
      </c>
      <c r="E124" s="12">
        <f>(D124*POP_PADRAO!$B$2)/100000</f>
        <v>0</v>
      </c>
      <c r="F124" s="6">
        <f>VLOOKUP(A124,OBITOS!A:AC,11,0)</f>
        <v>0</v>
      </c>
      <c r="G124" s="1">
        <f>VLOOKUP(A124,POP_2021_FX_ETARIA!A:AC,10,0)</f>
        <v>4408.7257551020411</v>
      </c>
      <c r="H124" s="3">
        <f t="shared" si="10"/>
        <v>0</v>
      </c>
      <c r="I124" s="12">
        <f>(H124*POP_PADRAO!$C$2)/100000</f>
        <v>0</v>
      </c>
      <c r="J124" s="8">
        <f>VLOOKUP(A124,OBITOS!A:AC,12,0)</f>
        <v>1</v>
      </c>
      <c r="K124" s="1">
        <f>VLOOKUP(A124,POP_2021_FX_ETARIA!A:AC,13,0)</f>
        <v>5032.673529705442</v>
      </c>
      <c r="L124" s="3">
        <f t="shared" si="11"/>
        <v>19.870154384095905</v>
      </c>
      <c r="M124" s="12">
        <f>(L124*POP_PADRAO!$D$2)/100000</f>
        <v>2.9404077076473327</v>
      </c>
      <c r="N124" s="8">
        <f>VLOOKUP(A124,OBITOS!A:AB,13,0)</f>
        <v>6</v>
      </c>
      <c r="O124" s="1">
        <f>VLOOKUP(A124,POP_2021_FX_ETARIA!A:AC,16,0)</f>
        <v>4914.5934272083005</v>
      </c>
      <c r="P124" s="3">
        <f t="shared" si="12"/>
        <v>122.08537875753147</v>
      </c>
      <c r="Q124" s="12">
        <f>(P124*POP_PADRAO!$E$2)/100000</f>
        <v>20.239324349412364</v>
      </c>
      <c r="R124" s="8">
        <f>VLOOKUP($A124,OBITOS!A:AB,14,0)</f>
        <v>8</v>
      </c>
      <c r="S124" s="1">
        <f>VLOOKUP(A124,POP_2021_FX_ETARIA!A:AC,19,0)</f>
        <v>3850.4812519723441</v>
      </c>
      <c r="T124" s="3">
        <f t="shared" si="13"/>
        <v>207.76623690615648</v>
      </c>
      <c r="U124" s="12">
        <f>(T124*POP_PADRAO!$F$2)/100000</f>
        <v>31.699438519790448</v>
      </c>
      <c r="V124" s="8">
        <f>VLOOKUP(A124,OBITOS!A:AC,15,0)</f>
        <v>16</v>
      </c>
      <c r="W124" s="1">
        <f>VLOOKUP(A124,POP_2021_FX_ETARIA!A:AC,22,0)</f>
        <v>2665.980970384373</v>
      </c>
      <c r="X124" s="3">
        <f t="shared" si="14"/>
        <v>600.15432134510581</v>
      </c>
      <c r="Y124" s="12">
        <f>(X124*POP_PADRAO!$G$2)/100000</f>
        <v>73.18251920174346</v>
      </c>
      <c r="Z124" s="8">
        <f>VLOOKUP(A124,OBITOS!A:AC,16,0)</f>
        <v>23</v>
      </c>
      <c r="AA124" s="1">
        <f>VLOOKUP(A124,POP_2021_FX_ETARIA!A:AC,25,0)</f>
        <v>1475.0089183626799</v>
      </c>
      <c r="AB124" s="3">
        <f t="shared" si="15"/>
        <v>1559.3126057523054</v>
      </c>
      <c r="AC124" s="12">
        <f>(AB124*POP_PADRAO!$H$2)/100000</f>
        <v>142.35373779796333</v>
      </c>
      <c r="AD124" s="8">
        <f>VLOOKUP(A124,OBITOS!A:AC,17,0)</f>
        <v>23</v>
      </c>
      <c r="AE124" s="1">
        <f>VLOOKUP(A124,POP_2021_FX_ETARIA!A:AC,28,0)</f>
        <v>728.60422691879864</v>
      </c>
      <c r="AF124" s="3">
        <f t="shared" si="16"/>
        <v>3156.7206379332879</v>
      </c>
      <c r="AG124" s="12">
        <f>(AF124*POP_PADRAO!$I$2)/100000</f>
        <v>218.27161478756662</v>
      </c>
      <c r="AH124" s="12">
        <f t="shared" si="17"/>
        <v>488.6870423641235</v>
      </c>
    </row>
    <row r="125" spans="1:34" x14ac:dyDescent="0.25">
      <c r="A125" s="8" t="s">
        <v>124</v>
      </c>
      <c r="B125" s="6">
        <f>VLOOKUP($A125,OBITOS!A:AC,10,0)</f>
        <v>0</v>
      </c>
      <c r="C125" s="1">
        <f>VLOOKUP(A125,POP_2021_FX_ETARIA!A:AC,7,0)</f>
        <v>3834.1799400199934</v>
      </c>
      <c r="D125" s="3">
        <f t="shared" si="9"/>
        <v>0</v>
      </c>
      <c r="E125" s="12">
        <f>(D125*POP_PADRAO!$B$2)/100000</f>
        <v>0</v>
      </c>
      <c r="F125" s="6">
        <f>VLOOKUP(A125,OBITOS!A:AC,11,0)</f>
        <v>0</v>
      </c>
      <c r="G125" s="1">
        <f>VLOOKUP(A125,POP_2021_FX_ETARIA!A:AC,10,0)</f>
        <v>3868.733530612245</v>
      </c>
      <c r="H125" s="3">
        <f t="shared" si="10"/>
        <v>0</v>
      </c>
      <c r="I125" s="12">
        <f>(H125*POP_PADRAO!$C$2)/100000</f>
        <v>0</v>
      </c>
      <c r="J125" s="8">
        <f>VLOOKUP(A125,OBITOS!A:AC,12,0)</f>
        <v>3</v>
      </c>
      <c r="K125" s="1">
        <f>VLOOKUP(A125,POP_2021_FX_ETARIA!A:AC,13,0)</f>
        <v>4544.7975037443839</v>
      </c>
      <c r="L125" s="3">
        <f t="shared" si="11"/>
        <v>66.009541624865562</v>
      </c>
      <c r="M125" s="12">
        <f>(L125*POP_PADRAO!$D$2)/100000</f>
        <v>9.7681659246380086</v>
      </c>
      <c r="N125" s="8">
        <f>VLOOKUP(A125,OBITOS!A:AB,13,0)</f>
        <v>2</v>
      </c>
      <c r="O125" s="1">
        <f>VLOOKUP(A125,POP_2021_FX_ETARIA!A:AC,16,0)</f>
        <v>4227.4335309648432</v>
      </c>
      <c r="P125" s="3">
        <f t="shared" si="12"/>
        <v>47.310028303237033</v>
      </c>
      <c r="Q125" s="12">
        <f>(P125*POP_PADRAO!$E$2)/100000</f>
        <v>7.8430604676321529</v>
      </c>
      <c r="R125" s="8">
        <f>VLOOKUP($A125,OBITOS!A:AB,14,0)</f>
        <v>7</v>
      </c>
      <c r="S125" s="1">
        <f>VLOOKUP(A125,POP_2021_FX_ETARIA!A:AC,19,0)</f>
        <v>3556.0260492870871</v>
      </c>
      <c r="T125" s="3">
        <f t="shared" si="13"/>
        <v>196.84895169436012</v>
      </c>
      <c r="U125" s="12">
        <f>(T125*POP_PADRAO!$F$2)/100000</f>
        <v>30.033759742874111</v>
      </c>
      <c r="V125" s="8">
        <f>VLOOKUP(A125,OBITOS!A:AC,15,0)</f>
        <v>24</v>
      </c>
      <c r="W125" s="1">
        <f>VLOOKUP(A125,POP_2021_FX_ETARIA!A:AC,22,0)</f>
        <v>2741.4455366519637</v>
      </c>
      <c r="X125" s="3">
        <f t="shared" si="14"/>
        <v>875.45054895784654</v>
      </c>
      <c r="Y125" s="12">
        <f>(X125*POP_PADRAO!$G$2)/100000</f>
        <v>106.75200416068273</v>
      </c>
      <c r="Z125" s="8">
        <f>VLOOKUP(A125,OBITOS!A:AC,16,0)</f>
        <v>23</v>
      </c>
      <c r="AA125" s="1">
        <f>VLOOKUP(A125,POP_2021_FX_ETARIA!A:AC,25,0)</f>
        <v>1866.0864395152068</v>
      </c>
      <c r="AB125" s="3">
        <f t="shared" si="15"/>
        <v>1232.5259705533899</v>
      </c>
      <c r="AC125" s="12">
        <f>(AB125*POP_PADRAO!$H$2)/100000</f>
        <v>112.52052872149245</v>
      </c>
      <c r="AD125" s="8">
        <f>VLOOKUP(A125,OBITOS!A:AC,17,0)</f>
        <v>41</v>
      </c>
      <c r="AE125" s="1">
        <f>VLOOKUP(A125,POP_2021_FX_ETARIA!A:AC,28,0)</f>
        <v>1227.7268075639599</v>
      </c>
      <c r="AF125" s="3">
        <f t="shared" si="16"/>
        <v>3339.5051527262553</v>
      </c>
      <c r="AG125" s="12">
        <f>(AF125*POP_PADRAO!$I$2)/100000</f>
        <v>230.91025969095071</v>
      </c>
      <c r="AH125" s="12">
        <f t="shared" si="17"/>
        <v>497.82777870827022</v>
      </c>
    </row>
    <row r="126" spans="1:34" x14ac:dyDescent="0.25">
      <c r="A126" s="8" t="s">
        <v>125</v>
      </c>
      <c r="B126" s="6">
        <f>VLOOKUP($A126,OBITOS!A:AC,10,0)</f>
        <v>0</v>
      </c>
      <c r="C126" s="1">
        <f>VLOOKUP(A126,POP_2021_FX_ETARIA!A:AC,7,0)</f>
        <v>1636.5843785632837</v>
      </c>
      <c r="D126" s="3">
        <f t="shared" si="9"/>
        <v>0</v>
      </c>
      <c r="E126" s="12">
        <f>(D126*POP_PADRAO!$B$2)/100000</f>
        <v>0</v>
      </c>
      <c r="F126" s="6">
        <f>VLOOKUP(A126,OBITOS!A:AC,11,0)</f>
        <v>0</v>
      </c>
      <c r="G126" s="1">
        <f>VLOOKUP(A126,POP_2021_FX_ETARIA!A:AC,10,0)</f>
        <v>1776.2236382322712</v>
      </c>
      <c r="H126" s="3">
        <f t="shared" si="10"/>
        <v>0</v>
      </c>
      <c r="I126" s="12">
        <f>(H126*POP_PADRAO!$C$2)/100000</f>
        <v>0</v>
      </c>
      <c r="J126" s="8">
        <f>VLOOKUP(A126,OBITOS!A:AC,12,0)</f>
        <v>0</v>
      </c>
      <c r="K126" s="1">
        <f>VLOOKUP(A126,POP_2021_FX_ETARIA!A:AC,13,0)</f>
        <v>2052.6244742861359</v>
      </c>
      <c r="L126" s="3">
        <f t="shared" si="11"/>
        <v>0</v>
      </c>
      <c r="M126" s="12">
        <f>(L126*POP_PADRAO!$D$2)/100000</f>
        <v>0</v>
      </c>
      <c r="N126" s="8">
        <f>VLOOKUP(A126,OBITOS!A:AB,13,0)</f>
        <v>0</v>
      </c>
      <c r="O126" s="1">
        <f>VLOOKUP(A126,POP_2021_FX_ETARIA!A:AC,16,0)</f>
        <v>2208.293481475223</v>
      </c>
      <c r="P126" s="3">
        <f t="shared" si="12"/>
        <v>0</v>
      </c>
      <c r="Q126" s="12">
        <f>(P126*POP_PADRAO!$E$2)/100000</f>
        <v>0</v>
      </c>
      <c r="R126" s="8">
        <f>VLOOKUP($A126,OBITOS!A:AB,14,0)</f>
        <v>9</v>
      </c>
      <c r="S126" s="1">
        <f>VLOOKUP(A126,POP_2021_FX_ETARIA!A:AC,19,0)</f>
        <v>1972.6714137752458</v>
      </c>
      <c r="T126" s="3">
        <f t="shared" si="13"/>
        <v>456.23411669843387</v>
      </c>
      <c r="U126" s="12">
        <f>(T126*POP_PADRAO!$F$2)/100000</f>
        <v>69.608833216944873</v>
      </c>
      <c r="V126" s="8">
        <f>VLOOKUP(A126,OBITOS!A:AC,15,0)</f>
        <v>6</v>
      </c>
      <c r="W126" s="1">
        <f>VLOOKUP(A126,POP_2021_FX_ETARIA!A:AC,22,0)</f>
        <v>1682.5339454646635</v>
      </c>
      <c r="X126" s="3">
        <f t="shared" si="14"/>
        <v>356.60498952625807</v>
      </c>
      <c r="Y126" s="12">
        <f>(X126*POP_PADRAO!$G$2)/100000</f>
        <v>43.48423491303371</v>
      </c>
      <c r="Z126" s="8">
        <f>VLOOKUP(A126,OBITOS!A:AC,16,0)</f>
        <v>19</v>
      </c>
      <c r="AA126" s="1">
        <f>VLOOKUP(A126,POP_2021_FX_ETARIA!A:AC,25,0)</f>
        <v>1148.6944016435541</v>
      </c>
      <c r="AB126" s="3">
        <f t="shared" si="15"/>
        <v>1654.0517628374237</v>
      </c>
      <c r="AC126" s="12">
        <f>(AB126*POP_PADRAO!$H$2)/100000</f>
        <v>151.00272394554102</v>
      </c>
      <c r="AD126" s="8">
        <f>VLOOKUP(A126,OBITOS!A:AC,17,0)</f>
        <v>22</v>
      </c>
      <c r="AE126" s="1">
        <f>VLOOKUP(A126,POP_2021_FX_ETARIA!A:AC,28,0)</f>
        <v>746.20207871869138</v>
      </c>
      <c r="AF126" s="3">
        <f t="shared" si="16"/>
        <v>2948.2630278618831</v>
      </c>
      <c r="AG126" s="12">
        <f>(AF126*POP_PADRAO!$I$2)/100000</f>
        <v>203.85780235884576</v>
      </c>
      <c r="AH126" s="12">
        <f t="shared" si="17"/>
        <v>467.95359443436541</v>
      </c>
    </row>
    <row r="127" spans="1:34" x14ac:dyDescent="0.25">
      <c r="A127" s="8" t="s">
        <v>126</v>
      </c>
      <c r="B127" s="6">
        <f>VLOOKUP($A127,OBITOS!A:AC,10,0)</f>
        <v>0</v>
      </c>
      <c r="C127" s="1">
        <f>VLOOKUP(A127,POP_2021_FX_ETARIA!A:AC,7,0)</f>
        <v>1997.8544279741543</v>
      </c>
      <c r="D127" s="3">
        <f t="shared" si="9"/>
        <v>0</v>
      </c>
      <c r="E127" s="12">
        <f>(D127*POP_PADRAO!$B$2)/100000</f>
        <v>0</v>
      </c>
      <c r="F127" s="6">
        <f>VLOOKUP(A127,OBITOS!A:AC,11,0)</f>
        <v>1</v>
      </c>
      <c r="G127" s="1">
        <f>VLOOKUP(A127,POP_2021_FX_ETARIA!A:AC,10,0)</f>
        <v>2031.6859198355601</v>
      </c>
      <c r="H127" s="3">
        <f t="shared" si="10"/>
        <v>49.220206245310678</v>
      </c>
      <c r="I127" s="12">
        <f>(H127*POP_PADRAO!$C$2)/100000</f>
        <v>5.9585367729413816</v>
      </c>
      <c r="J127" s="8">
        <f>VLOOKUP(A127,OBITOS!A:AC,12,0)</f>
        <v>0</v>
      </c>
      <c r="K127" s="1">
        <f>VLOOKUP(A127,POP_2021_FX_ETARIA!A:AC,13,0)</f>
        <v>2504.2536707739982</v>
      </c>
      <c r="L127" s="3">
        <f t="shared" si="11"/>
        <v>0</v>
      </c>
      <c r="M127" s="12">
        <f>(L127*POP_PADRAO!$D$2)/100000</f>
        <v>0</v>
      </c>
      <c r="N127" s="8">
        <f>VLOOKUP(A127,OBITOS!A:AB,13,0)</f>
        <v>3</v>
      </c>
      <c r="O127" s="1">
        <f>VLOOKUP(A127,POP_2021_FX_ETARIA!A:AC,16,0)</f>
        <v>2584.7657471167254</v>
      </c>
      <c r="P127" s="3">
        <f t="shared" si="12"/>
        <v>116.06467639655405</v>
      </c>
      <c r="Q127" s="12">
        <f>(P127*POP_PADRAO!$E$2)/100000</f>
        <v>19.241211806082294</v>
      </c>
      <c r="R127" s="8">
        <f>VLOOKUP($A127,OBITOS!A:AB,14,0)</f>
        <v>4</v>
      </c>
      <c r="S127" s="1">
        <f>VLOOKUP(A127,POP_2021_FX_ETARIA!A:AC,19,0)</f>
        <v>2302.7335577421022</v>
      </c>
      <c r="T127" s="3">
        <f t="shared" si="13"/>
        <v>173.70659260822677</v>
      </c>
      <c r="U127" s="12">
        <f>(T127*POP_PADRAO!$F$2)/100000</f>
        <v>26.502869450120969</v>
      </c>
      <c r="V127" s="8">
        <f>VLOOKUP(A127,OBITOS!A:AC,15,0)</f>
        <v>10</v>
      </c>
      <c r="W127" s="1">
        <f>VLOOKUP(A127,POP_2021_FX_ETARIA!A:AC,22,0)</f>
        <v>1794.5473010573178</v>
      </c>
      <c r="X127" s="3">
        <f t="shared" si="14"/>
        <v>557.24360088520177</v>
      </c>
      <c r="Y127" s="12">
        <f>(X127*POP_PADRAO!$G$2)/100000</f>
        <v>67.950007308836817</v>
      </c>
      <c r="Z127" s="8">
        <f>VLOOKUP(A127,OBITOS!A:AC,16,0)</f>
        <v>17</v>
      </c>
      <c r="AA127" s="1">
        <f>VLOOKUP(A127,POP_2021_FX_ETARIA!A:AC,25,0)</f>
        <v>1136.3759630200307</v>
      </c>
      <c r="AB127" s="3">
        <f t="shared" si="15"/>
        <v>1495.9837723794185</v>
      </c>
      <c r="AC127" s="12">
        <f>(AB127*POP_PADRAO!$H$2)/100000</f>
        <v>136.57228249018337</v>
      </c>
      <c r="AD127" s="8">
        <f>VLOOKUP(A127,OBITOS!A:AC,17,0)</f>
        <v>14</v>
      </c>
      <c r="AE127" s="1">
        <f>VLOOKUP(A127,POP_2021_FX_ETARIA!A:AC,28,0)</f>
        <v>725.03322542170724</v>
      </c>
      <c r="AF127" s="3">
        <f t="shared" si="16"/>
        <v>1930.9459910415915</v>
      </c>
      <c r="AG127" s="12">
        <f>(AF127*POP_PADRAO!$I$2)/100000</f>
        <v>133.51536226156654</v>
      </c>
      <c r="AH127" s="12">
        <f t="shared" si="17"/>
        <v>389.74027008973133</v>
      </c>
    </row>
    <row r="128" spans="1:34" x14ac:dyDescent="0.25">
      <c r="A128" s="8" t="s">
        <v>127</v>
      </c>
      <c r="B128" s="6">
        <f>VLOOKUP($A128,OBITOS!A:AC,10,0)</f>
        <v>0</v>
      </c>
      <c r="C128" s="1">
        <f>VLOOKUP(A128,POP_2021_FX_ETARIA!A:AC,7,0)</f>
        <v>2929.4963892056253</v>
      </c>
      <c r="D128" s="3">
        <f t="shared" si="9"/>
        <v>0</v>
      </c>
      <c r="E128" s="12">
        <f>(D128*POP_PADRAO!$B$2)/100000</f>
        <v>0</v>
      </c>
      <c r="F128" s="6">
        <f>VLOOKUP(A128,OBITOS!A:AC,11,0)</f>
        <v>0</v>
      </c>
      <c r="G128" s="1">
        <f>VLOOKUP(A128,POP_2021_FX_ETARIA!A:AC,10,0)</f>
        <v>2971.0503597122301</v>
      </c>
      <c r="H128" s="3">
        <f t="shared" si="10"/>
        <v>0</v>
      </c>
      <c r="I128" s="12">
        <f>(H128*POP_PADRAO!$C$2)/100000</f>
        <v>0</v>
      </c>
      <c r="J128" s="8">
        <f>VLOOKUP(A128,OBITOS!A:AC,12,0)</f>
        <v>1</v>
      </c>
      <c r="K128" s="1">
        <f>VLOOKUP(A128,POP_2021_FX_ETARIA!A:AC,13,0)</f>
        <v>3095.7756585257875</v>
      </c>
      <c r="L128" s="3">
        <f t="shared" si="11"/>
        <v>32.302082266393981</v>
      </c>
      <c r="M128" s="12">
        <f>(L128*POP_PADRAO!$D$2)/100000</f>
        <v>4.7800983240062909</v>
      </c>
      <c r="N128" s="8">
        <f>VLOOKUP(A128,OBITOS!A:AB,13,0)</f>
        <v>9</v>
      </c>
      <c r="O128" s="1">
        <f>VLOOKUP(A128,POP_2021_FX_ETARIA!A:AC,16,0)</f>
        <v>3115.9526424739133</v>
      </c>
      <c r="P128" s="3">
        <f t="shared" si="12"/>
        <v>288.83622547146422</v>
      </c>
      <c r="Q128" s="12">
        <f>(P128*POP_PADRAO!$E$2)/100000</f>
        <v>47.883293729932703</v>
      </c>
      <c r="R128" s="8">
        <f>VLOOKUP($A128,OBITOS!A:AB,14,0)</f>
        <v>8</v>
      </c>
      <c r="S128" s="1">
        <f>VLOOKUP(A128,POP_2021_FX_ETARIA!A:AC,19,0)</f>
        <v>2509.5725012946659</v>
      </c>
      <c r="T128" s="3">
        <f t="shared" si="13"/>
        <v>318.77939353706148</v>
      </c>
      <c r="U128" s="12">
        <f>(T128*POP_PADRAO!$F$2)/100000</f>
        <v>48.637006364842776</v>
      </c>
      <c r="V128" s="8">
        <f>VLOOKUP(A128,OBITOS!A:AC,15,0)</f>
        <v>10</v>
      </c>
      <c r="W128" s="1">
        <f>VLOOKUP(A128,POP_2021_FX_ETARIA!A:AC,22,0)</f>
        <v>1765.3771563717307</v>
      </c>
      <c r="X128" s="3">
        <f t="shared" si="14"/>
        <v>566.45119508356925</v>
      </c>
      <c r="Y128" s="12">
        <f>(X128*POP_PADRAO!$G$2)/100000</f>
        <v>69.072776762056208</v>
      </c>
      <c r="Z128" s="8">
        <f>VLOOKUP(A128,OBITOS!A:AC,16,0)</f>
        <v>23</v>
      </c>
      <c r="AA128" s="1">
        <f>VLOOKUP(A128,POP_2021_FX_ETARIA!A:AC,25,0)</f>
        <v>1094.8012326656394</v>
      </c>
      <c r="AB128" s="3">
        <f t="shared" si="15"/>
        <v>2100.8379707428021</v>
      </c>
      <c r="AC128" s="12">
        <f>(AB128*POP_PADRAO!$H$2)/100000</f>
        <v>191.79100876879062</v>
      </c>
      <c r="AD128" s="8">
        <f>VLOOKUP(A128,OBITOS!A:AC,17,0)</f>
        <v>33</v>
      </c>
      <c r="AE128" s="1">
        <f>VLOOKUP(A128,POP_2021_FX_ETARIA!A:AC,28,0)</f>
        <v>629.77338558527856</v>
      </c>
      <c r="AF128" s="3">
        <f t="shared" si="16"/>
        <v>5239.9800873343547</v>
      </c>
      <c r="AG128" s="12">
        <f>(AF128*POP_PADRAO!$I$2)/100000</f>
        <v>362.31869915038556</v>
      </c>
      <c r="AH128" s="12">
        <f t="shared" si="17"/>
        <v>724.48288310001408</v>
      </c>
    </row>
    <row r="129" spans="1:34" x14ac:dyDescent="0.25">
      <c r="A129" s="8" t="s">
        <v>128</v>
      </c>
      <c r="B129" s="6">
        <f>VLOOKUP($A129,OBITOS!A:AC,10,0)</f>
        <v>0</v>
      </c>
      <c r="C129" s="1">
        <f>VLOOKUP(A129,POP_2021_FX_ETARIA!A:AC,7,0)</f>
        <v>2687.2694792854427</v>
      </c>
      <c r="D129" s="3">
        <f t="shared" si="9"/>
        <v>0</v>
      </c>
      <c r="E129" s="12">
        <f>(D129*POP_PADRAO!$B$2)/100000</f>
        <v>0</v>
      </c>
      <c r="F129" s="6">
        <f>VLOOKUP(A129,OBITOS!A:AC,11,0)</f>
        <v>0</v>
      </c>
      <c r="G129" s="1">
        <f>VLOOKUP(A129,POP_2021_FX_ETARIA!A:AC,10,0)</f>
        <v>2621.091058581706</v>
      </c>
      <c r="H129" s="3">
        <f t="shared" si="10"/>
        <v>0</v>
      </c>
      <c r="I129" s="12">
        <f>(H129*POP_PADRAO!$C$2)/100000</f>
        <v>0</v>
      </c>
      <c r="J129" s="8">
        <f>VLOOKUP(A129,OBITOS!A:AC,12,0)</f>
        <v>1</v>
      </c>
      <c r="K129" s="1">
        <f>VLOOKUP(A129,POP_2021_FX_ETARIA!A:AC,13,0)</f>
        <v>2776.267431564967</v>
      </c>
      <c r="L129" s="3">
        <f t="shared" si="11"/>
        <v>36.019584735621287</v>
      </c>
      <c r="M129" s="12">
        <f>(L129*POP_PADRAO!$D$2)/100000</f>
        <v>5.3302185043740451</v>
      </c>
      <c r="N129" s="8">
        <f>VLOOKUP(A129,OBITOS!A:AB,13,0)</f>
        <v>1</v>
      </c>
      <c r="O129" s="1">
        <f>VLOOKUP(A129,POP_2021_FX_ETARIA!A:AC,16,0)</f>
        <v>2819.931984284568</v>
      </c>
      <c r="P129" s="3">
        <f t="shared" si="12"/>
        <v>35.461848213821561</v>
      </c>
      <c r="Q129" s="12">
        <f>(P129*POP_PADRAO!$E$2)/100000</f>
        <v>5.8788681767912978</v>
      </c>
      <c r="R129" s="8">
        <f>VLOOKUP($A129,OBITOS!A:AB,14,0)</f>
        <v>2</v>
      </c>
      <c r="S129" s="1">
        <f>VLOOKUP(A129,POP_2021_FX_ETARIA!A:AC,19,0)</f>
        <v>2222.4184360435006</v>
      </c>
      <c r="T129" s="3">
        <f t="shared" si="13"/>
        <v>89.992054041836298</v>
      </c>
      <c r="U129" s="12">
        <f>(T129*POP_PADRAO!$F$2)/100000</f>
        <v>13.73032320769881</v>
      </c>
      <c r="V129" s="8">
        <f>VLOOKUP(A129,OBITOS!A:AC,15,0)</f>
        <v>12</v>
      </c>
      <c r="W129" s="1">
        <f>VLOOKUP(A129,POP_2021_FX_ETARIA!A:AC,22,0)</f>
        <v>1614.8592097941014</v>
      </c>
      <c r="X129" s="3">
        <f t="shared" si="14"/>
        <v>743.09883655616204</v>
      </c>
      <c r="Y129" s="12">
        <f>(X129*POP_PADRAO!$G$2)/100000</f>
        <v>90.613102232073132</v>
      </c>
      <c r="Z129" s="8">
        <f>VLOOKUP(A129,OBITOS!A:AC,16,0)</f>
        <v>13</v>
      </c>
      <c r="AA129" s="1">
        <f>VLOOKUP(A129,POP_2021_FX_ETARIA!A:AC,25,0)</f>
        <v>1057.8459167950693</v>
      </c>
      <c r="AB129" s="3">
        <f t="shared" si="15"/>
        <v>1228.9124336165887</v>
      </c>
      <c r="AC129" s="12">
        <f>(AB129*POP_PADRAO!$H$2)/100000</f>
        <v>112.19063945635921</v>
      </c>
      <c r="AD129" s="8">
        <f>VLOOKUP(A129,OBITOS!A:AC,17,0)</f>
        <v>16</v>
      </c>
      <c r="AE129" s="1">
        <f>VLOOKUP(A129,POP_2021_FX_ETARIA!A:AC,28,0)</f>
        <v>504.08331913443516</v>
      </c>
      <c r="AF129" s="3">
        <f t="shared" si="16"/>
        <v>3174.078449466193</v>
      </c>
      <c r="AG129" s="12">
        <f>(AF129*POP_PADRAO!$I$2)/100000</f>
        <v>219.47182158031785</v>
      </c>
      <c r="AH129" s="12">
        <f t="shared" si="17"/>
        <v>447.21497315761434</v>
      </c>
    </row>
    <row r="130" spans="1:34" x14ac:dyDescent="0.25">
      <c r="A130" s="8" t="s">
        <v>129</v>
      </c>
      <c r="B130" s="6">
        <f>VLOOKUP($A130,OBITOS!A:AC,10,0)</f>
        <v>0</v>
      </c>
      <c r="C130" s="1">
        <f>VLOOKUP(A130,POP_2021_FX_ETARIA!A:AC,7,0)</f>
        <v>1612.2240877162926</v>
      </c>
      <c r="D130" s="3">
        <f t="shared" si="9"/>
        <v>0</v>
      </c>
      <c r="E130" s="12">
        <f>(D130*POP_PADRAO!$B$2)/100000</f>
        <v>0</v>
      </c>
      <c r="F130" s="6">
        <f>VLOOKUP(A130,OBITOS!A:AC,11,0)</f>
        <v>0</v>
      </c>
      <c r="G130" s="1">
        <f>VLOOKUP(A130,POP_2021_FX_ETARIA!A:AC,10,0)</f>
        <v>1662.8667725671662</v>
      </c>
      <c r="H130" s="3">
        <f t="shared" si="10"/>
        <v>0</v>
      </c>
      <c r="I130" s="12">
        <f>(H130*POP_PADRAO!$C$2)/100000</f>
        <v>0</v>
      </c>
      <c r="J130" s="8">
        <f>VLOOKUP(A130,OBITOS!A:AC,12,0)</f>
        <v>0</v>
      </c>
      <c r="K130" s="1">
        <f>VLOOKUP(A130,POP_2021_FX_ETARIA!A:AC,13,0)</f>
        <v>2081.4534467323188</v>
      </c>
      <c r="L130" s="3">
        <f t="shared" si="11"/>
        <v>0</v>
      </c>
      <c r="M130" s="12">
        <f>(L130*POP_PADRAO!$D$2)/100000</f>
        <v>0</v>
      </c>
      <c r="N130" s="8">
        <f>VLOOKUP(A130,OBITOS!A:AB,13,0)</f>
        <v>3</v>
      </c>
      <c r="O130" s="1">
        <f>VLOOKUP(A130,POP_2021_FX_ETARIA!A:AC,16,0)</f>
        <v>2247.7908174692047</v>
      </c>
      <c r="P130" s="3">
        <f t="shared" si="12"/>
        <v>133.46437651959582</v>
      </c>
      <c r="Q130" s="12">
        <f>(P130*POP_PADRAO!$E$2)/100000</f>
        <v>22.125735554598965</v>
      </c>
      <c r="R130" s="8">
        <f>VLOOKUP($A130,OBITOS!A:AB,14,0)</f>
        <v>6</v>
      </c>
      <c r="S130" s="1">
        <f>VLOOKUP(A130,POP_2021_FX_ETARIA!A:AC,19,0)</f>
        <v>1887.6343112398888</v>
      </c>
      <c r="T130" s="3">
        <f t="shared" si="13"/>
        <v>317.8581764631578</v>
      </c>
      <c r="U130" s="12">
        <f>(T130*POP_PADRAO!$F$2)/100000</f>
        <v>48.49645386491575</v>
      </c>
      <c r="V130" s="8">
        <f>VLOOKUP(A130,OBITOS!A:AC,15,0)</f>
        <v>7</v>
      </c>
      <c r="W130" s="1">
        <f>VLOOKUP(A130,POP_2021_FX_ETARIA!A:AC,22,0)</f>
        <v>1703.0962690004608</v>
      </c>
      <c r="X130" s="3">
        <f t="shared" si="14"/>
        <v>411.01610798010074</v>
      </c>
      <c r="Y130" s="12">
        <f>(X130*POP_PADRAO!$G$2)/100000</f>
        <v>50.119099612686441</v>
      </c>
      <c r="Z130" s="8">
        <f>VLOOKUP(A130,OBITOS!A:AC,16,0)</f>
        <v>17</v>
      </c>
      <c r="AA130" s="1">
        <f>VLOOKUP(A130,POP_2021_FX_ETARIA!A:AC,25,0)</f>
        <v>1199.6219111381617</v>
      </c>
      <c r="AB130" s="3">
        <f t="shared" si="15"/>
        <v>1417.1131622521766</v>
      </c>
      <c r="AC130" s="12">
        <f>(AB130*POP_PADRAO!$H$2)/100000</f>
        <v>129.3719776169973</v>
      </c>
      <c r="AD130" s="8">
        <f>VLOOKUP(A130,OBITOS!A:AC,17,0)</f>
        <v>24</v>
      </c>
      <c r="AE130" s="1">
        <f>VLOOKUP(A130,POP_2021_FX_ETARIA!A:AC,28,0)</f>
        <v>836.20024789973832</v>
      </c>
      <c r="AF130" s="3">
        <f t="shared" si="16"/>
        <v>2870.1259130549356</v>
      </c>
      <c r="AG130" s="12">
        <f>(AF130*POP_PADRAO!$I$2)/100000</f>
        <v>198.45500743971098</v>
      </c>
      <c r="AH130" s="12">
        <f t="shared" si="17"/>
        <v>448.56827408890945</v>
      </c>
    </row>
    <row r="131" spans="1:34" x14ac:dyDescent="0.25">
      <c r="A131" s="8" t="s">
        <v>130</v>
      </c>
      <c r="B131" s="6">
        <f>VLOOKUP($A131,OBITOS!A:AC,10,0)</f>
        <v>0</v>
      </c>
      <c r="C131" s="1">
        <f>VLOOKUP(A131,POP_2021_FX_ETARIA!A:AC,7,0)</f>
        <v>767.67628918965227</v>
      </c>
      <c r="D131" s="3">
        <f t="shared" si="9"/>
        <v>0</v>
      </c>
      <c r="E131" s="12">
        <f>(D131*POP_PADRAO!$B$2)/100000</f>
        <v>0</v>
      </c>
      <c r="F131" s="6">
        <f>VLOOKUP(A131,OBITOS!A:AC,11,0)</f>
        <v>0</v>
      </c>
      <c r="G131" s="1">
        <f>VLOOKUP(A131,POP_2021_FX_ETARIA!A:AC,10,0)</f>
        <v>875.02617584087295</v>
      </c>
      <c r="H131" s="3">
        <f t="shared" si="10"/>
        <v>0</v>
      </c>
      <c r="I131" s="12">
        <f>(H131*POP_PADRAO!$C$2)/100000</f>
        <v>0</v>
      </c>
      <c r="J131" s="8">
        <f>VLOOKUP(A131,OBITOS!A:AC,12,0)</f>
        <v>0</v>
      </c>
      <c r="K131" s="1">
        <f>VLOOKUP(A131,POP_2021_FX_ETARIA!A:AC,13,0)</f>
        <v>984.44852282900627</v>
      </c>
      <c r="L131" s="3">
        <f t="shared" si="11"/>
        <v>0</v>
      </c>
      <c r="M131" s="12">
        <f>(L131*POP_PADRAO!$D$2)/100000</f>
        <v>0</v>
      </c>
      <c r="N131" s="8">
        <f>VLOOKUP(A131,OBITOS!A:AB,13,0)</f>
        <v>0</v>
      </c>
      <c r="O131" s="1">
        <f>VLOOKUP(A131,POP_2021_FX_ETARIA!A:AC,16,0)</f>
        <v>1163.6879059350504</v>
      </c>
      <c r="P131" s="3">
        <f t="shared" si="12"/>
        <v>0</v>
      </c>
      <c r="Q131" s="12">
        <f>(P131*POP_PADRAO!$E$2)/100000</f>
        <v>0</v>
      </c>
      <c r="R131" s="8">
        <f>VLOOKUP($A131,OBITOS!A:AB,14,0)</f>
        <v>2</v>
      </c>
      <c r="S131" s="1">
        <f>VLOOKUP(A131,POP_2021_FX_ETARIA!A:AC,19,0)</f>
        <v>1062.1769286490403</v>
      </c>
      <c r="T131" s="3">
        <f t="shared" si="13"/>
        <v>188.29254769671533</v>
      </c>
      <c r="U131" s="12">
        <f>(T131*POP_PADRAO!$F$2)/100000</f>
        <v>28.728286791576735</v>
      </c>
      <c r="V131" s="8">
        <f>VLOOKUP(A131,OBITOS!A:AC,15,0)</f>
        <v>2</v>
      </c>
      <c r="W131" s="1">
        <f>VLOOKUP(A131,POP_2021_FX_ETARIA!A:AC,22,0)</f>
        <v>869.21510824504844</v>
      </c>
      <c r="X131" s="3">
        <f t="shared" si="14"/>
        <v>230.09264116888332</v>
      </c>
      <c r="Y131" s="12">
        <f>(X131*POP_PADRAO!$G$2)/100000</f>
        <v>28.05738212928555</v>
      </c>
      <c r="Z131" s="8">
        <f>VLOOKUP(A131,OBITOS!A:AC,16,0)</f>
        <v>11</v>
      </c>
      <c r="AA131" s="1">
        <f>VLOOKUP(A131,POP_2021_FX_ETARIA!A:AC,25,0)</f>
        <v>596.2363968350578</v>
      </c>
      <c r="AB131" s="3">
        <f t="shared" si="15"/>
        <v>1844.9058223198388</v>
      </c>
      <c r="AC131" s="12">
        <f>(AB131*POP_PADRAO!$H$2)/100000</f>
        <v>168.42629163877388</v>
      </c>
      <c r="AD131" s="8">
        <f>VLOOKUP(A131,OBITOS!A:AC,17,0)</f>
        <v>12</v>
      </c>
      <c r="AE131" s="1">
        <f>VLOOKUP(A131,POP_2021_FX_ETARIA!A:AC,28,0)</f>
        <v>483.70968186200247</v>
      </c>
      <c r="AF131" s="3">
        <f t="shared" si="16"/>
        <v>2480.8269195288672</v>
      </c>
      <c r="AG131" s="12">
        <f>(AF131*POP_PADRAO!$I$2)/100000</f>
        <v>171.53690802634594</v>
      </c>
      <c r="AH131" s="12">
        <f t="shared" si="17"/>
        <v>396.74886858598211</v>
      </c>
    </row>
    <row r="132" spans="1:34" x14ac:dyDescent="0.25">
      <c r="A132" s="8" t="s">
        <v>131</v>
      </c>
      <c r="B132" s="6">
        <f>VLOOKUP($A132,OBITOS!A:AC,10,0)</f>
        <v>0</v>
      </c>
      <c r="C132" s="1">
        <f>VLOOKUP(A132,POP_2021_FX_ETARIA!A:AC,7,0)</f>
        <v>573.41990748672265</v>
      </c>
      <c r="D132" s="3">
        <f t="shared" ref="D132:D195" si="18">B132/C132*100000</f>
        <v>0</v>
      </c>
      <c r="E132" s="12">
        <f>(D132*POP_PADRAO!$B$2)/100000</f>
        <v>0</v>
      </c>
      <c r="F132" s="6">
        <f>VLOOKUP(A132,OBITOS!A:AC,11,0)</f>
        <v>0</v>
      </c>
      <c r="G132" s="1">
        <f>VLOOKUP(A132,POP_2021_FX_ETARIA!A:AC,10,0)</f>
        <v>657.0622280544236</v>
      </c>
      <c r="H132" s="3">
        <f t="shared" ref="H132:H195" si="19">F132/G132*100000</f>
        <v>0</v>
      </c>
      <c r="I132" s="12">
        <f>(H132*POP_PADRAO!$C$2)/100000</f>
        <v>0</v>
      </c>
      <c r="J132" s="8">
        <f>VLOOKUP(A132,OBITOS!A:AC,12,0)</f>
        <v>0</v>
      </c>
      <c r="K132" s="1">
        <f>VLOOKUP(A132,POP_2021_FX_ETARIA!A:AC,13,0)</f>
        <v>867.6922560429723</v>
      </c>
      <c r="L132" s="3">
        <f t="shared" ref="L132:L195" si="20">J132/K132*100000</f>
        <v>0</v>
      </c>
      <c r="M132" s="12">
        <f>(L132*POP_PADRAO!$D$2)/100000</f>
        <v>0</v>
      </c>
      <c r="N132" s="8">
        <f>VLOOKUP(A132,OBITOS!A:AB,13,0)</f>
        <v>0</v>
      </c>
      <c r="O132" s="1">
        <f>VLOOKUP(A132,POP_2021_FX_ETARIA!A:AC,16,0)</f>
        <v>1037.5165733482643</v>
      </c>
      <c r="P132" s="3">
        <f t="shared" ref="P132:P195" si="21">N132/O132*100000</f>
        <v>0</v>
      </c>
      <c r="Q132" s="12">
        <f>(P132*POP_PADRAO!$E$2)/100000</f>
        <v>0</v>
      </c>
      <c r="R132" s="8">
        <f>VLOOKUP($A132,OBITOS!A:AB,14,0)</f>
        <v>2</v>
      </c>
      <c r="S132" s="1">
        <f>VLOOKUP(A132,POP_2021_FX_ETARIA!A:AC,19,0)</f>
        <v>985.65121332850413</v>
      </c>
      <c r="T132" s="3">
        <f t="shared" ref="T132:T195" si="22">R132/S132*100000</f>
        <v>202.91153431913111</v>
      </c>
      <c r="U132" s="12">
        <f>(T132*POP_PADRAO!$F$2)/100000</f>
        <v>30.958743840612197</v>
      </c>
      <c r="V132" s="8">
        <f>VLOOKUP(A132,OBITOS!A:AC,15,0)</f>
        <v>6</v>
      </c>
      <c r="W132" s="1">
        <f>VLOOKUP(A132,POP_2021_FX_ETARIA!A:AC,22,0)</f>
        <v>891.59327498848461</v>
      </c>
      <c r="X132" s="3">
        <f t="shared" ref="X132:X195" si="23">V132/W132*100000</f>
        <v>672.95258592854384</v>
      </c>
      <c r="Y132" s="12">
        <f>(X132*POP_PADRAO!$G$2)/100000</f>
        <v>82.059503347738726</v>
      </c>
      <c r="Z132" s="8">
        <f>VLOOKUP(A132,OBITOS!A:AC,16,0)</f>
        <v>6</v>
      </c>
      <c r="AA132" s="1">
        <f>VLOOKUP(A132,POP_2021_FX_ETARIA!A:AC,25,0)</f>
        <v>600.52586731588553</v>
      </c>
      <c r="AB132" s="3">
        <f t="shared" ref="AB132:AB195" si="24">Z132/AA132*100000</f>
        <v>999.12432195762688</v>
      </c>
      <c r="AC132" s="12">
        <f>(AB132*POP_PADRAO!$H$2)/100000</f>
        <v>91.212680017361961</v>
      </c>
      <c r="AD132" s="8">
        <f>VLOOKUP(A132,OBITOS!A:AC,17,0)</f>
        <v>14</v>
      </c>
      <c r="AE132" s="1">
        <f>VLOOKUP(A132,POP_2021_FX_ETARIA!A:AC,28,0)</f>
        <v>472.13152458339067</v>
      </c>
      <c r="AF132" s="3">
        <f t="shared" ref="AF132:AF195" si="25">AD132/AE132*100000</f>
        <v>2965.2754097184284</v>
      </c>
      <c r="AG132" s="12">
        <f>(AF132*POP_PADRAO!$I$2)/100000</f>
        <v>205.03412439842987</v>
      </c>
      <c r="AH132" s="12">
        <f t="shared" ref="AH132:AH195" si="26">E132+I132+M132+Q132+U132+Y132+AC132+AG132</f>
        <v>409.26505160414274</v>
      </c>
    </row>
    <row r="133" spans="1:34" x14ac:dyDescent="0.25">
      <c r="A133" s="8" t="s">
        <v>132</v>
      </c>
      <c r="B133" s="6">
        <f>VLOOKUP($A133,OBITOS!A:AC,10,0)</f>
        <v>0</v>
      </c>
      <c r="C133" s="1">
        <f>VLOOKUP(A133,POP_2021_FX_ETARIA!A:AC,7,0)</f>
        <v>576.29999999999995</v>
      </c>
      <c r="D133" s="3">
        <f t="shared" si="18"/>
        <v>0</v>
      </c>
      <c r="E133" s="12">
        <f>(D133*POP_PADRAO!$B$2)/100000</f>
        <v>0</v>
      </c>
      <c r="F133" s="6">
        <f>VLOOKUP(A133,OBITOS!A:AC,11,0)</f>
        <v>0</v>
      </c>
      <c r="G133" s="1">
        <f>VLOOKUP(A133,POP_2021_FX_ETARIA!A:AC,10,0)</f>
        <v>713.37504390586582</v>
      </c>
      <c r="H133" s="3">
        <f t="shared" si="19"/>
        <v>0</v>
      </c>
      <c r="I133" s="12">
        <f>(H133*POP_PADRAO!$C$2)/100000</f>
        <v>0</v>
      </c>
      <c r="J133" s="8">
        <f>VLOOKUP(A133,OBITOS!A:AC,12,0)</f>
        <v>0</v>
      </c>
      <c r="K133" s="1">
        <f>VLOOKUP(A133,POP_2021_FX_ETARIA!A:AC,13,0)</f>
        <v>832.94286397322492</v>
      </c>
      <c r="L133" s="3">
        <f t="shared" si="20"/>
        <v>0</v>
      </c>
      <c r="M133" s="12">
        <f>(L133*POP_PADRAO!$D$2)/100000</f>
        <v>0</v>
      </c>
      <c r="N133" s="8">
        <f>VLOOKUP(A133,OBITOS!A:AB,13,0)</f>
        <v>0</v>
      </c>
      <c r="O133" s="1">
        <f>VLOOKUP(A133,POP_2021_FX_ETARIA!A:AC,16,0)</f>
        <v>1100.9447905620361</v>
      </c>
      <c r="P133" s="3">
        <f t="shared" si="21"/>
        <v>0</v>
      </c>
      <c r="Q133" s="12">
        <f>(P133*POP_PADRAO!$E$2)/100000</f>
        <v>0</v>
      </c>
      <c r="R133" s="8">
        <f>VLOOKUP($A133,OBITOS!A:AB,14,0)</f>
        <v>5</v>
      </c>
      <c r="S133" s="1">
        <f>VLOOKUP(A133,POP_2021_FX_ETARIA!A:AC,19,0)</f>
        <v>1003.5179840464106</v>
      </c>
      <c r="T133" s="3">
        <f t="shared" si="22"/>
        <v>498.24717438932919</v>
      </c>
      <c r="U133" s="12">
        <f>(T133*POP_PADRAO!$F$2)/100000</f>
        <v>76.018875383240101</v>
      </c>
      <c r="V133" s="8">
        <f>VLOOKUP(A133,OBITOS!A:AC,15,0)</f>
        <v>6</v>
      </c>
      <c r="W133" s="1">
        <f>VLOOKUP(A133,POP_2021_FX_ETARIA!A:AC,22,0)</f>
        <v>836.06388826981652</v>
      </c>
      <c r="X133" s="3">
        <f t="shared" si="23"/>
        <v>717.64850559646061</v>
      </c>
      <c r="Y133" s="12">
        <f>(X133*POP_PADRAO!$G$2)/100000</f>
        <v>87.509701543439149</v>
      </c>
      <c r="Z133" s="8">
        <f>VLOOKUP(A133,OBITOS!A:AC,16,0)</f>
        <v>7</v>
      </c>
      <c r="AA133" s="1">
        <f>VLOOKUP(A133,POP_2021_FX_ETARIA!A:AC,25,0)</f>
        <v>640.77442496014578</v>
      </c>
      <c r="AB133" s="3">
        <f t="shared" si="24"/>
        <v>1092.4281193706161</v>
      </c>
      <c r="AC133" s="12">
        <f>(AB133*POP_PADRAO!$H$2)/100000</f>
        <v>99.730628415576064</v>
      </c>
      <c r="AD133" s="8">
        <f>VLOOKUP(A133,OBITOS!A:AC,17,0)</f>
        <v>11</v>
      </c>
      <c r="AE133" s="1">
        <f>VLOOKUP(A133,POP_2021_FX_ETARIA!A:AC,28,0)</f>
        <v>466.03268176647015</v>
      </c>
      <c r="AF133" s="3">
        <f t="shared" si="25"/>
        <v>2360.3494841402817</v>
      </c>
      <c r="AG133" s="12">
        <f>(AF133*POP_PADRAO!$I$2)/100000</f>
        <v>163.20648941035213</v>
      </c>
      <c r="AH133" s="12">
        <f t="shared" si="26"/>
        <v>426.46569475260742</v>
      </c>
    </row>
    <row r="134" spans="1:34" x14ac:dyDescent="0.25">
      <c r="A134" s="8" t="s">
        <v>133</v>
      </c>
      <c r="B134" s="6">
        <f>VLOOKUP($A134,OBITOS!A:AC,10,0)</f>
        <v>0</v>
      </c>
      <c r="C134" s="1">
        <f>VLOOKUP(A134,POP_2021_FX_ETARIA!A:AC,7,0)</f>
        <v>626.9069892473118</v>
      </c>
      <c r="D134" s="3">
        <f t="shared" si="18"/>
        <v>0</v>
      </c>
      <c r="E134" s="12">
        <f>(D134*POP_PADRAO!$B$2)/100000</f>
        <v>0</v>
      </c>
      <c r="F134" s="6">
        <f>VLOOKUP(A134,OBITOS!A:AC,11,0)</f>
        <v>0</v>
      </c>
      <c r="G134" s="1">
        <f>VLOOKUP(A134,POP_2021_FX_ETARIA!A:AC,10,0)</f>
        <v>599.39445029855983</v>
      </c>
      <c r="H134" s="3">
        <f t="shared" si="19"/>
        <v>0</v>
      </c>
      <c r="I134" s="12">
        <f>(H134*POP_PADRAO!$C$2)/100000</f>
        <v>0</v>
      </c>
      <c r="J134" s="8">
        <f>VLOOKUP(A134,OBITOS!A:AC,12,0)</f>
        <v>1</v>
      </c>
      <c r="K134" s="1">
        <f>VLOOKUP(A134,POP_2021_FX_ETARIA!A:AC,13,0)</f>
        <v>753.81329189576854</v>
      </c>
      <c r="L134" s="3">
        <f t="shared" si="20"/>
        <v>132.65884413965367</v>
      </c>
      <c r="M134" s="12">
        <f>(L134*POP_PADRAO!$D$2)/100000</f>
        <v>19.631004382534503</v>
      </c>
      <c r="N134" s="8">
        <f>VLOOKUP(A134,OBITOS!A:AB,13,0)</f>
        <v>1</v>
      </c>
      <c r="O134" s="1">
        <f>VLOOKUP(A134,POP_2021_FX_ETARIA!A:AC,16,0)</f>
        <v>1055.9013785790032</v>
      </c>
      <c r="P134" s="3">
        <f t="shared" si="21"/>
        <v>94.705814414767275</v>
      </c>
      <c r="Q134" s="12">
        <f>(P134*POP_PADRAO!$E$2)/100000</f>
        <v>15.700337871929493</v>
      </c>
      <c r="R134" s="8">
        <f>VLOOKUP($A134,OBITOS!A:AB,14,0)</f>
        <v>1</v>
      </c>
      <c r="S134" s="1">
        <f>VLOOKUP(A134,POP_2021_FX_ETARIA!A:AC,19,0)</f>
        <v>839.24851341551857</v>
      </c>
      <c r="T134" s="3">
        <f t="shared" si="22"/>
        <v>119.15421761431134</v>
      </c>
      <c r="U134" s="12">
        <f>(T134*POP_PADRAO!$F$2)/100000</f>
        <v>18.179670825653151</v>
      </c>
      <c r="V134" s="8">
        <f>VLOOKUP(A134,OBITOS!A:AC,15,0)</f>
        <v>8</v>
      </c>
      <c r="W134" s="1">
        <f>VLOOKUP(A134,POP_2021_FX_ETARIA!A:AC,22,0)</f>
        <v>694.67766139216997</v>
      </c>
      <c r="X134" s="3">
        <f t="shared" si="23"/>
        <v>1151.6132509526196</v>
      </c>
      <c r="Y134" s="12">
        <f>(X134*POP_PADRAO!$G$2)/100000</f>
        <v>140.42714657445592</v>
      </c>
      <c r="Z134" s="8">
        <f>VLOOKUP(A134,OBITOS!A:AC,16,0)</f>
        <v>7</v>
      </c>
      <c r="AA134" s="1">
        <f>VLOOKUP(A134,POP_2021_FX_ETARIA!A:AC,25,0)</f>
        <v>563.55636529264405</v>
      </c>
      <c r="AB134" s="3">
        <f t="shared" si="24"/>
        <v>1242.1117799574554</v>
      </c>
      <c r="AC134" s="12">
        <f>(AB134*POP_PADRAO!$H$2)/100000</f>
        <v>113.39564240521031</v>
      </c>
      <c r="AD134" s="8">
        <f>VLOOKUP(A134,OBITOS!A:AC,17,0)</f>
        <v>12</v>
      </c>
      <c r="AE134" s="1">
        <f>VLOOKUP(A134,POP_2021_FX_ETARIA!A:AC,28,0)</f>
        <v>371.70317509566655</v>
      </c>
      <c r="AF134" s="3">
        <f t="shared" si="25"/>
        <v>3228.3824309306797</v>
      </c>
      <c r="AG134" s="12">
        <f>(AF134*POP_PADRAO!$I$2)/100000</f>
        <v>223.22667323909744</v>
      </c>
      <c r="AH134" s="12">
        <f t="shared" si="26"/>
        <v>530.56047529888076</v>
      </c>
    </row>
    <row r="135" spans="1:34" x14ac:dyDescent="0.25">
      <c r="A135" s="8" t="s">
        <v>134</v>
      </c>
      <c r="B135" s="6">
        <f>VLOOKUP($A135,OBITOS!A:AC,10,0)</f>
        <v>0</v>
      </c>
      <c r="C135" s="1">
        <f>VLOOKUP(A135,POP_2021_FX_ETARIA!A:AC,7,0)</f>
        <v>1651.0944604081039</v>
      </c>
      <c r="D135" s="3">
        <f t="shared" si="18"/>
        <v>0</v>
      </c>
      <c r="E135" s="12">
        <f>(D135*POP_PADRAO!$B$2)/100000</f>
        <v>0</v>
      </c>
      <c r="F135" s="6">
        <f>VLOOKUP(A135,OBITOS!A:AC,11,0)</f>
        <v>0</v>
      </c>
      <c r="G135" s="1">
        <f>VLOOKUP(A135,POP_2021_FX_ETARIA!A:AC,10,0)</f>
        <v>1727.248338695613</v>
      </c>
      <c r="H135" s="3">
        <f t="shared" si="19"/>
        <v>0</v>
      </c>
      <c r="I135" s="12">
        <f>(H135*POP_PADRAO!$C$2)/100000</f>
        <v>0</v>
      </c>
      <c r="J135" s="8">
        <f>VLOOKUP(A135,OBITOS!A:AC,12,0)</f>
        <v>0</v>
      </c>
      <c r="K135" s="1">
        <f>VLOOKUP(A135,POP_2021_FX_ETARIA!A:AC,13,0)</f>
        <v>2091.4161273985706</v>
      </c>
      <c r="L135" s="3">
        <f t="shared" si="20"/>
        <v>0</v>
      </c>
      <c r="M135" s="12">
        <f>(L135*POP_PADRAO!$D$2)/100000</f>
        <v>0</v>
      </c>
      <c r="N135" s="8">
        <f>VLOOKUP(A135,OBITOS!A:AB,13,0)</f>
        <v>4</v>
      </c>
      <c r="O135" s="1">
        <f>VLOOKUP(A135,POP_2021_FX_ETARIA!A:AC,16,0)</f>
        <v>2112.1383686356253</v>
      </c>
      <c r="P135" s="3">
        <f t="shared" si="21"/>
        <v>189.38153197718168</v>
      </c>
      <c r="Q135" s="12">
        <f>(P135*POP_PADRAO!$E$2)/100000</f>
        <v>31.395686285146851</v>
      </c>
      <c r="R135" s="8">
        <f>VLOOKUP($A135,OBITOS!A:AB,14,0)</f>
        <v>2</v>
      </c>
      <c r="S135" s="1">
        <f>VLOOKUP(A135,POP_2021_FX_ETARIA!A:AC,19,0)</f>
        <v>1929.1649199202893</v>
      </c>
      <c r="T135" s="3">
        <f t="shared" si="22"/>
        <v>103.67180013218557</v>
      </c>
      <c r="U135" s="12">
        <f>(T135*POP_PADRAO!$F$2)/100000</f>
        <v>15.817477870625281</v>
      </c>
      <c r="V135" s="8">
        <f>VLOOKUP(A135,OBITOS!A:AC,15,0)</f>
        <v>12</v>
      </c>
      <c r="W135" s="1">
        <f>VLOOKUP(A135,POP_2021_FX_ETARIA!A:AC,22,0)</f>
        <v>1727.3798012087307</v>
      </c>
      <c r="X135" s="3">
        <f t="shared" si="23"/>
        <v>694.69377791745762</v>
      </c>
      <c r="Y135" s="12">
        <f>(X135*POP_PADRAO!$G$2)/100000</f>
        <v>84.71061347659932</v>
      </c>
      <c r="Z135" s="8">
        <f>VLOOKUP(A135,OBITOS!A:AC,16,0)</f>
        <v>20</v>
      </c>
      <c r="AA135" s="1">
        <f>VLOOKUP(A135,POP_2021_FX_ETARIA!A:AC,25,0)</f>
        <v>1040.0840017628911</v>
      </c>
      <c r="AB135" s="3">
        <f t="shared" si="24"/>
        <v>1922.9216069183822</v>
      </c>
      <c r="AC135" s="12">
        <f>(AB135*POP_PADRAO!$H$2)/100000</f>
        <v>175.54855724726957</v>
      </c>
      <c r="AD135" s="8">
        <f>VLOOKUP(A135,OBITOS!A:AC,17,0)</f>
        <v>18</v>
      </c>
      <c r="AE135" s="1">
        <f>VLOOKUP(A135,POP_2021_FX_ETARIA!A:AC,28,0)</f>
        <v>722.51027200734541</v>
      </c>
      <c r="AF135" s="3">
        <f t="shared" si="25"/>
        <v>2491.3140611815415</v>
      </c>
      <c r="AG135" s="12">
        <f>(AF135*POP_PADRAO!$I$2)/100000</f>
        <v>172.2620419883217</v>
      </c>
      <c r="AH135" s="12">
        <f t="shared" si="26"/>
        <v>479.73437686796274</v>
      </c>
    </row>
    <row r="136" spans="1:34" x14ac:dyDescent="0.25">
      <c r="A136" s="8" t="s">
        <v>135</v>
      </c>
      <c r="B136" s="6">
        <f>VLOOKUP($A136,OBITOS!A:AC,10,0)</f>
        <v>0</v>
      </c>
      <c r="C136" s="1">
        <f>VLOOKUP(A136,POP_2021_FX_ETARIA!A:AC,7,0)</f>
        <v>2288.1124649910885</v>
      </c>
      <c r="D136" s="3">
        <f t="shared" si="18"/>
        <v>0</v>
      </c>
      <c r="E136" s="12">
        <f>(D136*POP_PADRAO!$B$2)/100000</f>
        <v>0</v>
      </c>
      <c r="F136" s="6">
        <f>VLOOKUP(A136,OBITOS!A:AC,11,0)</f>
        <v>0</v>
      </c>
      <c r="G136" s="1">
        <f>VLOOKUP(A136,POP_2021_FX_ETARIA!A:AC,10,0)</f>
        <v>2272.1436690020146</v>
      </c>
      <c r="H136" s="3">
        <f t="shared" si="19"/>
        <v>0</v>
      </c>
      <c r="I136" s="12">
        <f>(H136*POP_PADRAO!$C$2)/100000</f>
        <v>0</v>
      </c>
      <c r="J136" s="8">
        <f>VLOOKUP(A136,OBITOS!A:AC,12,0)</f>
        <v>1</v>
      </c>
      <c r="K136" s="1">
        <f>VLOOKUP(A136,POP_2021_FX_ETARIA!A:AC,13,0)</f>
        <v>2979.4667717067132</v>
      </c>
      <c r="L136" s="3">
        <f t="shared" si="20"/>
        <v>33.563052607133962</v>
      </c>
      <c r="M136" s="12">
        <f>(L136*POP_PADRAO!$D$2)/100000</f>
        <v>4.9666981277800462</v>
      </c>
      <c r="N136" s="8">
        <f>VLOOKUP(A136,OBITOS!A:AB,13,0)</f>
        <v>0</v>
      </c>
      <c r="O136" s="1">
        <f>VLOOKUP(A136,POP_2021_FX_ETARIA!A:AC,16,0)</f>
        <v>2834.8594549857462</v>
      </c>
      <c r="P136" s="3">
        <f t="shared" si="21"/>
        <v>0</v>
      </c>
      <c r="Q136" s="12">
        <f>(P136*POP_PADRAO!$E$2)/100000</f>
        <v>0</v>
      </c>
      <c r="R136" s="8">
        <f>VLOOKUP($A136,OBITOS!A:AB,14,0)</f>
        <v>14</v>
      </c>
      <c r="S136" s="1">
        <f>VLOOKUP(A136,POP_2021_FX_ETARIA!A:AC,19,0)</f>
        <v>2482.7830467193153</v>
      </c>
      <c r="T136" s="3">
        <f t="shared" si="22"/>
        <v>563.88334125687038</v>
      </c>
      <c r="U136" s="12">
        <f>(T136*POP_PADRAO!$F$2)/100000</f>
        <v>86.033157141792159</v>
      </c>
      <c r="V136" s="8">
        <f>VLOOKUP(A136,OBITOS!A:AC,15,0)</f>
        <v>13</v>
      </c>
      <c r="W136" s="1">
        <f>VLOOKUP(A136,POP_2021_FX_ETARIA!A:AC,22,0)</f>
        <v>2141.5234503771039</v>
      </c>
      <c r="X136" s="3">
        <f t="shared" si="23"/>
        <v>607.04448497684257</v>
      </c>
      <c r="Y136" s="12">
        <f>(X136*POP_PADRAO!$G$2)/100000</f>
        <v>74.022702325231748</v>
      </c>
      <c r="Z136" s="8">
        <f>VLOOKUP(A136,OBITOS!A:AC,16,0)</f>
        <v>22</v>
      </c>
      <c r="AA136" s="1">
        <f>VLOOKUP(A136,POP_2021_FX_ETARIA!A:AC,25,0)</f>
        <v>1496.8665491405907</v>
      </c>
      <c r="AB136" s="3">
        <f t="shared" si="24"/>
        <v>1469.7368988993078</v>
      </c>
      <c r="AC136" s="12">
        <f>(AB136*POP_PADRAO!$H$2)/100000</f>
        <v>134.17613656561338</v>
      </c>
      <c r="AD136" s="8">
        <f>VLOOKUP(A136,OBITOS!A:AC,17,0)</f>
        <v>15</v>
      </c>
      <c r="AE136" s="1">
        <f>VLOOKUP(A136,POP_2021_FX_ETARIA!A:AC,28,0)</f>
        <v>820.10742568575699</v>
      </c>
      <c r="AF136" s="3">
        <f t="shared" si="25"/>
        <v>1829.0286772439972</v>
      </c>
      <c r="AG136" s="12">
        <f>(AF136*POP_PADRAO!$I$2)/100000</f>
        <v>126.46828423062101</v>
      </c>
      <c r="AH136" s="12">
        <f t="shared" si="26"/>
        <v>425.66697839103836</v>
      </c>
    </row>
    <row r="137" spans="1:34" x14ac:dyDescent="0.25">
      <c r="A137" s="8" t="s">
        <v>136</v>
      </c>
      <c r="B137" s="6">
        <f>VLOOKUP($A137,OBITOS!A:AC,10,0)</f>
        <v>0</v>
      </c>
      <c r="C137" s="1">
        <f>VLOOKUP(A137,POP_2021_FX_ETARIA!A:AC,7,0)</f>
        <v>4931.0345906230677</v>
      </c>
      <c r="D137" s="3">
        <f t="shared" si="18"/>
        <v>0</v>
      </c>
      <c r="E137" s="12">
        <f>(D137*POP_PADRAO!$B$2)/100000</f>
        <v>0</v>
      </c>
      <c r="F137" s="6">
        <f>VLOOKUP(A137,OBITOS!A:AC,11,0)</f>
        <v>0</v>
      </c>
      <c r="G137" s="1">
        <f>VLOOKUP(A137,POP_2021_FX_ETARIA!A:AC,10,0)</f>
        <v>4845.551583125357</v>
      </c>
      <c r="H137" s="3">
        <f t="shared" si="19"/>
        <v>0</v>
      </c>
      <c r="I137" s="12">
        <f>(H137*POP_PADRAO!$C$2)/100000</f>
        <v>0</v>
      </c>
      <c r="J137" s="8">
        <f>VLOOKUP(A137,OBITOS!A:AC,12,0)</f>
        <v>1</v>
      </c>
      <c r="K137" s="1">
        <f>VLOOKUP(A137,POP_2021_FX_ETARIA!A:AC,13,0)</f>
        <v>5614.6717686117827</v>
      </c>
      <c r="L137" s="3">
        <f t="shared" si="20"/>
        <v>17.810480135105887</v>
      </c>
      <c r="M137" s="12">
        <f>(L137*POP_PADRAO!$D$2)/100000</f>
        <v>2.6356148046882883</v>
      </c>
      <c r="N137" s="8">
        <f>VLOOKUP(A137,OBITOS!A:AB,13,0)</f>
        <v>3</v>
      </c>
      <c r="O137" s="1">
        <f>VLOOKUP(A137,POP_2021_FX_ETARIA!A:AC,16,0)</f>
        <v>5465.7883088618464</v>
      </c>
      <c r="P137" s="3">
        <f t="shared" si="21"/>
        <v>54.886867739389217</v>
      </c>
      <c r="Q137" s="12">
        <f>(P137*POP_PADRAO!$E$2)/100000</f>
        <v>9.0991495460488654</v>
      </c>
      <c r="R137" s="8">
        <f>VLOOKUP($A137,OBITOS!A:AB,14,0)</f>
        <v>12</v>
      </c>
      <c r="S137" s="1">
        <f>VLOOKUP(A137,POP_2021_FX_ETARIA!A:AC,19,0)</f>
        <v>4322.1064285187094</v>
      </c>
      <c r="T137" s="3">
        <f t="shared" si="22"/>
        <v>277.64239956748798</v>
      </c>
      <c r="U137" s="12">
        <f>(T137*POP_PADRAO!$F$2)/100000</f>
        <v>42.360627533298157</v>
      </c>
      <c r="V137" s="8">
        <f>VLOOKUP(A137,OBITOS!A:AC,15,0)</f>
        <v>18</v>
      </c>
      <c r="W137" s="1">
        <f>VLOOKUP(A137,POP_2021_FX_ETARIA!A:AC,22,0)</f>
        <v>3028.5924279506517</v>
      </c>
      <c r="X137" s="3">
        <f t="shared" si="23"/>
        <v>594.3355016633916</v>
      </c>
      <c r="Y137" s="12">
        <f>(X137*POP_PADRAO!$G$2)/100000</f>
        <v>72.472975226230417</v>
      </c>
      <c r="Z137" s="8">
        <f>VLOOKUP(A137,OBITOS!A:AC,16,0)</f>
        <v>15</v>
      </c>
      <c r="AA137" s="1">
        <f>VLOOKUP(A137,POP_2021_FX_ETARIA!A:AC,25,0)</f>
        <v>1771.264698104892</v>
      </c>
      <c r="AB137" s="3">
        <f t="shared" si="24"/>
        <v>846.85253514332271</v>
      </c>
      <c r="AC137" s="12">
        <f>(AB137*POP_PADRAO!$H$2)/100000</f>
        <v>77.311389195863839</v>
      </c>
      <c r="AD137" s="8">
        <f>VLOOKUP(A137,OBITOS!A:AC,17,0)</f>
        <v>27</v>
      </c>
      <c r="AE137" s="1">
        <f>VLOOKUP(A137,POP_2021_FX_ETARIA!A:AC,28,0)</f>
        <v>855.06760013772532</v>
      </c>
      <c r="AF137" s="3">
        <f t="shared" si="25"/>
        <v>3157.6450792488367</v>
      </c>
      <c r="AG137" s="12">
        <f>(AF137*POP_PADRAO!$I$2)/100000</f>
        <v>218.33553533102446</v>
      </c>
      <c r="AH137" s="12">
        <f t="shared" si="26"/>
        <v>422.215291637154</v>
      </c>
    </row>
    <row r="138" spans="1:34" x14ac:dyDescent="0.25">
      <c r="A138" s="8" t="s">
        <v>137</v>
      </c>
      <c r="B138" s="6">
        <f>VLOOKUP($A138,OBITOS!A:AC,10,0)</f>
        <v>0</v>
      </c>
      <c r="C138" s="1">
        <f>VLOOKUP(A138,POP_2021_FX_ETARIA!A:AC,7,0)</f>
        <v>2687.8280691072378</v>
      </c>
      <c r="D138" s="3">
        <f t="shared" si="18"/>
        <v>0</v>
      </c>
      <c r="E138" s="12">
        <f>(D138*POP_PADRAO!$B$2)/100000</f>
        <v>0</v>
      </c>
      <c r="F138" s="6">
        <f>VLOOKUP(A138,OBITOS!A:AC,11,0)</f>
        <v>0</v>
      </c>
      <c r="G138" s="1">
        <f>VLOOKUP(A138,POP_2021_FX_ETARIA!A:AC,10,0)</f>
        <v>3182.5223472990074</v>
      </c>
      <c r="H138" s="3">
        <f t="shared" si="19"/>
        <v>0</v>
      </c>
      <c r="I138" s="12">
        <f>(H138*POP_PADRAO!$C$2)/100000</f>
        <v>0</v>
      </c>
      <c r="J138" s="8">
        <f>VLOOKUP(A138,OBITOS!A:AC,12,0)</f>
        <v>2</v>
      </c>
      <c r="K138" s="1">
        <f>VLOOKUP(A138,POP_2021_FX_ETARIA!A:AC,13,0)</f>
        <v>3229.5510086455333</v>
      </c>
      <c r="L138" s="3">
        <f t="shared" si="20"/>
        <v>61.928113061103055</v>
      </c>
      <c r="M138" s="12">
        <f>(L138*POP_PADRAO!$D$2)/100000</f>
        <v>9.1641915530697169</v>
      </c>
      <c r="N138" s="8">
        <f>VLOOKUP(A138,OBITOS!A:AB,13,0)</f>
        <v>1</v>
      </c>
      <c r="O138" s="1">
        <f>VLOOKUP(A138,POP_2021_FX_ETARIA!A:AC,16,0)</f>
        <v>3412.9499423150874</v>
      </c>
      <c r="P138" s="3">
        <f t="shared" si="21"/>
        <v>29.300166041160146</v>
      </c>
      <c r="Q138" s="12">
        <f>(P138*POP_PADRAO!$E$2)/100000</f>
        <v>4.8573839884335417</v>
      </c>
      <c r="R138" s="8">
        <f>VLOOKUP($A138,OBITOS!A:AB,14,0)</f>
        <v>2</v>
      </c>
      <c r="S138" s="1">
        <f>VLOOKUP(A138,POP_2021_FX_ETARIA!A:AC,19,0)</f>
        <v>2764.3484714755677</v>
      </c>
      <c r="T138" s="3">
        <f t="shared" si="22"/>
        <v>72.34977864177992</v>
      </c>
      <c r="U138" s="12">
        <f>(T138*POP_PADRAO!$F$2)/100000</f>
        <v>11.038595077464157</v>
      </c>
      <c r="V138" s="8">
        <f>VLOOKUP(A138,OBITOS!A:AC,15,0)</f>
        <v>9</v>
      </c>
      <c r="W138" s="1">
        <f>VLOOKUP(A138,POP_2021_FX_ETARIA!A:AC,22,0)</f>
        <v>1769.7184052641765</v>
      </c>
      <c r="X138" s="3">
        <f t="shared" si="23"/>
        <v>508.55548392494205</v>
      </c>
      <c r="Y138" s="12">
        <f>(X138*POP_PADRAO!$G$2)/100000</f>
        <v>62.013002562532506</v>
      </c>
      <c r="Z138" s="8">
        <f>VLOOKUP(A138,OBITOS!A:AC,16,0)</f>
        <v>10</v>
      </c>
      <c r="AA138" s="1">
        <f>VLOOKUP(A138,POP_2021_FX_ETARIA!A:AC,25,0)</f>
        <v>1156.2645048481959</v>
      </c>
      <c r="AB138" s="3">
        <f t="shared" si="24"/>
        <v>864.85401550165932</v>
      </c>
      <c r="AC138" s="12">
        <f>(AB138*POP_PADRAO!$H$2)/100000</f>
        <v>78.95479155498829</v>
      </c>
      <c r="AD138" s="8">
        <f>VLOOKUP(A138,OBITOS!A:AC,17,0)</f>
        <v>16</v>
      </c>
      <c r="AE138" s="1">
        <f>VLOOKUP(A138,POP_2021_FX_ETARIA!A:AC,28,0)</f>
        <v>604.90085501182466</v>
      </c>
      <c r="AF138" s="3">
        <f t="shared" si="25"/>
        <v>2645.0615613177188</v>
      </c>
      <c r="AG138" s="12">
        <f>(AF138*POP_PADRAO!$I$2)/100000</f>
        <v>182.89292098376106</v>
      </c>
      <c r="AH138" s="12">
        <f t="shared" si="26"/>
        <v>348.92088572024932</v>
      </c>
    </row>
    <row r="139" spans="1:34" x14ac:dyDescent="0.25">
      <c r="A139" s="8" t="s">
        <v>138</v>
      </c>
      <c r="B139" s="6">
        <f>VLOOKUP($A139,OBITOS!A:AC,10,0)</f>
        <v>0</v>
      </c>
      <c r="C139" s="1">
        <f>VLOOKUP(A139,POP_2021_FX_ETARIA!A:AC,7,0)</f>
        <v>2858.5666780354709</v>
      </c>
      <c r="D139" s="3">
        <f t="shared" si="18"/>
        <v>0</v>
      </c>
      <c r="E139" s="12">
        <f>(D139*POP_PADRAO!$B$2)/100000</f>
        <v>0</v>
      </c>
      <c r="F139" s="6">
        <f>VLOOKUP(A139,OBITOS!A:AC,11,0)</f>
        <v>0</v>
      </c>
      <c r="G139" s="1">
        <f>VLOOKUP(A139,POP_2021_FX_ETARIA!A:AC,10,0)</f>
        <v>2769.5445837767802</v>
      </c>
      <c r="H139" s="3">
        <f t="shared" si="19"/>
        <v>0</v>
      </c>
      <c r="I139" s="12">
        <f>(H139*POP_PADRAO!$C$2)/100000</f>
        <v>0</v>
      </c>
      <c r="J139" s="8">
        <f>VLOOKUP(A139,OBITOS!A:AC,12,0)</f>
        <v>1</v>
      </c>
      <c r="K139" s="1">
        <f>VLOOKUP(A139,POP_2021_FX_ETARIA!A:AC,13,0)</f>
        <v>3320.8488413547238</v>
      </c>
      <c r="L139" s="3">
        <f t="shared" si="20"/>
        <v>30.112782838741161</v>
      </c>
      <c r="M139" s="12">
        <f>(L139*POP_PADRAO!$D$2)/100000</f>
        <v>4.4561233418807982</v>
      </c>
      <c r="N139" s="8">
        <f>VLOOKUP(A139,OBITOS!A:AB,13,0)</f>
        <v>6</v>
      </c>
      <c r="O139" s="1">
        <f>VLOOKUP(A139,POP_2021_FX_ETARIA!A:AC,16,0)</f>
        <v>3584.6824802705751</v>
      </c>
      <c r="P139" s="3">
        <f t="shared" si="21"/>
        <v>167.37884130666757</v>
      </c>
      <c r="Q139" s="12">
        <f>(P139*POP_PADRAO!$E$2)/100000</f>
        <v>27.748078376875092</v>
      </c>
      <c r="R139" s="8">
        <f>VLOOKUP($A139,OBITOS!A:AB,14,0)</f>
        <v>6</v>
      </c>
      <c r="S139" s="1">
        <f>VLOOKUP(A139,POP_2021_FX_ETARIA!A:AC,19,0)</f>
        <v>2892.3185083295125</v>
      </c>
      <c r="T139" s="3">
        <f t="shared" si="22"/>
        <v>207.44603274918572</v>
      </c>
      <c r="U139" s="12">
        <f>(T139*POP_PADRAO!$F$2)/100000</f>
        <v>31.650584133539706</v>
      </c>
      <c r="V139" s="8">
        <f>VLOOKUP(A139,OBITOS!A:AC,15,0)</f>
        <v>10</v>
      </c>
      <c r="W139" s="1">
        <f>VLOOKUP(A139,POP_2021_FX_ETARIA!A:AC,22,0)</f>
        <v>2414.8379221123864</v>
      </c>
      <c r="X139" s="3">
        <f t="shared" si="23"/>
        <v>414.10646687428493</v>
      </c>
      <c r="Y139" s="12">
        <f>(X139*POP_PADRAO!$G$2)/100000</f>
        <v>50.495936437933359</v>
      </c>
      <c r="Z139" s="8">
        <f>VLOOKUP(A139,OBITOS!A:AC,16,0)</f>
        <v>13</v>
      </c>
      <c r="AA139" s="1">
        <f>VLOOKUP(A139,POP_2021_FX_ETARIA!A:AC,25,0)</f>
        <v>1583.3148727110315</v>
      </c>
      <c r="AB139" s="3">
        <f t="shared" si="24"/>
        <v>821.06220462268163</v>
      </c>
      <c r="AC139" s="12">
        <f>(AB139*POP_PADRAO!$H$2)/100000</f>
        <v>74.956922275558995</v>
      </c>
      <c r="AD139" s="8">
        <f>VLOOKUP(A139,OBITOS!A:AC,17,0)</f>
        <v>27</v>
      </c>
      <c r="AE139" s="1">
        <f>VLOOKUP(A139,POP_2021_FX_ETARIA!A:AC,28,0)</f>
        <v>933.86148793374264</v>
      </c>
      <c r="AF139" s="3">
        <f t="shared" si="25"/>
        <v>2891.2210588895864</v>
      </c>
      <c r="AG139" s="12">
        <f>(AF139*POP_PADRAO!$I$2)/100000</f>
        <v>199.91363240961741</v>
      </c>
      <c r="AH139" s="12">
        <f t="shared" si="26"/>
        <v>389.22127697540532</v>
      </c>
    </row>
    <row r="140" spans="1:34" x14ac:dyDescent="0.25">
      <c r="A140" s="8" t="s">
        <v>139</v>
      </c>
      <c r="B140" s="6">
        <f>VLOOKUP($A140,OBITOS!A:AC,10,0)</f>
        <v>0</v>
      </c>
      <c r="C140" s="1">
        <f>VLOOKUP(A140,POP_2021_FX_ETARIA!A:AC,7,0)</f>
        <v>1529.6853683492498</v>
      </c>
      <c r="D140" s="3">
        <f t="shared" si="18"/>
        <v>0</v>
      </c>
      <c r="E140" s="12">
        <f>(D140*POP_PADRAO!$B$2)/100000</f>
        <v>0</v>
      </c>
      <c r="F140" s="6">
        <f>VLOOKUP(A140,OBITOS!A:AC,11,0)</f>
        <v>0</v>
      </c>
      <c r="G140" s="1">
        <f>VLOOKUP(A140,POP_2021_FX_ETARIA!A:AC,10,0)</f>
        <v>1592.5639720512702</v>
      </c>
      <c r="H140" s="3">
        <f t="shared" si="19"/>
        <v>0</v>
      </c>
      <c r="I140" s="12">
        <f>(H140*POP_PADRAO!$C$2)/100000</f>
        <v>0</v>
      </c>
      <c r="J140" s="8">
        <f>VLOOKUP(A140,OBITOS!A:AC,12,0)</f>
        <v>0</v>
      </c>
      <c r="K140" s="1">
        <f>VLOOKUP(A140,POP_2021_FX_ETARIA!A:AC,13,0)</f>
        <v>1849.1561497326204</v>
      </c>
      <c r="L140" s="3">
        <f t="shared" si="20"/>
        <v>0</v>
      </c>
      <c r="M140" s="12">
        <f>(L140*POP_PADRAO!$D$2)/100000</f>
        <v>0</v>
      </c>
      <c r="N140" s="8">
        <f>VLOOKUP(A140,OBITOS!A:AB,13,0)</f>
        <v>5</v>
      </c>
      <c r="O140" s="1">
        <f>VLOOKUP(A140,POP_2021_FX_ETARIA!A:AC,16,0)</f>
        <v>2127.3340248027057</v>
      </c>
      <c r="P140" s="3">
        <f t="shared" si="21"/>
        <v>235.03596246309803</v>
      </c>
      <c r="Q140" s="12">
        <f>(P140*POP_PADRAO!$E$2)/100000</f>
        <v>38.964281607501604</v>
      </c>
      <c r="R140" s="8">
        <f>VLOOKUP($A140,OBITOS!A:AB,14,0)</f>
        <v>2</v>
      </c>
      <c r="S140" s="1">
        <f>VLOOKUP(A140,POP_2021_FX_ETARIA!A:AC,19,0)</f>
        <v>1877.5057313159102</v>
      </c>
      <c r="T140" s="3">
        <f t="shared" si="22"/>
        <v>106.52430864209589</v>
      </c>
      <c r="U140" s="12">
        <f>(T140*POP_PADRAO!$F$2)/100000</f>
        <v>16.252692559419607</v>
      </c>
      <c r="V140" s="8">
        <f>VLOOKUP(A140,OBITOS!A:AC,15,0)</f>
        <v>5</v>
      </c>
      <c r="W140" s="1">
        <f>VLOOKUP(A140,POP_2021_FX_ETARIA!A:AC,22,0)</f>
        <v>1523.838121143767</v>
      </c>
      <c r="X140" s="3">
        <f t="shared" si="23"/>
        <v>328.11884219349264</v>
      </c>
      <c r="Y140" s="12">
        <f>(X140*POP_PADRAO!$G$2)/100000</f>
        <v>40.010648287028161</v>
      </c>
      <c r="Z140" s="8">
        <f>VLOOKUP(A140,OBITOS!A:AC,16,0)</f>
        <v>6</v>
      </c>
      <c r="AA140" s="1">
        <f>VLOOKUP(A140,POP_2021_FX_ETARIA!A:AC,25,0)</f>
        <v>941.66324251898163</v>
      </c>
      <c r="AB140" s="3">
        <f t="shared" si="24"/>
        <v>637.17045851230137</v>
      </c>
      <c r="AC140" s="12">
        <f>(AB140*POP_PADRAO!$H$2)/100000</f>
        <v>58.168962431947627</v>
      </c>
      <c r="AD140" s="8">
        <f>VLOOKUP(A140,OBITOS!A:AC,17,0)</f>
        <v>13</v>
      </c>
      <c r="AE140" s="1">
        <f>VLOOKUP(A140,POP_2021_FX_ETARIA!A:AC,28,0)</f>
        <v>446.97643866914177</v>
      </c>
      <c r="AF140" s="3">
        <f t="shared" si="25"/>
        <v>2908.4307080496433</v>
      </c>
      <c r="AG140" s="12">
        <f>(AF140*POP_PADRAO!$I$2)/100000</f>
        <v>201.10359450729371</v>
      </c>
      <c r="AH140" s="12">
        <f t="shared" si="26"/>
        <v>354.50017939319071</v>
      </c>
    </row>
    <row r="141" spans="1:34" x14ac:dyDescent="0.25">
      <c r="A141" s="8" t="s">
        <v>140</v>
      </c>
      <c r="B141" s="6">
        <f>VLOOKUP($A141,OBITOS!A:AC,10,0)</f>
        <v>0</v>
      </c>
      <c r="C141" s="1">
        <f>VLOOKUP(A141,POP_2021_FX_ETARIA!A:AC,7,0)</f>
        <v>2853.0830034558594</v>
      </c>
      <c r="D141" s="3">
        <f t="shared" si="18"/>
        <v>0</v>
      </c>
      <c r="E141" s="12">
        <f>(D141*POP_PADRAO!$B$2)/100000</f>
        <v>0</v>
      </c>
      <c r="F141" s="6">
        <f>VLOOKUP(A141,OBITOS!A:AC,11,0)</f>
        <v>0</v>
      </c>
      <c r="G141" s="1">
        <f>VLOOKUP(A141,POP_2021_FX_ETARIA!A:AC,10,0)</f>
        <v>3161.100260416667</v>
      </c>
      <c r="H141" s="3">
        <f t="shared" si="19"/>
        <v>0</v>
      </c>
      <c r="I141" s="12">
        <f>(H141*POP_PADRAO!$C$2)/100000</f>
        <v>0</v>
      </c>
      <c r="J141" s="8">
        <f>VLOOKUP(A141,OBITOS!A:AC,12,0)</f>
        <v>0</v>
      </c>
      <c r="K141" s="1">
        <f>VLOOKUP(A141,POP_2021_FX_ETARIA!A:AC,13,0)</f>
        <v>3528.5805632610845</v>
      </c>
      <c r="L141" s="3">
        <f t="shared" si="20"/>
        <v>0</v>
      </c>
      <c r="M141" s="12">
        <f>(L141*POP_PADRAO!$D$2)/100000</f>
        <v>0</v>
      </c>
      <c r="N141" s="8">
        <f>VLOOKUP(A141,OBITOS!A:AB,13,0)</f>
        <v>3</v>
      </c>
      <c r="O141" s="1">
        <f>VLOOKUP(A141,POP_2021_FX_ETARIA!A:AC,16,0)</f>
        <v>3603.2148978944024</v>
      </c>
      <c r="P141" s="3">
        <f t="shared" si="21"/>
        <v>83.258980799427178</v>
      </c>
      <c r="Q141" s="12">
        <f>(P141*POP_PADRAO!$E$2)/100000</f>
        <v>13.802680833286503</v>
      </c>
      <c r="R141" s="8">
        <f>VLOOKUP($A141,OBITOS!A:AB,14,0)</f>
        <v>6</v>
      </c>
      <c r="S141" s="1">
        <f>VLOOKUP(A141,POP_2021_FX_ETARIA!A:AC,19,0)</f>
        <v>3242.2283610755439</v>
      </c>
      <c r="T141" s="3">
        <f t="shared" si="22"/>
        <v>185.05790869121941</v>
      </c>
      <c r="U141" s="12">
        <f>(T141*POP_PADRAO!$F$2)/100000</f>
        <v>28.234769452978799</v>
      </c>
      <c r="V141" s="8">
        <f>VLOOKUP(A141,OBITOS!A:AC,15,0)</f>
        <v>13</v>
      </c>
      <c r="W141" s="1">
        <f>VLOOKUP(A141,POP_2021_FX_ETARIA!A:AC,22,0)</f>
        <v>2232.5989960010211</v>
      </c>
      <c r="X141" s="3">
        <f t="shared" si="23"/>
        <v>582.28101075407164</v>
      </c>
      <c r="Y141" s="12">
        <f>(X141*POP_PADRAO!$G$2)/100000</f>
        <v>71.003056605197486</v>
      </c>
      <c r="Z141" s="8">
        <f>VLOOKUP(A141,OBITOS!A:AC,16,0)</f>
        <v>14</v>
      </c>
      <c r="AA141" s="1">
        <f>VLOOKUP(A141,POP_2021_FX_ETARIA!A:AC,25,0)</f>
        <v>1296.0623247117483</v>
      </c>
      <c r="AB141" s="3">
        <f t="shared" si="24"/>
        <v>1080.1949669444855</v>
      </c>
      <c r="AC141" s="12">
        <f>(AB141*POP_PADRAO!$H$2)/100000</f>
        <v>98.613831843491852</v>
      </c>
      <c r="AD141" s="8">
        <f>VLOOKUP(A141,OBITOS!A:AC,17,0)</f>
        <v>25</v>
      </c>
      <c r="AE141" s="1">
        <f>VLOOKUP(A141,POP_2021_FX_ETARIA!A:AC,28,0)</f>
        <v>738.93789773974106</v>
      </c>
      <c r="AF141" s="3">
        <f t="shared" si="25"/>
        <v>3383.234244240261</v>
      </c>
      <c r="AG141" s="12">
        <f>(AF141*POP_PADRAO!$I$2)/100000</f>
        <v>233.93391002708063</v>
      </c>
      <c r="AH141" s="12">
        <f t="shared" si="26"/>
        <v>445.58824876203528</v>
      </c>
    </row>
    <row r="142" spans="1:34" x14ac:dyDescent="0.25">
      <c r="A142" s="8" t="s">
        <v>141</v>
      </c>
      <c r="B142" s="6">
        <f>VLOOKUP($A142,OBITOS!A:AC,10,0)</f>
        <v>0</v>
      </c>
      <c r="C142" s="1">
        <f>VLOOKUP(A142,POP_2021_FX_ETARIA!A:AC,7,0)</f>
        <v>1491.7750549795792</v>
      </c>
      <c r="D142" s="3">
        <f t="shared" si="18"/>
        <v>0</v>
      </c>
      <c r="E142" s="12">
        <f>(D142*POP_PADRAO!$B$2)/100000</f>
        <v>0</v>
      </c>
      <c r="F142" s="6">
        <f>VLOOKUP(A142,OBITOS!A:AC,11,0)</f>
        <v>0</v>
      </c>
      <c r="G142" s="1">
        <f>VLOOKUP(A142,POP_2021_FX_ETARIA!A:AC,10,0)</f>
        <v>1549.77099609375</v>
      </c>
      <c r="H142" s="3">
        <f t="shared" si="19"/>
        <v>0</v>
      </c>
      <c r="I142" s="12">
        <f>(H142*POP_PADRAO!$C$2)/100000</f>
        <v>0</v>
      </c>
      <c r="J142" s="8">
        <f>VLOOKUP(A142,OBITOS!A:AC,12,0)</f>
        <v>0</v>
      </c>
      <c r="K142" s="1">
        <f>VLOOKUP(A142,POP_2021_FX_ETARIA!A:AC,13,0)</f>
        <v>1849.4326484554988</v>
      </c>
      <c r="L142" s="3">
        <f t="shared" si="20"/>
        <v>0</v>
      </c>
      <c r="M142" s="12">
        <f>(L142*POP_PADRAO!$D$2)/100000</f>
        <v>0</v>
      </c>
      <c r="N142" s="8">
        <f>VLOOKUP(A142,OBITOS!A:AB,13,0)</f>
        <v>0</v>
      </c>
      <c r="O142" s="1">
        <f>VLOOKUP(A142,POP_2021_FX_ETARIA!A:AC,16,0)</f>
        <v>2108.603057877473</v>
      </c>
      <c r="P142" s="3">
        <f t="shared" si="21"/>
        <v>0</v>
      </c>
      <c r="Q142" s="12">
        <f>(P142*POP_PADRAO!$E$2)/100000</f>
        <v>0</v>
      </c>
      <c r="R142" s="8">
        <f>VLOOKUP($A142,OBITOS!A:AB,14,0)</f>
        <v>5</v>
      </c>
      <c r="S142" s="1">
        <f>VLOOKUP(A142,POP_2021_FX_ETARIA!A:AC,19,0)</f>
        <v>1776.8272087067862</v>
      </c>
      <c r="T142" s="3">
        <f t="shared" si="22"/>
        <v>281.40046344962883</v>
      </c>
      <c r="U142" s="12">
        <f>(T142*POP_PADRAO!$F$2)/100000</f>
        <v>42.934005175206245</v>
      </c>
      <c r="V142" s="8">
        <f>VLOOKUP(A142,OBITOS!A:AC,15,0)</f>
        <v>4</v>
      </c>
      <c r="W142" s="1">
        <f>VLOOKUP(A142,POP_2021_FX_ETARIA!A:AC,22,0)</f>
        <v>1452.6517484897474</v>
      </c>
      <c r="X142" s="3">
        <f t="shared" si="23"/>
        <v>275.35849553470808</v>
      </c>
      <c r="Y142" s="12">
        <f>(X142*POP_PADRAO!$G$2)/100000</f>
        <v>33.577077878348419</v>
      </c>
      <c r="Z142" s="8">
        <f>VLOOKUP(A142,OBITOS!A:AC,16,0)</f>
        <v>14</v>
      </c>
      <c r="AA142" s="1">
        <f>VLOOKUP(A142,POP_2021_FX_ETARIA!A:AC,25,0)</f>
        <v>1106.1221564350265</v>
      </c>
      <c r="AB142" s="3">
        <f t="shared" si="24"/>
        <v>1265.6829915713165</v>
      </c>
      <c r="AC142" s="12">
        <f>(AB142*POP_PADRAO!$H$2)/100000</f>
        <v>115.54752013984904</v>
      </c>
      <c r="AD142" s="8">
        <f>VLOOKUP(A142,OBITOS!A:AC,17,0)</f>
        <v>17</v>
      </c>
      <c r="AE142" s="1">
        <f>VLOOKUP(A142,POP_2021_FX_ETARIA!A:AC,28,0)</f>
        <v>537.01031380294046</v>
      </c>
      <c r="AF142" s="3">
        <f t="shared" si="25"/>
        <v>3165.6747669539664</v>
      </c>
      <c r="AG142" s="12">
        <f>(AF142*POP_PADRAO!$I$2)/100000</f>
        <v>218.89074851035286</v>
      </c>
      <c r="AH142" s="12">
        <f t="shared" si="26"/>
        <v>410.94935170375658</v>
      </c>
    </row>
    <row r="143" spans="1:34" x14ac:dyDescent="0.25">
      <c r="A143" s="8" t="s">
        <v>142</v>
      </c>
      <c r="B143" s="6">
        <f>VLOOKUP($A143,OBITOS!A:AC,10,0)</f>
        <v>0</v>
      </c>
      <c r="C143" s="1">
        <f>VLOOKUP(A143,POP_2021_FX_ETARIA!A:AC,7,0)</f>
        <v>1273.5248512425621</v>
      </c>
      <c r="D143" s="3">
        <f t="shared" si="18"/>
        <v>0</v>
      </c>
      <c r="E143" s="12">
        <f>(D143*POP_PADRAO!$B$2)/100000</f>
        <v>0</v>
      </c>
      <c r="F143" s="6">
        <f>VLOOKUP(A143,OBITOS!A:AC,11,0)</f>
        <v>0</v>
      </c>
      <c r="G143" s="1">
        <f>VLOOKUP(A143,POP_2021_FX_ETARIA!A:AC,10,0)</f>
        <v>1334.4363057324842</v>
      </c>
      <c r="H143" s="3">
        <f t="shared" si="19"/>
        <v>0</v>
      </c>
      <c r="I143" s="12">
        <f>(H143*POP_PADRAO!$C$2)/100000</f>
        <v>0</v>
      </c>
      <c r="J143" s="8">
        <f>VLOOKUP(A143,OBITOS!A:AC,12,0)</f>
        <v>1</v>
      </c>
      <c r="K143" s="1">
        <f>VLOOKUP(A143,POP_2021_FX_ETARIA!A:AC,13,0)</f>
        <v>1659.9354198013843</v>
      </c>
      <c r="L143" s="3">
        <f t="shared" si="20"/>
        <v>60.243307545040082</v>
      </c>
      <c r="M143" s="12">
        <f>(L143*POP_PADRAO!$D$2)/100000</f>
        <v>8.9148721452002189</v>
      </c>
      <c r="N143" s="8">
        <f>VLOOKUP(A143,OBITOS!A:AB,13,0)</f>
        <v>0</v>
      </c>
      <c r="O143" s="1">
        <f>VLOOKUP(A143,POP_2021_FX_ETARIA!A:AC,16,0)</f>
        <v>1956.2376907672124</v>
      </c>
      <c r="P143" s="3">
        <f t="shared" si="21"/>
        <v>0</v>
      </c>
      <c r="Q143" s="12">
        <f>(P143*POP_PADRAO!$E$2)/100000</f>
        <v>0</v>
      </c>
      <c r="R143" s="8">
        <f>VLOOKUP($A143,OBITOS!A:AB,14,0)</f>
        <v>4</v>
      </c>
      <c r="S143" s="1">
        <f>VLOOKUP(A143,POP_2021_FX_ETARIA!A:AC,19,0)</f>
        <v>1660.7755269846016</v>
      </c>
      <c r="T143" s="3">
        <f t="shared" si="22"/>
        <v>240.85133330827841</v>
      </c>
      <c r="U143" s="12">
        <f>(T143*POP_PADRAO!$F$2)/100000</f>
        <v>36.747318266460333</v>
      </c>
      <c r="V143" s="8">
        <f>VLOOKUP(A143,OBITOS!A:AC,15,0)</f>
        <v>9</v>
      </c>
      <c r="W143" s="1">
        <f>VLOOKUP(A143,POP_2021_FX_ETARIA!A:AC,22,0)</f>
        <v>1349.3300431832201</v>
      </c>
      <c r="X143" s="3">
        <f t="shared" si="23"/>
        <v>666.99767380617982</v>
      </c>
      <c r="Y143" s="12">
        <f>(X143*POP_PADRAO!$G$2)/100000</f>
        <v>81.333364327756541</v>
      </c>
      <c r="Z143" s="8">
        <f>VLOOKUP(A143,OBITOS!A:AC,16,0)</f>
        <v>8</v>
      </c>
      <c r="AA143" s="1">
        <f>VLOOKUP(A143,POP_2021_FX_ETARIA!A:AC,25,0)</f>
        <v>1162.6902244750181</v>
      </c>
      <c r="AB143" s="3">
        <f t="shared" si="24"/>
        <v>688.05945311978417</v>
      </c>
      <c r="AC143" s="12">
        <f>(AB143*POP_PADRAO!$H$2)/100000</f>
        <v>62.814752229600494</v>
      </c>
      <c r="AD143" s="8">
        <f>VLOOKUP(A143,OBITOS!A:AC,17,0)</f>
        <v>23</v>
      </c>
      <c r="AE143" s="1">
        <f>VLOOKUP(A143,POP_2021_FX_ETARIA!A:AC,28,0)</f>
        <v>807.54186360567189</v>
      </c>
      <c r="AF143" s="3">
        <f t="shared" si="25"/>
        <v>2848.1495556533837</v>
      </c>
      <c r="AG143" s="12">
        <f>(AF143*POP_PADRAO!$I$2)/100000</f>
        <v>196.93545104959409</v>
      </c>
      <c r="AH143" s="12">
        <f t="shared" si="26"/>
        <v>386.7457580186117</v>
      </c>
    </row>
    <row r="144" spans="1:34" x14ac:dyDescent="0.25">
      <c r="A144" s="8" t="s">
        <v>143</v>
      </c>
      <c r="B144" s="6">
        <f>VLOOKUP($A144,OBITOS!A:AC,10,0)</f>
        <v>0</v>
      </c>
      <c r="C144" s="1">
        <f>VLOOKUP(A144,POP_2021_FX_ETARIA!A:AC,7,0)</f>
        <v>1050.5197759887994</v>
      </c>
      <c r="D144" s="3">
        <f t="shared" si="18"/>
        <v>0</v>
      </c>
      <c r="E144" s="12">
        <f>(D144*POP_PADRAO!$B$2)/100000</f>
        <v>0</v>
      </c>
      <c r="F144" s="6">
        <f>VLOOKUP(A144,OBITOS!A:AC,11,0)</f>
        <v>0</v>
      </c>
      <c r="G144" s="1">
        <f>VLOOKUP(A144,POP_2021_FX_ETARIA!A:AC,10,0)</f>
        <v>1234.0914881297047</v>
      </c>
      <c r="H144" s="3">
        <f t="shared" si="19"/>
        <v>0</v>
      </c>
      <c r="I144" s="12">
        <f>(H144*POP_PADRAO!$C$2)/100000</f>
        <v>0</v>
      </c>
      <c r="J144" s="8">
        <f>VLOOKUP(A144,OBITOS!A:AC,12,0)</f>
        <v>0</v>
      </c>
      <c r="K144" s="1">
        <f>VLOOKUP(A144,POP_2021_FX_ETARIA!A:AC,13,0)</f>
        <v>1561.1767679807404</v>
      </c>
      <c r="L144" s="3">
        <f t="shared" si="20"/>
        <v>0</v>
      </c>
      <c r="M144" s="12">
        <f>(L144*POP_PADRAO!$D$2)/100000</f>
        <v>0</v>
      </c>
      <c r="N144" s="8">
        <f>VLOOKUP(A144,OBITOS!A:AB,13,0)</f>
        <v>1</v>
      </c>
      <c r="O144" s="1">
        <f>VLOOKUP(A144,POP_2021_FX_ETARIA!A:AC,16,0)</f>
        <v>1670.8043643394794</v>
      </c>
      <c r="P144" s="3">
        <f t="shared" si="21"/>
        <v>59.851411771678656</v>
      </c>
      <c r="Q144" s="12">
        <f>(P144*POP_PADRAO!$E$2)/100000</f>
        <v>9.9221720728987215</v>
      </c>
      <c r="R144" s="8">
        <f>VLOOKUP($A144,OBITOS!A:AB,14,0)</f>
        <v>1</v>
      </c>
      <c r="S144" s="1">
        <f>VLOOKUP(A144,POP_2021_FX_ETARIA!A:AC,19,0)</f>
        <v>1442.4801913589476</v>
      </c>
      <c r="T144" s="3">
        <f t="shared" si="22"/>
        <v>69.325042103899463</v>
      </c>
      <c r="U144" s="12">
        <f>(T144*POP_PADRAO!$F$2)/100000</f>
        <v>10.577103107696164</v>
      </c>
      <c r="V144" s="8">
        <f>VLOOKUP(A144,OBITOS!A:AC,15,0)</f>
        <v>8</v>
      </c>
      <c r="W144" s="1">
        <f>VLOOKUP(A144,POP_2021_FX_ETARIA!A:AC,22,0)</f>
        <v>1319.2110690050233</v>
      </c>
      <c r="X144" s="3">
        <f t="shared" si="23"/>
        <v>606.42304995467987</v>
      </c>
      <c r="Y144" s="12">
        <f>(X144*POP_PADRAO!$G$2)/100000</f>
        <v>73.946924847965349</v>
      </c>
      <c r="Z144" s="8">
        <f>VLOOKUP(A144,OBITOS!A:AC,16,0)</f>
        <v>16</v>
      </c>
      <c r="AA144" s="1">
        <f>VLOOKUP(A144,POP_2021_FX_ETARIA!A:AC,25,0)</f>
        <v>903.5608979000724</v>
      </c>
      <c r="AB144" s="3">
        <f t="shared" si="24"/>
        <v>1770.7716255965615</v>
      </c>
      <c r="AC144" s="12">
        <f>(AB144*POP_PADRAO!$H$2)/100000</f>
        <v>161.65838636867156</v>
      </c>
      <c r="AD144" s="8">
        <f>VLOOKUP(A144,OBITOS!A:AC,17,0)</f>
        <v>21</v>
      </c>
      <c r="AE144" s="1">
        <f>VLOOKUP(A144,POP_2021_FX_ETARIA!A:AC,28,0)</f>
        <v>733.57781904118838</v>
      </c>
      <c r="AF144" s="3">
        <f t="shared" si="25"/>
        <v>2862.6819752330744</v>
      </c>
      <c r="AG144" s="12">
        <f>(AF144*POP_PADRAO!$I$2)/100000</f>
        <v>197.94029596691507</v>
      </c>
      <c r="AH144" s="12">
        <f t="shared" si="26"/>
        <v>454.04488236414687</v>
      </c>
    </row>
    <row r="145" spans="1:34" x14ac:dyDescent="0.25">
      <c r="A145" s="8" t="s">
        <v>144</v>
      </c>
      <c r="B145" s="6">
        <f>VLOOKUP($A145,OBITOS!A:AC,10,0)</f>
        <v>0</v>
      </c>
      <c r="C145" s="1">
        <f>VLOOKUP(A145,POP_2021_FX_ETARIA!A:AC,7,0)</f>
        <v>1437.5533776688833</v>
      </c>
      <c r="D145" s="3">
        <f t="shared" si="18"/>
        <v>0</v>
      </c>
      <c r="E145" s="12">
        <f>(D145*POP_PADRAO!$B$2)/100000</f>
        <v>0</v>
      </c>
      <c r="F145" s="6">
        <f>VLOOKUP(A145,OBITOS!A:AC,11,0)</f>
        <v>0</v>
      </c>
      <c r="G145" s="1">
        <f>VLOOKUP(A145,POP_2021_FX_ETARIA!A:AC,10,0)</f>
        <v>1408.5716560509554</v>
      </c>
      <c r="H145" s="3">
        <f t="shared" si="19"/>
        <v>0</v>
      </c>
      <c r="I145" s="12">
        <f>(H145*POP_PADRAO!$C$2)/100000</f>
        <v>0</v>
      </c>
      <c r="J145" s="8">
        <f>VLOOKUP(A145,OBITOS!A:AC,12,0)</f>
        <v>0</v>
      </c>
      <c r="K145" s="1">
        <f>VLOOKUP(A145,POP_2021_FX_ETARIA!A:AC,13,0)</f>
        <v>1575.3980138429131</v>
      </c>
      <c r="L145" s="3">
        <f t="shared" si="20"/>
        <v>0</v>
      </c>
      <c r="M145" s="12">
        <f>(L145*POP_PADRAO!$D$2)/100000</f>
        <v>0</v>
      </c>
      <c r="N145" s="8">
        <f>VLOOKUP(A145,OBITOS!A:AB,13,0)</f>
        <v>2</v>
      </c>
      <c r="O145" s="1">
        <f>VLOOKUP(A145,POP_2021_FX_ETARIA!A:AC,16,0)</f>
        <v>1754.3955527933156</v>
      </c>
      <c r="P145" s="3">
        <f t="shared" si="21"/>
        <v>113.9993769828952</v>
      </c>
      <c r="Q145" s="12">
        <f>(P145*POP_PADRAO!$E$2)/100000</f>
        <v>18.898826295736207</v>
      </c>
      <c r="R145" s="8">
        <f>VLOOKUP($A145,OBITOS!A:AB,14,0)</f>
        <v>4</v>
      </c>
      <c r="S145" s="1">
        <f>VLOOKUP(A145,POP_2021_FX_ETARIA!A:AC,19,0)</f>
        <v>1345.353191807445</v>
      </c>
      <c r="T145" s="3">
        <f t="shared" si="22"/>
        <v>297.31969451279258</v>
      </c>
      <c r="U145" s="12">
        <f>(T145*POP_PADRAO!$F$2)/100000</f>
        <v>45.362843921498929</v>
      </c>
      <c r="V145" s="8">
        <f>VLOOKUP(A145,OBITOS!A:AC,15,0)</f>
        <v>5</v>
      </c>
      <c r="W145" s="1">
        <f>VLOOKUP(A145,POP_2021_FX_ETARIA!A:AC,22,0)</f>
        <v>1157.5725742487</v>
      </c>
      <c r="X145" s="3">
        <f t="shared" si="23"/>
        <v>431.93836060301902</v>
      </c>
      <c r="Y145" s="12">
        <f>(X145*POP_PADRAO!$G$2)/100000</f>
        <v>52.670348682906813</v>
      </c>
      <c r="Z145" s="8">
        <f>VLOOKUP(A145,OBITOS!A:AC,16,0)</f>
        <v>15</v>
      </c>
      <c r="AA145" s="1">
        <f>VLOOKUP(A145,POP_2021_FX_ETARIA!A:AC,25,0)</f>
        <v>849.29297610427227</v>
      </c>
      <c r="AB145" s="3">
        <f t="shared" si="24"/>
        <v>1766.1749740125447</v>
      </c>
      <c r="AC145" s="12">
        <f>(AB145*POP_PADRAO!$H$2)/100000</f>
        <v>161.23874598872089</v>
      </c>
      <c r="AD145" s="8">
        <f>VLOOKUP(A145,OBITOS!A:AC,17,0)</f>
        <v>22</v>
      </c>
      <c r="AE145" s="1">
        <f>VLOOKUP(A145,POP_2021_FX_ETARIA!A:AC,28,0)</f>
        <v>526.23598919648884</v>
      </c>
      <c r="AF145" s="3">
        <f t="shared" si="25"/>
        <v>4180.6338699091748</v>
      </c>
      <c r="AG145" s="12">
        <f>(AF145*POP_PADRAO!$I$2)/100000</f>
        <v>289.07014914632867</v>
      </c>
      <c r="AH145" s="12">
        <f t="shared" si="26"/>
        <v>567.24091403519151</v>
      </c>
    </row>
    <row r="146" spans="1:34" x14ac:dyDescent="0.25">
      <c r="A146" s="8" t="s">
        <v>145</v>
      </c>
      <c r="B146" s="6">
        <f>VLOOKUP($A146,OBITOS!A:AC,10,0)</f>
        <v>0</v>
      </c>
      <c r="C146" s="1">
        <f>VLOOKUP(A146,POP_2021_FX_ETARIA!A:AC,7,0)</f>
        <v>741.73634843306922</v>
      </c>
      <c r="D146" s="3">
        <f t="shared" si="18"/>
        <v>0</v>
      </c>
      <c r="E146" s="12">
        <f>(D146*POP_PADRAO!$B$2)/100000</f>
        <v>0</v>
      </c>
      <c r="F146" s="6">
        <f>VLOOKUP(A146,OBITOS!A:AC,11,0)</f>
        <v>1</v>
      </c>
      <c r="G146" s="1">
        <f>VLOOKUP(A146,POP_2021_FX_ETARIA!A:AC,10,0)</f>
        <v>817.13265680401025</v>
      </c>
      <c r="H146" s="3">
        <f t="shared" si="19"/>
        <v>122.3791500282494</v>
      </c>
      <c r="I146" s="12">
        <f>(H146*POP_PADRAO!$C$2)/100000</f>
        <v>14.815067252061889</v>
      </c>
      <c r="J146" s="8">
        <f>VLOOKUP(A146,OBITOS!A:AC,12,0)</f>
        <v>0</v>
      </c>
      <c r="K146" s="1">
        <f>VLOOKUP(A146,POP_2021_FX_ETARIA!A:AC,13,0)</f>
        <v>969.15361890694237</v>
      </c>
      <c r="L146" s="3">
        <f t="shared" si="20"/>
        <v>0</v>
      </c>
      <c r="M146" s="12">
        <f>(L146*POP_PADRAO!$D$2)/100000</f>
        <v>0</v>
      </c>
      <c r="N146" s="8">
        <f>VLOOKUP(A146,OBITOS!A:AB,13,0)</f>
        <v>0</v>
      </c>
      <c r="O146" s="1">
        <f>VLOOKUP(A146,POP_2021_FX_ETARIA!A:AC,16,0)</f>
        <v>1186.3841192059604</v>
      </c>
      <c r="P146" s="3">
        <f t="shared" si="21"/>
        <v>0</v>
      </c>
      <c r="Q146" s="12">
        <f>(P146*POP_PADRAO!$E$2)/100000</f>
        <v>0</v>
      </c>
      <c r="R146" s="8">
        <f>VLOOKUP($A146,OBITOS!A:AB,14,0)</f>
        <v>2</v>
      </c>
      <c r="S146" s="1">
        <f>VLOOKUP(A146,POP_2021_FX_ETARIA!A:AC,19,0)</f>
        <v>1007.4690926682435</v>
      </c>
      <c r="T146" s="3">
        <f t="shared" si="22"/>
        <v>198.51725621706927</v>
      </c>
      <c r="U146" s="12">
        <f>(T146*POP_PADRAO!$F$2)/100000</f>
        <v>30.288297330103909</v>
      </c>
      <c r="V146" s="8">
        <f>VLOOKUP(A146,OBITOS!A:AC,15,0)</f>
        <v>3</v>
      </c>
      <c r="W146" s="1">
        <f>VLOOKUP(A146,POP_2021_FX_ETARIA!A:AC,22,0)</f>
        <v>857.03247906622687</v>
      </c>
      <c r="X146" s="3">
        <f t="shared" si="23"/>
        <v>350.04507685270306</v>
      </c>
      <c r="Y146" s="12">
        <f>(X146*POP_PADRAO!$G$2)/100000</f>
        <v>42.684322426994733</v>
      </c>
      <c r="Z146" s="8">
        <f>VLOOKUP(A146,OBITOS!A:AC,16,0)</f>
        <v>3</v>
      </c>
      <c r="AA146" s="1">
        <f>VLOOKUP(A146,POP_2021_FX_ETARIA!A:AC,25,0)</f>
        <v>625.6108695652174</v>
      </c>
      <c r="AB146" s="3">
        <f t="shared" si="24"/>
        <v>479.53131026718233</v>
      </c>
      <c r="AC146" s="12">
        <f>(AB146*POP_PADRAO!$H$2)/100000</f>
        <v>43.777671107041485</v>
      </c>
      <c r="AD146" s="8">
        <f>VLOOKUP(A146,OBITOS!A:AC,17,0)</f>
        <v>13</v>
      </c>
      <c r="AE146" s="1">
        <f>VLOOKUP(A146,POP_2021_FX_ETARIA!A:AC,28,0)</f>
        <v>444.08271760677604</v>
      </c>
      <c r="AF146" s="3">
        <f t="shared" si="25"/>
        <v>2927.3825538761835</v>
      </c>
      <c r="AG146" s="12">
        <f>(AF146*POP_PADRAO!$I$2)/100000</f>
        <v>202.41402088524273</v>
      </c>
      <c r="AH146" s="12">
        <f t="shared" si="26"/>
        <v>333.97937900144473</v>
      </c>
    </row>
    <row r="147" spans="1:34" x14ac:dyDescent="0.25">
      <c r="A147" s="8" t="s">
        <v>146</v>
      </c>
      <c r="B147" s="6">
        <f>VLOOKUP($A147,OBITOS!A:AC,10,0)</f>
        <v>0</v>
      </c>
      <c r="C147" s="1">
        <f>VLOOKUP(A147,POP_2021_FX_ETARIA!A:AC,7,0)</f>
        <v>890.08361811968302</v>
      </c>
      <c r="D147" s="3">
        <f t="shared" si="18"/>
        <v>0</v>
      </c>
      <c r="E147" s="12">
        <f>(D147*POP_PADRAO!$B$2)/100000</f>
        <v>0</v>
      </c>
      <c r="F147" s="6">
        <f>VLOOKUP(A147,OBITOS!A:AC,11,0)</f>
        <v>0</v>
      </c>
      <c r="G147" s="1">
        <f>VLOOKUP(A147,POP_2021_FX_ETARIA!A:AC,10,0)</f>
        <v>842.87565717080327</v>
      </c>
      <c r="H147" s="3">
        <f t="shared" si="19"/>
        <v>0</v>
      </c>
      <c r="I147" s="12">
        <f>(H147*POP_PADRAO!$C$2)/100000</f>
        <v>0</v>
      </c>
      <c r="J147" s="8">
        <f>VLOOKUP(A147,OBITOS!A:AC,12,0)</f>
        <v>0</v>
      </c>
      <c r="K147" s="1">
        <f>VLOOKUP(A147,POP_2021_FX_ETARIA!A:AC,13,0)</f>
        <v>1007.6995014771048</v>
      </c>
      <c r="L147" s="3">
        <f t="shared" si="20"/>
        <v>0</v>
      </c>
      <c r="M147" s="12">
        <f>(L147*POP_PADRAO!$D$2)/100000</f>
        <v>0</v>
      </c>
      <c r="N147" s="8">
        <f>VLOOKUP(A147,OBITOS!A:AB,13,0)</f>
        <v>3</v>
      </c>
      <c r="O147" s="1">
        <f>VLOOKUP(A147,POP_2021_FX_ETARIA!A:AC,16,0)</f>
        <v>1266.7992399619982</v>
      </c>
      <c r="P147" s="3">
        <f t="shared" si="21"/>
        <v>236.81731922178881</v>
      </c>
      <c r="Q147" s="12">
        <f>(P147*POP_PADRAO!$E$2)/100000</f>
        <v>39.259595080647024</v>
      </c>
      <c r="R147" s="8">
        <f>VLOOKUP($A147,OBITOS!A:AB,14,0)</f>
        <v>3</v>
      </c>
      <c r="S147" s="1">
        <f>VLOOKUP(A147,POP_2021_FX_ETARIA!A:AC,19,0)</f>
        <v>1025.9925284884971</v>
      </c>
      <c r="T147" s="3">
        <f t="shared" si="22"/>
        <v>292.39979012514164</v>
      </c>
      <c r="U147" s="12">
        <f>(T147*POP_PADRAO!$F$2)/100000</f>
        <v>44.612201232956451</v>
      </c>
      <c r="V147" s="8">
        <f>VLOOKUP(A147,OBITOS!A:AC,15,0)</f>
        <v>5</v>
      </c>
      <c r="W147" s="1">
        <f>VLOOKUP(A147,POP_2021_FX_ETARIA!A:AC,22,0)</f>
        <v>870.08373509261605</v>
      </c>
      <c r="X147" s="3">
        <f t="shared" si="23"/>
        <v>574.65733449985419</v>
      </c>
      <c r="Y147" s="12">
        <f>(X147*POP_PADRAO!$G$2)/100000</f>
        <v>70.073429317649683</v>
      </c>
      <c r="Z147" s="8">
        <f>VLOOKUP(A147,OBITOS!A:AC,16,0)</f>
        <v>10</v>
      </c>
      <c r="AA147" s="1">
        <f>VLOOKUP(A147,POP_2021_FX_ETARIA!A:AC,25,0)</f>
        <v>657.48913043478262</v>
      </c>
      <c r="AB147" s="3">
        <f t="shared" si="24"/>
        <v>1520.9376911504569</v>
      </c>
      <c r="AC147" s="12">
        <f>(AB147*POP_PADRAO!$H$2)/100000</f>
        <v>138.85039118799014</v>
      </c>
      <c r="AD147" s="8">
        <f>VLOOKUP(A147,OBITOS!A:AC,17,0)</f>
        <v>12</v>
      </c>
      <c r="AE147" s="1">
        <f>VLOOKUP(A147,POP_2021_FX_ETARIA!A:AC,28,0)</f>
        <v>462.30149576500276</v>
      </c>
      <c r="AF147" s="3">
        <f t="shared" si="25"/>
        <v>2595.7086684616402</v>
      </c>
      <c r="AG147" s="12">
        <f>(AF147*POP_PADRAO!$I$2)/100000</f>
        <v>179.48041260760436</v>
      </c>
      <c r="AH147" s="12">
        <f t="shared" si="26"/>
        <v>472.27602942684763</v>
      </c>
    </row>
    <row r="148" spans="1:34" x14ac:dyDescent="0.25">
      <c r="A148" s="8" t="s">
        <v>147</v>
      </c>
      <c r="B148" s="6">
        <f>VLOOKUP($A148,OBITOS!A:AC,10,0)</f>
        <v>0</v>
      </c>
      <c r="C148" s="1">
        <f>VLOOKUP(A148,POP_2021_FX_ETARIA!A:AC,7,0)</f>
        <v>1316.1923168316832</v>
      </c>
      <c r="D148" s="3">
        <f t="shared" si="18"/>
        <v>0</v>
      </c>
      <c r="E148" s="12">
        <f>(D148*POP_PADRAO!$B$2)/100000</f>
        <v>0</v>
      </c>
      <c r="F148" s="6">
        <f>VLOOKUP(A148,OBITOS!A:AC,11,0)</f>
        <v>0</v>
      </c>
      <c r="G148" s="1">
        <f>VLOOKUP(A148,POP_2021_FX_ETARIA!A:AC,10,0)</f>
        <v>1523.1586911793988</v>
      </c>
      <c r="H148" s="3">
        <f t="shared" si="19"/>
        <v>0</v>
      </c>
      <c r="I148" s="12">
        <f>(H148*POP_PADRAO!$C$2)/100000</f>
        <v>0</v>
      </c>
      <c r="J148" s="8">
        <f>VLOOKUP(A148,OBITOS!A:AC,12,0)</f>
        <v>0</v>
      </c>
      <c r="K148" s="1">
        <f>VLOOKUP(A148,POP_2021_FX_ETARIA!A:AC,13,0)</f>
        <v>1692.8384828467931</v>
      </c>
      <c r="L148" s="3">
        <f t="shared" si="20"/>
        <v>0</v>
      </c>
      <c r="M148" s="12">
        <f>(L148*POP_PADRAO!$D$2)/100000</f>
        <v>0</v>
      </c>
      <c r="N148" s="8">
        <f>VLOOKUP(A148,OBITOS!A:AB,13,0)</f>
        <v>1</v>
      </c>
      <c r="O148" s="1">
        <f>VLOOKUP(A148,POP_2021_FX_ETARIA!A:AC,16,0)</f>
        <v>1901.6676040494938</v>
      </c>
      <c r="P148" s="3">
        <f t="shared" si="21"/>
        <v>52.585425437681984</v>
      </c>
      <c r="Q148" s="12">
        <f>(P148*POP_PADRAO!$E$2)/100000</f>
        <v>8.7176162478787305</v>
      </c>
      <c r="R148" s="8">
        <f>VLOOKUP($A148,OBITOS!A:AB,14,0)</f>
        <v>4</v>
      </c>
      <c r="S148" s="1">
        <f>VLOOKUP(A148,POP_2021_FX_ETARIA!A:AC,19,0)</f>
        <v>2052.7074715069652</v>
      </c>
      <c r="T148" s="3">
        <f t="shared" si="22"/>
        <v>194.86459008518435</v>
      </c>
      <c r="U148" s="12">
        <f>(T148*POP_PADRAO!$F$2)/100000</f>
        <v>29.731000498793893</v>
      </c>
      <c r="V148" s="8">
        <f>VLOOKUP(A148,OBITOS!A:AC,15,0)</f>
        <v>14</v>
      </c>
      <c r="W148" s="1">
        <f>VLOOKUP(A148,POP_2021_FX_ETARIA!A:AC,22,0)</f>
        <v>1411.693172425194</v>
      </c>
      <c r="X148" s="3">
        <f t="shared" si="23"/>
        <v>991.71691649885508</v>
      </c>
      <c r="Y148" s="12">
        <f>(X148*POP_PADRAO!$G$2)/100000</f>
        <v>120.92946714389782</v>
      </c>
      <c r="Z148" s="8">
        <f>VLOOKUP(A148,OBITOS!A:AC,16,0)</f>
        <v>12</v>
      </c>
      <c r="AA148" s="1">
        <f>VLOOKUP(A148,POP_2021_FX_ETARIA!A:AC,25,0)</f>
        <v>944.37949902723744</v>
      </c>
      <c r="AB148" s="3">
        <f t="shared" si="24"/>
        <v>1270.6756142377778</v>
      </c>
      <c r="AC148" s="12">
        <f>(AB148*POP_PADRAO!$H$2)/100000</f>
        <v>116.00330975853342</v>
      </c>
      <c r="AD148" s="8">
        <f>VLOOKUP(A148,OBITOS!A:AC,17,0)</f>
        <v>26</v>
      </c>
      <c r="AE148" s="1">
        <f>VLOOKUP(A148,POP_2021_FX_ETARIA!A:AC,28,0)</f>
        <v>970.36893203883494</v>
      </c>
      <c r="AF148" s="3">
        <f t="shared" si="25"/>
        <v>2679.3932845079439</v>
      </c>
      <c r="AG148" s="12">
        <f>(AF148*POP_PADRAO!$I$2)/100000</f>
        <v>185.26678979214455</v>
      </c>
      <c r="AH148" s="12">
        <f t="shared" si="26"/>
        <v>460.64818344124842</v>
      </c>
    </row>
    <row r="149" spans="1:34" x14ac:dyDescent="0.25">
      <c r="A149" s="8" t="s">
        <v>148</v>
      </c>
      <c r="B149" s="6">
        <f>VLOOKUP($A149,OBITOS!A:AC,10,0)</f>
        <v>0</v>
      </c>
      <c r="C149" s="1">
        <f>VLOOKUP(A149,POP_2021_FX_ETARIA!A:AC,7,0)</f>
        <v>805.12596573731946</v>
      </c>
      <c r="D149" s="3">
        <f t="shared" si="18"/>
        <v>0</v>
      </c>
      <c r="E149" s="12">
        <f>(D149*POP_PADRAO!$B$2)/100000</f>
        <v>0</v>
      </c>
      <c r="F149" s="6">
        <f>VLOOKUP(A149,OBITOS!A:AC,11,0)</f>
        <v>0</v>
      </c>
      <c r="G149" s="1">
        <f>VLOOKUP(A149,POP_2021_FX_ETARIA!A:AC,10,0)</f>
        <v>919.84508524521152</v>
      </c>
      <c r="H149" s="3">
        <f t="shared" si="19"/>
        <v>0</v>
      </c>
      <c r="I149" s="12">
        <f>(H149*POP_PADRAO!$C$2)/100000</f>
        <v>0</v>
      </c>
      <c r="J149" s="8">
        <f>VLOOKUP(A149,OBITOS!A:AC,12,0)</f>
        <v>0</v>
      </c>
      <c r="K149" s="1">
        <f>VLOOKUP(A149,POP_2021_FX_ETARIA!A:AC,13,0)</f>
        <v>1154.6659180235822</v>
      </c>
      <c r="L149" s="3">
        <f t="shared" si="20"/>
        <v>0</v>
      </c>
      <c r="M149" s="12">
        <f>(L149*POP_PADRAO!$D$2)/100000</f>
        <v>0</v>
      </c>
      <c r="N149" s="8">
        <f>VLOOKUP(A149,OBITOS!A:AB,13,0)</f>
        <v>1</v>
      </c>
      <c r="O149" s="1">
        <f>VLOOKUP(A149,POP_2021_FX_ETARIA!A:AC,16,0)</f>
        <v>1328.0930567214295</v>
      </c>
      <c r="P149" s="3">
        <f t="shared" si="21"/>
        <v>75.295928620290354</v>
      </c>
      <c r="Q149" s="12">
        <f>(P149*POP_PADRAO!$E$2)/100000</f>
        <v>12.482565373883855</v>
      </c>
      <c r="R149" s="8">
        <f>VLOOKUP($A149,OBITOS!A:AB,14,0)</f>
        <v>1</v>
      </c>
      <c r="S149" s="1">
        <f>VLOOKUP(A149,POP_2021_FX_ETARIA!A:AC,19,0)</f>
        <v>1176.617121292373</v>
      </c>
      <c r="T149" s="3">
        <f t="shared" si="22"/>
        <v>84.989414305107161</v>
      </c>
      <c r="U149" s="12">
        <f>(T149*POP_PADRAO!$F$2)/100000</f>
        <v>12.967057370416818</v>
      </c>
      <c r="V149" s="8">
        <f>VLOOKUP(A149,OBITOS!A:AC,15,0)</f>
        <v>8</v>
      </c>
      <c r="W149" s="1">
        <f>VLOOKUP(A149,POP_2021_FX_ETARIA!A:AC,22,0)</f>
        <v>930.86946079950417</v>
      </c>
      <c r="X149" s="3">
        <f t="shared" si="23"/>
        <v>859.41158636023658</v>
      </c>
      <c r="Y149" s="12">
        <f>(X149*POP_PADRAO!$G$2)/100000</f>
        <v>104.79622104535848</v>
      </c>
      <c r="Z149" s="8">
        <f>VLOOKUP(A149,OBITOS!A:AC,16,0)</f>
        <v>2</v>
      </c>
      <c r="AA149" s="1">
        <f>VLOOKUP(A149,POP_2021_FX_ETARIA!A:AC,25,0)</f>
        <v>659.81321734928122</v>
      </c>
      <c r="AB149" s="3">
        <f t="shared" si="24"/>
        <v>303.11608610005646</v>
      </c>
      <c r="AC149" s="12">
        <f>(AB149*POP_PADRAO!$H$2)/100000</f>
        <v>27.672262562268148</v>
      </c>
      <c r="AD149" s="8">
        <f>VLOOKUP(A149,OBITOS!A:AC,17,0)</f>
        <v>11</v>
      </c>
      <c r="AE149" s="1">
        <f>VLOOKUP(A149,POP_2021_FX_ETARIA!A:AC,28,0)</f>
        <v>514.56985890872772</v>
      </c>
      <c r="AF149" s="3">
        <f t="shared" si="25"/>
        <v>2137.7077979903861</v>
      </c>
      <c r="AG149" s="12">
        <f>(AF149*POP_PADRAO!$I$2)/100000</f>
        <v>147.81191829404946</v>
      </c>
      <c r="AH149" s="12">
        <f t="shared" si="26"/>
        <v>305.73002464597675</v>
      </c>
    </row>
    <row r="150" spans="1:34" x14ac:dyDescent="0.25">
      <c r="A150" s="8" t="s">
        <v>149</v>
      </c>
      <c r="B150" s="6">
        <f>VLOOKUP($A150,OBITOS!A:AC,10,0)</f>
        <v>0</v>
      </c>
      <c r="C150" s="1">
        <f>VLOOKUP(A150,POP_2021_FX_ETARIA!A:AC,7,0)</f>
        <v>1202.2203564356437</v>
      </c>
      <c r="D150" s="3">
        <f t="shared" si="18"/>
        <v>0</v>
      </c>
      <c r="E150" s="12">
        <f>(D150*POP_PADRAO!$B$2)/100000</f>
        <v>0</v>
      </c>
      <c r="F150" s="6">
        <f>VLOOKUP(A150,OBITOS!A:AC,11,0)</f>
        <v>0</v>
      </c>
      <c r="G150" s="1">
        <f>VLOOKUP(A150,POP_2021_FX_ETARIA!A:AC,10,0)</f>
        <v>1284.9755093913852</v>
      </c>
      <c r="H150" s="3">
        <f t="shared" si="19"/>
        <v>0</v>
      </c>
      <c r="I150" s="12">
        <f>(H150*POP_PADRAO!$C$2)/100000</f>
        <v>0</v>
      </c>
      <c r="J150" s="8">
        <f>VLOOKUP(A150,OBITOS!A:AC,12,0)</f>
        <v>1</v>
      </c>
      <c r="K150" s="1">
        <f>VLOOKUP(A150,POP_2021_FX_ETARIA!A:AC,13,0)</f>
        <v>1711.833528659706</v>
      </c>
      <c r="L150" s="3">
        <f t="shared" si="20"/>
        <v>58.416895291387249</v>
      </c>
      <c r="M150" s="12">
        <f>(L150*POP_PADRAO!$D$2)/100000</f>
        <v>8.6445976136504878</v>
      </c>
      <c r="N150" s="8">
        <f>VLOOKUP(A150,OBITOS!A:AB,13,0)</f>
        <v>6</v>
      </c>
      <c r="O150" s="1">
        <f>VLOOKUP(A150,POP_2021_FX_ETARIA!A:AC,16,0)</f>
        <v>2529.9718785151854</v>
      </c>
      <c r="P150" s="3">
        <f t="shared" si="21"/>
        <v>237.15678624543995</v>
      </c>
      <c r="Q150" s="12">
        <f>(P150*POP_PADRAO!$E$2)/100000</f>
        <v>39.315871952353746</v>
      </c>
      <c r="R150" s="8">
        <f>VLOOKUP($A150,OBITOS!A:AB,14,0)</f>
        <v>3</v>
      </c>
      <c r="S150" s="1">
        <f>VLOOKUP(A150,POP_2021_FX_ETARIA!A:AC,19,0)</f>
        <v>1789.6248768819473</v>
      </c>
      <c r="T150" s="3">
        <f t="shared" si="22"/>
        <v>167.63289551645494</v>
      </c>
      <c r="U150" s="12">
        <f>(T150*POP_PADRAO!$F$2)/100000</f>
        <v>25.576189589064359</v>
      </c>
      <c r="V150" s="8">
        <f>VLOOKUP(A150,OBITOS!A:AC,15,0)</f>
        <v>5</v>
      </c>
      <c r="W150" s="1">
        <f>VLOOKUP(A150,POP_2021_FX_ETARIA!A:AC,22,0)</f>
        <v>1540.1208464208958</v>
      </c>
      <c r="X150" s="3">
        <f t="shared" si="23"/>
        <v>324.64984884917027</v>
      </c>
      <c r="Y150" s="12">
        <f>(X150*POP_PADRAO!$G$2)/100000</f>
        <v>39.587640965406941</v>
      </c>
      <c r="Z150" s="8">
        <f>VLOOKUP(A150,OBITOS!A:AC,16,0)</f>
        <v>8</v>
      </c>
      <c r="AA150" s="1">
        <f>VLOOKUP(A150,POP_2021_FX_ETARIA!A:AC,25,0)</f>
        <v>1588.4390807392997</v>
      </c>
      <c r="AB150" s="3">
        <f t="shared" si="24"/>
        <v>503.63908172522406</v>
      </c>
      <c r="AC150" s="12">
        <f>(AB150*POP_PADRAO!$H$2)/100000</f>
        <v>45.978532797231935</v>
      </c>
      <c r="AD150" s="8">
        <f>VLOOKUP(A150,OBITOS!A:AC,17,0)</f>
        <v>34</v>
      </c>
      <c r="AE150" s="1">
        <f>VLOOKUP(A150,POP_2021_FX_ETARIA!A:AC,28,0)</f>
        <v>933.14578517491145</v>
      </c>
      <c r="AF150" s="3">
        <f t="shared" si="25"/>
        <v>3643.589301925309</v>
      </c>
      <c r="AG150" s="12">
        <f>(AF150*POP_PADRAO!$I$2)/100000</f>
        <v>251.93617420470235</v>
      </c>
      <c r="AH150" s="12">
        <f t="shared" si="26"/>
        <v>411.03900712240983</v>
      </c>
    </row>
    <row r="151" spans="1:34" x14ac:dyDescent="0.25">
      <c r="A151" s="8" t="s">
        <v>150</v>
      </c>
      <c r="B151" s="6">
        <f>VLOOKUP($A151,OBITOS!A:AC,10,0)</f>
        <v>0</v>
      </c>
      <c r="C151" s="1">
        <f>VLOOKUP(A151,POP_2021_FX_ETARIA!A:AC,7,0)</f>
        <v>1636.0491089108912</v>
      </c>
      <c r="D151" s="3">
        <f t="shared" si="18"/>
        <v>0</v>
      </c>
      <c r="E151" s="12">
        <f>(D151*POP_PADRAO!$B$2)/100000</f>
        <v>0</v>
      </c>
      <c r="F151" s="6">
        <f>VLOOKUP(A151,OBITOS!A:AC,11,0)</f>
        <v>0</v>
      </c>
      <c r="G151" s="1">
        <f>VLOOKUP(A151,POP_2021_FX_ETARIA!A:AC,10,0)</f>
        <v>1796.9934957191215</v>
      </c>
      <c r="H151" s="3">
        <f t="shared" si="19"/>
        <v>0</v>
      </c>
      <c r="I151" s="12">
        <f>(H151*POP_PADRAO!$C$2)/100000</f>
        <v>0</v>
      </c>
      <c r="J151" s="8">
        <f>VLOOKUP(A151,OBITOS!A:AC,12,0)</f>
        <v>0</v>
      </c>
      <c r="K151" s="1">
        <f>VLOOKUP(A151,POP_2021_FX_ETARIA!A:AC,13,0)</f>
        <v>1987.6415938632006</v>
      </c>
      <c r="L151" s="3">
        <f t="shared" si="20"/>
        <v>0</v>
      </c>
      <c r="M151" s="12">
        <f>(L151*POP_PADRAO!$D$2)/100000</f>
        <v>0</v>
      </c>
      <c r="N151" s="8">
        <f>VLOOKUP(A151,OBITOS!A:AB,13,0)</f>
        <v>0</v>
      </c>
      <c r="O151" s="1">
        <f>VLOOKUP(A151,POP_2021_FX_ETARIA!A:AC,16,0)</f>
        <v>1992.8880764904386</v>
      </c>
      <c r="P151" s="3">
        <f t="shared" si="21"/>
        <v>0</v>
      </c>
      <c r="Q151" s="12">
        <f>(P151*POP_PADRAO!$E$2)/100000</f>
        <v>0</v>
      </c>
      <c r="R151" s="8">
        <f>VLOOKUP($A151,OBITOS!A:AB,14,0)</f>
        <v>3</v>
      </c>
      <c r="S151" s="1">
        <f>VLOOKUP(A151,POP_2021_FX_ETARIA!A:AC,19,0)</f>
        <v>2028.3889123399465</v>
      </c>
      <c r="T151" s="3">
        <f t="shared" si="22"/>
        <v>147.90063097609837</v>
      </c>
      <c r="U151" s="12">
        <f>(T151*POP_PADRAO!$F$2)/100000</f>
        <v>22.565586345882942</v>
      </c>
      <c r="V151" s="8">
        <f>VLOOKUP(A151,OBITOS!A:AC,15,0)</f>
        <v>11</v>
      </c>
      <c r="W151" s="1">
        <f>VLOOKUP(A151,POP_2021_FX_ETARIA!A:AC,22,0)</f>
        <v>1336.8612993883285</v>
      </c>
      <c r="X151" s="3">
        <f t="shared" si="23"/>
        <v>822.8228317352723</v>
      </c>
      <c r="Y151" s="12">
        <f>(X151*POP_PADRAO!$G$2)/100000</f>
        <v>100.33460651943459</v>
      </c>
      <c r="Z151" s="8">
        <f>VLOOKUP(A151,OBITOS!A:AC,16,0)</f>
        <v>15</v>
      </c>
      <c r="AA151" s="1">
        <f>VLOOKUP(A151,POP_2021_FX_ETARIA!A:AC,25,0)</f>
        <v>879.24987840466929</v>
      </c>
      <c r="AB151" s="3">
        <f t="shared" si="24"/>
        <v>1705.9996672636837</v>
      </c>
      <c r="AC151" s="12">
        <f>(AB151*POP_PADRAO!$H$2)/100000</f>
        <v>155.74518439803106</v>
      </c>
      <c r="AD151" s="8">
        <f>VLOOKUP(A151,OBITOS!A:AC,17,0)</f>
        <v>25</v>
      </c>
      <c r="AE151" s="1">
        <f>VLOOKUP(A151,POP_2021_FX_ETARIA!A:AC,28,0)</f>
        <v>736.76159654800438</v>
      </c>
      <c r="AF151" s="3">
        <f t="shared" si="25"/>
        <v>3393.2278931385786</v>
      </c>
      <c r="AG151" s="12">
        <f>(AF151*POP_PADRAO!$I$2)/100000</f>
        <v>234.62492140656207</v>
      </c>
      <c r="AH151" s="12">
        <f t="shared" si="26"/>
        <v>513.27029866991063</v>
      </c>
    </row>
    <row r="152" spans="1:34" x14ac:dyDescent="0.25">
      <c r="A152" s="8" t="s">
        <v>151</v>
      </c>
      <c r="B152" s="6">
        <f>VLOOKUP($A152,OBITOS!A:AC,10,0)</f>
        <v>0</v>
      </c>
      <c r="C152" s="1">
        <f>VLOOKUP(A152,POP_2021_FX_ETARIA!A:AC,7,0)</f>
        <v>2601.1776254102206</v>
      </c>
      <c r="D152" s="3">
        <f t="shared" si="18"/>
        <v>0</v>
      </c>
      <c r="E152" s="12">
        <f>(D152*POP_PADRAO!$B$2)/100000</f>
        <v>0</v>
      </c>
      <c r="F152" s="6">
        <f>VLOOKUP(A152,OBITOS!A:AC,11,0)</f>
        <v>0</v>
      </c>
      <c r="G152" s="1">
        <f>VLOOKUP(A152,POP_2021_FX_ETARIA!A:AC,10,0)</f>
        <v>2818.9306772908367</v>
      </c>
      <c r="H152" s="3">
        <f t="shared" si="19"/>
        <v>0</v>
      </c>
      <c r="I152" s="12">
        <f>(H152*POP_PADRAO!$C$2)/100000</f>
        <v>0</v>
      </c>
      <c r="J152" s="8">
        <f>VLOOKUP(A152,OBITOS!A:AC,12,0)</f>
        <v>2</v>
      </c>
      <c r="K152" s="1">
        <f>VLOOKUP(A152,POP_2021_FX_ETARIA!A:AC,13,0)</f>
        <v>3437.2100702677067</v>
      </c>
      <c r="L152" s="3">
        <f t="shared" si="20"/>
        <v>58.186725836173004</v>
      </c>
      <c r="M152" s="12">
        <f>(L152*POP_PADRAO!$D$2)/100000</f>
        <v>8.610536879793349</v>
      </c>
      <c r="N152" s="8">
        <f>VLOOKUP(A152,OBITOS!A:AB,13,0)</f>
        <v>3</v>
      </c>
      <c r="O152" s="1">
        <f>VLOOKUP(A152,POP_2021_FX_ETARIA!A:AC,16,0)</f>
        <v>3664.2723644047901</v>
      </c>
      <c r="P152" s="3">
        <f t="shared" si="21"/>
        <v>81.871643307478536</v>
      </c>
      <c r="Q152" s="12">
        <f>(P152*POP_PADRAO!$E$2)/100000</f>
        <v>13.572687907291535</v>
      </c>
      <c r="R152" s="8">
        <f>VLOOKUP($A152,OBITOS!A:AB,14,0)</f>
        <v>14</v>
      </c>
      <c r="S152" s="1">
        <f>VLOOKUP(A152,POP_2021_FX_ETARIA!A:AC,19,0)</f>
        <v>3152.7130465361624</v>
      </c>
      <c r="T152" s="3">
        <f t="shared" si="22"/>
        <v>444.06198069252088</v>
      </c>
      <c r="U152" s="12">
        <f>(T152*POP_PADRAO!$F$2)/100000</f>
        <v>67.751698570239768</v>
      </c>
      <c r="V152" s="8">
        <f>VLOOKUP(A152,OBITOS!A:AC,15,0)</f>
        <v>16</v>
      </c>
      <c r="W152" s="1">
        <f>VLOOKUP(A152,POP_2021_FX_ETARIA!A:AC,22,0)</f>
        <v>2284.6554938956715</v>
      </c>
      <c r="X152" s="3">
        <f t="shared" si="23"/>
        <v>700.3244052659187</v>
      </c>
      <c r="Y152" s="12">
        <f>(X152*POP_PADRAO!$G$2)/100000</f>
        <v>85.397209372673316</v>
      </c>
      <c r="Z152" s="8">
        <f>VLOOKUP(A152,OBITOS!A:AC,16,0)</f>
        <v>14</v>
      </c>
      <c r="AA152" s="1">
        <f>VLOOKUP(A152,POP_2021_FX_ETARIA!A:AC,25,0)</f>
        <v>1760.5685489081275</v>
      </c>
      <c r="AB152" s="3">
        <f t="shared" si="24"/>
        <v>795.19766547474364</v>
      </c>
      <c r="AC152" s="12">
        <f>(AB152*POP_PADRAO!$H$2)/100000</f>
        <v>72.595680655021752</v>
      </c>
      <c r="AD152" s="8">
        <f>VLOOKUP(A152,OBITOS!A:AC,17,0)</f>
        <v>26</v>
      </c>
      <c r="AE152" s="1">
        <f>VLOOKUP(A152,POP_2021_FX_ETARIA!A:AC,28,0)</f>
        <v>1136.0964833183048</v>
      </c>
      <c r="AF152" s="3">
        <f t="shared" si="25"/>
        <v>2288.5380231139643</v>
      </c>
      <c r="AG152" s="12">
        <f>(AF152*POP_PADRAO!$I$2)/100000</f>
        <v>158.24108215507763</v>
      </c>
      <c r="AH152" s="12">
        <f t="shared" si="26"/>
        <v>406.16889554009731</v>
      </c>
    </row>
    <row r="153" spans="1:34" x14ac:dyDescent="0.25">
      <c r="A153" s="8" t="s">
        <v>152</v>
      </c>
      <c r="B153" s="6">
        <f>VLOOKUP($A153,OBITOS!A:AC,10,0)</f>
        <v>0</v>
      </c>
      <c r="C153" s="1">
        <f>VLOOKUP(A153,POP_2021_FX_ETARIA!A:AC,7,0)</f>
        <v>1424.841658812441</v>
      </c>
      <c r="D153" s="3">
        <f t="shared" si="18"/>
        <v>0</v>
      </c>
      <c r="E153" s="12">
        <f>(D153*POP_PADRAO!$B$2)/100000</f>
        <v>0</v>
      </c>
      <c r="F153" s="6">
        <f>VLOOKUP(A153,OBITOS!A:AC,11,0)</f>
        <v>0</v>
      </c>
      <c r="G153" s="1">
        <f>VLOOKUP(A153,POP_2021_FX_ETARIA!A:AC,10,0)</f>
        <v>1570.2362736627131</v>
      </c>
      <c r="H153" s="3">
        <f t="shared" si="19"/>
        <v>0</v>
      </c>
      <c r="I153" s="12">
        <f>(H153*POP_PADRAO!$C$2)/100000</f>
        <v>0</v>
      </c>
      <c r="J153" s="8">
        <f>VLOOKUP(A153,OBITOS!A:AC,12,0)</f>
        <v>0</v>
      </c>
      <c r="K153" s="1">
        <f>VLOOKUP(A153,POP_2021_FX_ETARIA!A:AC,13,0)</f>
        <v>1888.3296126066973</v>
      </c>
      <c r="L153" s="3">
        <f t="shared" si="20"/>
        <v>0</v>
      </c>
      <c r="M153" s="12">
        <f>(L153*POP_PADRAO!$D$2)/100000</f>
        <v>0</v>
      </c>
      <c r="N153" s="8">
        <f>VLOOKUP(A153,OBITOS!A:AB,13,0)</f>
        <v>2</v>
      </c>
      <c r="O153" s="1">
        <f>VLOOKUP(A153,POP_2021_FX_ETARIA!A:AC,16,0)</f>
        <v>2154.8534201954399</v>
      </c>
      <c r="P153" s="3">
        <f t="shared" si="21"/>
        <v>92.813737642470599</v>
      </c>
      <c r="Q153" s="12">
        <f>(P153*POP_PADRAO!$E$2)/100000</f>
        <v>15.386669225624546</v>
      </c>
      <c r="R153" s="8">
        <f>VLOOKUP($A153,OBITOS!A:AB,14,0)</f>
        <v>3</v>
      </c>
      <c r="S153" s="1">
        <f>VLOOKUP(A153,POP_2021_FX_ETARIA!A:AC,19,0)</f>
        <v>1895.6737804878048</v>
      </c>
      <c r="T153" s="3">
        <f t="shared" si="22"/>
        <v>158.25507694831461</v>
      </c>
      <c r="U153" s="12">
        <f>(T153*POP_PADRAO!$F$2)/100000</f>
        <v>24.145391266982873</v>
      </c>
      <c r="V153" s="8">
        <f>VLOOKUP(A153,OBITOS!A:AC,15,0)</f>
        <v>8</v>
      </c>
      <c r="W153" s="1">
        <f>VLOOKUP(A153,POP_2021_FX_ETARIA!A:AC,22,0)</f>
        <v>1442.3958431743033</v>
      </c>
      <c r="X153" s="3">
        <f t="shared" si="23"/>
        <v>554.63276865761577</v>
      </c>
      <c r="Y153" s="12">
        <f>(X153*POP_PADRAO!$G$2)/100000</f>
        <v>67.631643726617483</v>
      </c>
      <c r="Z153" s="8">
        <f>VLOOKUP(A153,OBITOS!A:AC,16,0)</f>
        <v>15</v>
      </c>
      <c r="AA153" s="1">
        <f>VLOOKUP(A153,POP_2021_FX_ETARIA!A:AC,25,0)</f>
        <v>1071.9137168141592</v>
      </c>
      <c r="AB153" s="3">
        <f t="shared" si="24"/>
        <v>1399.3663636082188</v>
      </c>
      <c r="AC153" s="12">
        <f>(AB153*POP_PADRAO!$H$2)/100000</f>
        <v>127.75182581959912</v>
      </c>
      <c r="AD153" s="8">
        <f>VLOOKUP(A153,OBITOS!A:AC,17,0)</f>
        <v>28</v>
      </c>
      <c r="AE153" s="1">
        <f>VLOOKUP(A153,POP_2021_FX_ETARIA!A:AC,28,0)</f>
        <v>877.16250000000002</v>
      </c>
      <c r="AF153" s="3">
        <f t="shared" si="25"/>
        <v>3192.1109258546735</v>
      </c>
      <c r="AG153" s="12">
        <f>(AF153*POP_PADRAO!$I$2)/100000</f>
        <v>220.71867811004523</v>
      </c>
      <c r="AH153" s="12">
        <f t="shared" si="26"/>
        <v>455.63420814886928</v>
      </c>
    </row>
    <row r="154" spans="1:34" x14ac:dyDescent="0.25">
      <c r="A154" s="8" t="s">
        <v>153</v>
      </c>
      <c r="B154" s="6">
        <f>VLOOKUP($A154,OBITOS!A:AC,10,0)</f>
        <v>0</v>
      </c>
      <c r="C154" s="1">
        <f>VLOOKUP(A154,POP_2021_FX_ETARIA!A:AC,7,0)</f>
        <v>2261.2092709798408</v>
      </c>
      <c r="D154" s="3">
        <f t="shared" si="18"/>
        <v>0</v>
      </c>
      <c r="E154" s="12">
        <f>(D154*POP_PADRAO!$B$2)/100000</f>
        <v>0</v>
      </c>
      <c r="F154" s="6">
        <f>VLOOKUP(A154,OBITOS!A:AC,11,0)</f>
        <v>0</v>
      </c>
      <c r="G154" s="1">
        <f>VLOOKUP(A154,POP_2021_FX_ETARIA!A:AC,10,0)</f>
        <v>2452.0601593625497</v>
      </c>
      <c r="H154" s="3">
        <f t="shared" si="19"/>
        <v>0</v>
      </c>
      <c r="I154" s="12">
        <f>(H154*POP_PADRAO!$C$2)/100000</f>
        <v>0</v>
      </c>
      <c r="J154" s="8">
        <f>VLOOKUP(A154,OBITOS!A:AC,12,0)</f>
        <v>0</v>
      </c>
      <c r="K154" s="1">
        <f>VLOOKUP(A154,POP_2021_FX_ETARIA!A:AC,13,0)</f>
        <v>3045.6291761865759</v>
      </c>
      <c r="L154" s="3">
        <f t="shared" si="20"/>
        <v>0</v>
      </c>
      <c r="M154" s="12">
        <f>(L154*POP_PADRAO!$D$2)/100000</f>
        <v>0</v>
      </c>
      <c r="N154" s="8">
        <f>VLOOKUP(A154,OBITOS!A:AB,13,0)</f>
        <v>4</v>
      </c>
      <c r="O154" s="1">
        <f>VLOOKUP(A154,POP_2021_FX_ETARIA!A:AC,16,0)</f>
        <v>3260.6087814040857</v>
      </c>
      <c r="P154" s="3">
        <f t="shared" si="21"/>
        <v>122.67647755881701</v>
      </c>
      <c r="Q154" s="12">
        <f>(P154*POP_PADRAO!$E$2)/100000</f>
        <v>20.337316758360263</v>
      </c>
      <c r="R154" s="8">
        <f>VLOOKUP($A154,OBITOS!A:AB,14,0)</f>
        <v>7</v>
      </c>
      <c r="S154" s="1">
        <f>VLOOKUP(A154,POP_2021_FX_ETARIA!A:AC,19,0)</f>
        <v>2783.8043605673424</v>
      </c>
      <c r="T154" s="3">
        <f t="shared" si="22"/>
        <v>251.45445201376839</v>
      </c>
      <c r="U154" s="12">
        <f>(T154*POP_PADRAO!$F$2)/100000</f>
        <v>38.36506383728922</v>
      </c>
      <c r="V154" s="8">
        <f>VLOOKUP(A154,OBITOS!A:AC,15,0)</f>
        <v>10</v>
      </c>
      <c r="W154" s="1">
        <f>VLOOKUP(A154,POP_2021_FX_ETARIA!A:AC,22,0)</f>
        <v>2102.3120976692562</v>
      </c>
      <c r="X154" s="3">
        <f t="shared" si="23"/>
        <v>475.66676760727262</v>
      </c>
      <c r="Y154" s="12">
        <f>(X154*POP_PADRAO!$G$2)/100000</f>
        <v>58.002568866005788</v>
      </c>
      <c r="Z154" s="8">
        <f>VLOOKUP(A154,OBITOS!A:AC,16,0)</f>
        <v>18</v>
      </c>
      <c r="AA154" s="1">
        <f>VLOOKUP(A154,POP_2021_FX_ETARIA!A:AC,25,0)</f>
        <v>1323.5043287246413</v>
      </c>
      <c r="AB154" s="3">
        <f t="shared" si="24"/>
        <v>1360.0257747056412</v>
      </c>
      <c r="AC154" s="12">
        <f>(AB154*POP_PADRAO!$H$2)/100000</f>
        <v>124.16032026978471</v>
      </c>
      <c r="AD154" s="8">
        <f>VLOOKUP(A154,OBITOS!A:AC,17,0)</f>
        <v>20</v>
      </c>
      <c r="AE154" s="1">
        <f>VLOOKUP(A154,POP_2021_FX_ETARIA!A:AC,28,0)</f>
        <v>705.28313796212808</v>
      </c>
      <c r="AF154" s="3">
        <f t="shared" si="25"/>
        <v>2835.7405591446236</v>
      </c>
      <c r="AG154" s="12">
        <f>(AF154*POP_PADRAO!$I$2)/100000</f>
        <v>196.07743033236216</v>
      </c>
      <c r="AH154" s="12">
        <f t="shared" si="26"/>
        <v>436.94270006380214</v>
      </c>
    </row>
    <row r="155" spans="1:34" x14ac:dyDescent="0.25">
      <c r="A155" s="8" t="s">
        <v>154</v>
      </c>
      <c r="B155" s="6">
        <f>VLOOKUP($A155,OBITOS!A:AC,10,0)</f>
        <v>0</v>
      </c>
      <c r="C155" s="1">
        <f>VLOOKUP(A155,POP_2021_FX_ETARIA!A:AC,7,0)</f>
        <v>1286.4443920829406</v>
      </c>
      <c r="D155" s="3">
        <f t="shared" si="18"/>
        <v>0</v>
      </c>
      <c r="E155" s="12">
        <f>(D155*POP_PADRAO!$B$2)/100000</f>
        <v>0</v>
      </c>
      <c r="F155" s="6">
        <f>VLOOKUP(A155,OBITOS!A:AC,11,0)</f>
        <v>0</v>
      </c>
      <c r="G155" s="1">
        <f>VLOOKUP(A155,POP_2021_FX_ETARIA!A:AC,10,0)</f>
        <v>1494.3427853271542</v>
      </c>
      <c r="H155" s="3">
        <f t="shared" si="19"/>
        <v>0</v>
      </c>
      <c r="I155" s="12">
        <f>(H155*POP_PADRAO!$C$2)/100000</f>
        <v>0</v>
      </c>
      <c r="J155" s="8">
        <f>VLOOKUP(A155,OBITOS!A:AC,12,0)</f>
        <v>0</v>
      </c>
      <c r="K155" s="1">
        <f>VLOOKUP(A155,POP_2021_FX_ETARIA!A:AC,13,0)</f>
        <v>1667.8240315167432</v>
      </c>
      <c r="L155" s="3">
        <f t="shared" si="20"/>
        <v>0</v>
      </c>
      <c r="M155" s="12">
        <f>(L155*POP_PADRAO!$D$2)/100000</f>
        <v>0</v>
      </c>
      <c r="N155" s="8">
        <f>VLOOKUP(A155,OBITOS!A:AB,13,0)</f>
        <v>2</v>
      </c>
      <c r="O155" s="1">
        <f>VLOOKUP(A155,POP_2021_FX_ETARIA!A:AC,16,0)</f>
        <v>1906.6251239201247</v>
      </c>
      <c r="P155" s="3">
        <f t="shared" si="21"/>
        <v>104.89739041557847</v>
      </c>
      <c r="Q155" s="12">
        <f>(P155*POP_PADRAO!$E$2)/100000</f>
        <v>17.389898197754995</v>
      </c>
      <c r="R155" s="8">
        <f>VLOOKUP($A155,OBITOS!A:AB,14,0)</f>
        <v>2</v>
      </c>
      <c r="S155" s="1">
        <f>VLOOKUP(A155,POP_2021_FX_ETARIA!A:AC,19,0)</f>
        <v>1555.6514227642276</v>
      </c>
      <c r="T155" s="3">
        <f t="shared" si="22"/>
        <v>128.56350534146088</v>
      </c>
      <c r="U155" s="12">
        <f>(T155*POP_PADRAO!$F$2)/100000</f>
        <v>19.615270479684128</v>
      </c>
      <c r="V155" s="8">
        <f>VLOOKUP(A155,OBITOS!A:AC,15,0)</f>
        <v>8</v>
      </c>
      <c r="W155" s="1">
        <f>VLOOKUP(A155,POP_2021_FX_ETARIA!A:AC,22,0)</f>
        <v>1348.897496457251</v>
      </c>
      <c r="X155" s="3">
        <f t="shared" si="23"/>
        <v>593.07694031690528</v>
      </c>
      <c r="Y155" s="12">
        <f>(X155*POP_PADRAO!$G$2)/100000</f>
        <v>72.319506882122894</v>
      </c>
      <c r="Z155" s="8">
        <f>VLOOKUP(A155,OBITOS!A:AC,16,0)</f>
        <v>15</v>
      </c>
      <c r="AA155" s="1">
        <f>VLOOKUP(A155,POP_2021_FX_ETARIA!A:AC,25,0)</f>
        <v>885.06637168141594</v>
      </c>
      <c r="AB155" s="3">
        <f t="shared" si="24"/>
        <v>1694.7881514810647</v>
      </c>
      <c r="AC155" s="12">
        <f>(AB155*POP_PADRAO!$H$2)/100000</f>
        <v>154.72165571484783</v>
      </c>
      <c r="AD155" s="8">
        <f>VLOOKUP(A155,OBITOS!A:AC,17,0)</f>
        <v>13</v>
      </c>
      <c r="AE155" s="1">
        <f>VLOOKUP(A155,POP_2021_FX_ETARIA!A:AC,28,0)</f>
        <v>748.85743670886075</v>
      </c>
      <c r="AF155" s="3">
        <f t="shared" si="25"/>
        <v>1735.9779529109639</v>
      </c>
      <c r="AG155" s="12">
        <f>(AF155*POP_PADRAO!$I$2)/100000</f>
        <v>120.03428699524287</v>
      </c>
      <c r="AH155" s="12">
        <f t="shared" si="26"/>
        <v>384.08061826965275</v>
      </c>
    </row>
    <row r="156" spans="1:34" x14ac:dyDescent="0.25">
      <c r="A156" s="8" t="s">
        <v>155</v>
      </c>
      <c r="B156" s="6">
        <f>VLOOKUP($A156,OBITOS!A:AC,10,0)</f>
        <v>0</v>
      </c>
      <c r="C156" s="1">
        <f>VLOOKUP(A156,POP_2021_FX_ETARIA!A:AC,7,0)</f>
        <v>1775.9854535082716</v>
      </c>
      <c r="D156" s="3">
        <f t="shared" si="18"/>
        <v>0</v>
      </c>
      <c r="E156" s="12">
        <f>(D156*POP_PADRAO!$B$2)/100000</f>
        <v>0</v>
      </c>
      <c r="F156" s="6">
        <f>VLOOKUP(A156,OBITOS!A:AC,11,0)</f>
        <v>0</v>
      </c>
      <c r="G156" s="1">
        <f>VLOOKUP(A156,POP_2021_FX_ETARIA!A:AC,10,0)</f>
        <v>1900.1610326236669</v>
      </c>
      <c r="H156" s="3">
        <f t="shared" si="19"/>
        <v>0</v>
      </c>
      <c r="I156" s="12">
        <f>(H156*POP_PADRAO!$C$2)/100000</f>
        <v>0</v>
      </c>
      <c r="J156" s="8">
        <f>VLOOKUP(A156,OBITOS!A:AC,12,0)</f>
        <v>1</v>
      </c>
      <c r="K156" s="1">
        <f>VLOOKUP(A156,POP_2021_FX_ETARIA!A:AC,13,0)</f>
        <v>2462.5918417195894</v>
      </c>
      <c r="L156" s="3">
        <f t="shared" si="20"/>
        <v>40.607622548676829</v>
      </c>
      <c r="M156" s="12">
        <f>(L156*POP_PADRAO!$D$2)/100000</f>
        <v>6.0091614802416053</v>
      </c>
      <c r="N156" s="8">
        <f>VLOOKUP(A156,OBITOS!A:AB,13,0)</f>
        <v>0</v>
      </c>
      <c r="O156" s="1">
        <f>VLOOKUP(A156,POP_2021_FX_ETARIA!A:AC,16,0)</f>
        <v>2640.1640157074289</v>
      </c>
      <c r="P156" s="3">
        <f t="shared" si="21"/>
        <v>0</v>
      </c>
      <c r="Q156" s="12">
        <f>(P156*POP_PADRAO!$E$2)/100000</f>
        <v>0</v>
      </c>
      <c r="R156" s="8">
        <f>VLOOKUP($A156,OBITOS!A:AB,14,0)</f>
        <v>5</v>
      </c>
      <c r="S156" s="1">
        <f>VLOOKUP(A156,POP_2021_FX_ETARIA!A:AC,19,0)</f>
        <v>2260.3034996070455</v>
      </c>
      <c r="T156" s="3">
        <f t="shared" si="22"/>
        <v>221.20923145361903</v>
      </c>
      <c r="U156" s="12">
        <f>(T156*POP_PADRAO!$F$2)/100000</f>
        <v>33.750471380204836</v>
      </c>
      <c r="V156" s="8">
        <f>VLOOKUP(A156,OBITOS!A:AC,15,0)</f>
        <v>11</v>
      </c>
      <c r="W156" s="1">
        <f>VLOOKUP(A156,POP_2021_FX_ETARIA!A:AC,22,0)</f>
        <v>1853.9465685976536</v>
      </c>
      <c r="X156" s="3">
        <f t="shared" si="23"/>
        <v>593.32885781711207</v>
      </c>
      <c r="Y156" s="12">
        <f>(X156*POP_PADRAO!$G$2)/100000</f>
        <v>72.350225576699344</v>
      </c>
      <c r="Z156" s="8">
        <f>VLOOKUP(A156,OBITOS!A:AC,16,0)</f>
        <v>6</v>
      </c>
      <c r="AA156" s="1">
        <f>VLOOKUP(A156,POP_2021_FX_ETARIA!A:AC,25,0)</f>
        <v>1459.7436480066101</v>
      </c>
      <c r="AB156" s="3">
        <f t="shared" si="24"/>
        <v>411.03107440771896</v>
      </c>
      <c r="AC156" s="12">
        <f>(AB156*POP_PADRAO!$H$2)/100000</f>
        <v>37.524104901866025</v>
      </c>
      <c r="AD156" s="8">
        <f>VLOOKUP(A156,OBITOS!A:AC,17,0)</f>
        <v>35</v>
      </c>
      <c r="AE156" s="1">
        <f>VLOOKUP(A156,POP_2021_FX_ETARIA!A:AC,28,0)</f>
        <v>978.78314447592061</v>
      </c>
      <c r="AF156" s="3">
        <f t="shared" si="25"/>
        <v>3575.8686893551267</v>
      </c>
      <c r="AG156" s="12">
        <f>(AF156*POP_PADRAO!$I$2)/100000</f>
        <v>247.25362888140936</v>
      </c>
      <c r="AH156" s="12">
        <f t="shared" si="26"/>
        <v>396.8875922204212</v>
      </c>
    </row>
    <row r="157" spans="1:34" x14ac:dyDescent="0.25">
      <c r="A157" s="8" t="s">
        <v>156</v>
      </c>
      <c r="B157" s="6">
        <f>VLOOKUP($A157,OBITOS!A:AC,10,0)</f>
        <v>0</v>
      </c>
      <c r="C157" s="1">
        <f>VLOOKUP(A157,POP_2021_FX_ETARIA!A:AC,7,0)</f>
        <v>1348.5987350316243</v>
      </c>
      <c r="D157" s="3">
        <f t="shared" si="18"/>
        <v>0</v>
      </c>
      <c r="E157" s="12">
        <f>(D157*POP_PADRAO!$B$2)/100000</f>
        <v>0</v>
      </c>
      <c r="F157" s="6">
        <f>VLOOKUP(A157,OBITOS!A:AC,11,0)</f>
        <v>0</v>
      </c>
      <c r="G157" s="1">
        <f>VLOOKUP(A157,POP_2021_FX_ETARIA!A:AC,10,0)</f>
        <v>1563.5560170349131</v>
      </c>
      <c r="H157" s="3">
        <f t="shared" si="19"/>
        <v>0</v>
      </c>
      <c r="I157" s="12">
        <f>(H157*POP_PADRAO!$C$2)/100000</f>
        <v>0</v>
      </c>
      <c r="J157" s="8">
        <f>VLOOKUP(A157,OBITOS!A:AC,12,0)</f>
        <v>1</v>
      </c>
      <c r="K157" s="1">
        <f>VLOOKUP(A157,POP_2021_FX_ETARIA!A:AC,13,0)</f>
        <v>1922.3054998218606</v>
      </c>
      <c r="L157" s="3">
        <f t="shared" si="20"/>
        <v>52.020867655670216</v>
      </c>
      <c r="M157" s="12">
        <f>(L157*POP_PADRAO!$D$2)/100000</f>
        <v>7.6981062782112017</v>
      </c>
      <c r="N157" s="8">
        <f>VLOOKUP(A157,OBITOS!A:AB,13,0)</f>
        <v>3</v>
      </c>
      <c r="O157" s="1">
        <f>VLOOKUP(A157,POP_2021_FX_ETARIA!A:AC,16,0)</f>
        <v>2033.9690542041421</v>
      </c>
      <c r="P157" s="3">
        <f t="shared" si="21"/>
        <v>147.49486939337186</v>
      </c>
      <c r="Q157" s="12">
        <f>(P157*POP_PADRAO!$E$2)/100000</f>
        <v>24.451711842213623</v>
      </c>
      <c r="R157" s="8">
        <f>VLOOKUP($A157,OBITOS!A:AB,14,0)</f>
        <v>3</v>
      </c>
      <c r="S157" s="1">
        <f>VLOOKUP(A157,POP_2021_FX_ETARIA!A:AC,19,0)</f>
        <v>1936.4533752202899</v>
      </c>
      <c r="T157" s="3">
        <f t="shared" si="22"/>
        <v>154.92239773956456</v>
      </c>
      <c r="U157" s="12">
        <f>(T157*POP_PADRAO!$F$2)/100000</f>
        <v>23.636915677988725</v>
      </c>
      <c r="V157" s="8">
        <f>VLOOKUP(A157,OBITOS!A:AC,15,0)</f>
        <v>12</v>
      </c>
      <c r="W157" s="1">
        <f>VLOOKUP(A157,POP_2021_FX_ETARIA!A:AC,22,0)</f>
        <v>1658.7463323552947</v>
      </c>
      <c r="X157" s="3">
        <f t="shared" si="23"/>
        <v>723.4379221180194</v>
      </c>
      <c r="Y157" s="12">
        <f>(X157*POP_PADRAO!$G$2)/100000</f>
        <v>88.215660112239036</v>
      </c>
      <c r="Z157" s="8">
        <f>VLOOKUP(A157,OBITOS!A:AC,16,0)</f>
        <v>13</v>
      </c>
      <c r="AA157" s="1">
        <f>VLOOKUP(A157,POP_2021_FX_ETARIA!A:AC,25,0)</f>
        <v>1125.7919431831413</v>
      </c>
      <c r="AB157" s="3">
        <f t="shared" si="24"/>
        <v>1154.7426750313125</v>
      </c>
      <c r="AC157" s="12">
        <f>(AB157*POP_PADRAO!$H$2)/100000</f>
        <v>105.41948765059755</v>
      </c>
      <c r="AD157" s="8">
        <f>VLOOKUP(A157,OBITOS!A:AC,17,0)</f>
        <v>25</v>
      </c>
      <c r="AE157" s="1">
        <f>VLOOKUP(A157,POP_2021_FX_ETARIA!A:AC,28,0)</f>
        <v>984.19949604657234</v>
      </c>
      <c r="AF157" s="3">
        <f t="shared" si="25"/>
        <v>2540.1354197418732</v>
      </c>
      <c r="AG157" s="12">
        <f>(AF157*POP_PADRAO!$I$2)/100000</f>
        <v>175.63779739760082</v>
      </c>
      <c r="AH157" s="12">
        <f t="shared" si="26"/>
        <v>425.05967895885095</v>
      </c>
    </row>
    <row r="158" spans="1:34" x14ac:dyDescent="0.25">
      <c r="A158" s="8" t="s">
        <v>157</v>
      </c>
      <c r="B158" s="6">
        <f>VLOOKUP($A158,OBITOS!A:AC,10,0)</f>
        <v>0</v>
      </c>
      <c r="C158" s="1">
        <f>VLOOKUP(A158,POP_2021_FX_ETARIA!A:AC,7,0)</f>
        <v>2560.6798830029247</v>
      </c>
      <c r="D158" s="3">
        <f t="shared" si="18"/>
        <v>0</v>
      </c>
      <c r="E158" s="12">
        <f>(D158*POP_PADRAO!$B$2)/100000</f>
        <v>0</v>
      </c>
      <c r="F158" s="6">
        <f>VLOOKUP(A158,OBITOS!A:AC,11,0)</f>
        <v>1</v>
      </c>
      <c r="G158" s="1">
        <f>VLOOKUP(A158,POP_2021_FX_ETARIA!A:AC,10,0)</f>
        <v>2637.7667608365659</v>
      </c>
      <c r="H158" s="3">
        <f t="shared" si="19"/>
        <v>37.91085758025288</v>
      </c>
      <c r="I158" s="12">
        <f>(H158*POP_PADRAO!$C$2)/100000</f>
        <v>4.5894411303325588</v>
      </c>
      <c r="J158" s="8">
        <f>VLOOKUP(A158,OBITOS!A:AC,12,0)</f>
        <v>0</v>
      </c>
      <c r="K158" s="1">
        <f>VLOOKUP(A158,POP_2021_FX_ETARIA!A:AC,13,0)</f>
        <v>3444.5284554370041</v>
      </c>
      <c r="L158" s="3">
        <f t="shared" si="20"/>
        <v>0</v>
      </c>
      <c r="M158" s="12">
        <f>(L158*POP_PADRAO!$D$2)/100000</f>
        <v>0</v>
      </c>
      <c r="N158" s="8">
        <f>VLOOKUP(A158,OBITOS!A:AB,13,0)</f>
        <v>4</v>
      </c>
      <c r="O158" s="1">
        <f>VLOOKUP(A158,POP_2021_FX_ETARIA!A:AC,16,0)</f>
        <v>3500.0462771401817</v>
      </c>
      <c r="P158" s="3">
        <f t="shared" si="21"/>
        <v>114.28420321540207</v>
      </c>
      <c r="Q158" s="12">
        <f>(P158*POP_PADRAO!$E$2)/100000</f>
        <v>18.946044812495504</v>
      </c>
      <c r="R158" s="8">
        <f>VLOOKUP($A158,OBITOS!A:AB,14,0)</f>
        <v>5</v>
      </c>
      <c r="S158" s="1">
        <f>VLOOKUP(A158,POP_2021_FX_ETARIA!A:AC,19,0)</f>
        <v>2830.6109876637806</v>
      </c>
      <c r="T158" s="3">
        <f t="shared" si="22"/>
        <v>176.6403091696717</v>
      </c>
      <c r="U158" s="12">
        <f>(T158*POP_PADRAO!$F$2)/100000</f>
        <v>26.950474263871428</v>
      </c>
      <c r="V158" s="8">
        <f>VLOOKUP(A158,OBITOS!A:AC,15,0)</f>
        <v>6</v>
      </c>
      <c r="W158" s="1">
        <f>VLOOKUP(A158,POP_2021_FX_ETARIA!A:AC,22,0)</f>
        <v>2301.5105361429714</v>
      </c>
      <c r="X158" s="3">
        <f t="shared" si="23"/>
        <v>260.69835031279979</v>
      </c>
      <c r="Y158" s="12">
        <f>(X158*POP_PADRAO!$G$2)/100000</f>
        <v>31.789427067473525</v>
      </c>
      <c r="Z158" s="8">
        <f>VLOOKUP(A158,OBITOS!A:AC,16,0)</f>
        <v>24</v>
      </c>
      <c r="AA158" s="1">
        <f>VLOOKUP(A158,POP_2021_FX_ETARIA!A:AC,25,0)</f>
        <v>1767.40423797881</v>
      </c>
      <c r="AB158" s="3">
        <f t="shared" si="24"/>
        <v>1357.9236421570549</v>
      </c>
      <c r="AC158" s="12">
        <f>(AB158*POP_PADRAO!$H$2)/100000</f>
        <v>123.96841107560896</v>
      </c>
      <c r="AD158" s="8">
        <f>VLOOKUP(A158,OBITOS!A:AC,17,0)</f>
        <v>44</v>
      </c>
      <c r="AE158" s="1">
        <f>VLOOKUP(A158,POP_2021_FX_ETARIA!A:AC,28,0)</f>
        <v>1110.225041272048</v>
      </c>
      <c r="AF158" s="3">
        <f t="shared" si="25"/>
        <v>3963.1604732664555</v>
      </c>
      <c r="AG158" s="12">
        <f>(AF158*POP_PADRAO!$I$2)/100000</f>
        <v>274.03293968023513</v>
      </c>
      <c r="AH158" s="12">
        <f t="shared" si="26"/>
        <v>480.2767380300171</v>
      </c>
    </row>
    <row r="159" spans="1:34" x14ac:dyDescent="0.25">
      <c r="A159" s="8" t="s">
        <v>158</v>
      </c>
      <c r="B159" s="6">
        <f>VLOOKUP($A159,OBITOS!A:AC,10,0)</f>
        <v>0</v>
      </c>
      <c r="C159" s="1">
        <f>VLOOKUP(A159,POP_2021_FX_ETARIA!A:AC,7,0)</f>
        <v>2956.5808854778629</v>
      </c>
      <c r="D159" s="3">
        <f t="shared" si="18"/>
        <v>0</v>
      </c>
      <c r="E159" s="12">
        <f>(D159*POP_PADRAO!$B$2)/100000</f>
        <v>0</v>
      </c>
      <c r="F159" s="6">
        <f>VLOOKUP(A159,OBITOS!A:AC,11,0)</f>
        <v>0</v>
      </c>
      <c r="G159" s="1">
        <f>VLOOKUP(A159,POP_2021_FX_ETARIA!A:AC,10,0)</f>
        <v>3188.1823241693373</v>
      </c>
      <c r="H159" s="3">
        <f t="shared" si="19"/>
        <v>0</v>
      </c>
      <c r="I159" s="12">
        <f>(H159*POP_PADRAO!$C$2)/100000</f>
        <v>0</v>
      </c>
      <c r="J159" s="8">
        <f>VLOOKUP(A159,OBITOS!A:AC,12,0)</f>
        <v>0</v>
      </c>
      <c r="K159" s="1">
        <f>VLOOKUP(A159,POP_2021_FX_ETARIA!A:AC,13,0)</f>
        <v>3903.6253445592456</v>
      </c>
      <c r="L159" s="3">
        <f t="shared" si="20"/>
        <v>0</v>
      </c>
      <c r="M159" s="12">
        <f>(L159*POP_PADRAO!$D$2)/100000</f>
        <v>0</v>
      </c>
      <c r="N159" s="8">
        <f>VLOOKUP(A159,OBITOS!A:AB,13,0)</f>
        <v>1</v>
      </c>
      <c r="O159" s="1">
        <f>VLOOKUP(A159,POP_2021_FX_ETARIA!A:AC,16,0)</f>
        <v>4272.5070232365688</v>
      </c>
      <c r="P159" s="3">
        <f t="shared" si="21"/>
        <v>23.405461818116944</v>
      </c>
      <c r="Q159" s="12">
        <f>(P159*POP_PADRAO!$E$2)/100000</f>
        <v>3.880159426997988</v>
      </c>
      <c r="R159" s="8">
        <f>VLOOKUP($A159,OBITOS!A:AB,14,0)</f>
        <v>16</v>
      </c>
      <c r="S159" s="1">
        <f>VLOOKUP(A159,POP_2021_FX_ETARIA!A:AC,19,0)</f>
        <v>3129.018772507854</v>
      </c>
      <c r="T159" s="3">
        <f t="shared" si="22"/>
        <v>511.34240997781808</v>
      </c>
      <c r="U159" s="12">
        <f>(T159*POP_PADRAO!$F$2)/100000</f>
        <v>78.01684974914717</v>
      </c>
      <c r="V159" s="8">
        <f>VLOOKUP(A159,OBITOS!A:AC,15,0)</f>
        <v>13</v>
      </c>
      <c r="W159" s="1">
        <f>VLOOKUP(A159,POP_2021_FX_ETARIA!A:AC,22,0)</f>
        <v>2763.4253134169112</v>
      </c>
      <c r="X159" s="3">
        <f t="shared" si="23"/>
        <v>470.43066215260956</v>
      </c>
      <c r="Y159" s="12">
        <f>(X159*POP_PADRAO!$G$2)/100000</f>
        <v>57.364080773277571</v>
      </c>
      <c r="Z159" s="8">
        <f>VLOOKUP(A159,OBITOS!A:AC,16,0)</f>
        <v>26</v>
      </c>
      <c r="AA159" s="1">
        <f>VLOOKUP(A159,POP_2021_FX_ETARIA!A:AC,25,0)</f>
        <v>1912.9551752241239</v>
      </c>
      <c r="AB159" s="3">
        <f t="shared" si="24"/>
        <v>1359.1536454561101</v>
      </c>
      <c r="AC159" s="12">
        <f>(AB159*POP_PADRAO!$H$2)/100000</f>
        <v>124.08070130303251</v>
      </c>
      <c r="AD159" s="8">
        <f>VLOOKUP(A159,OBITOS!A:AC,17,0)</f>
        <v>42</v>
      </c>
      <c r="AE159" s="1">
        <f>VLOOKUP(A159,POP_2021_FX_ETARIA!A:AC,28,0)</f>
        <v>966.19584672864721</v>
      </c>
      <c r="AF159" s="3">
        <f t="shared" si="25"/>
        <v>4346.9447878713099</v>
      </c>
      <c r="AG159" s="12">
        <f>(AF159*POP_PADRAO!$I$2)/100000</f>
        <v>300.56972632911169</v>
      </c>
      <c r="AH159" s="12">
        <f t="shared" si="26"/>
        <v>563.91151758156695</v>
      </c>
    </row>
    <row r="160" spans="1:34" x14ac:dyDescent="0.25">
      <c r="A160" s="8" t="s">
        <v>159</v>
      </c>
      <c r="B160" s="6">
        <f>VLOOKUP($A160,OBITOS!A:AC,10,0)</f>
        <v>0</v>
      </c>
      <c r="C160" s="1">
        <f>VLOOKUP(A160,POP_2021_FX_ETARIA!A:AC,7,0)</f>
        <v>620.52955426356584</v>
      </c>
      <c r="D160" s="3">
        <f t="shared" si="18"/>
        <v>0</v>
      </c>
      <c r="E160" s="12">
        <f>(D160*POP_PADRAO!$B$2)/100000</f>
        <v>0</v>
      </c>
      <c r="F160" s="6">
        <f>VLOOKUP(A160,OBITOS!A:AC,11,0)</f>
        <v>0</v>
      </c>
      <c r="G160" s="1">
        <f>VLOOKUP(A160,POP_2021_FX_ETARIA!A:AC,10,0)</f>
        <v>802.10056102466388</v>
      </c>
      <c r="H160" s="3">
        <f t="shared" si="19"/>
        <v>0</v>
      </c>
      <c r="I160" s="12">
        <f>(H160*POP_PADRAO!$C$2)/100000</f>
        <v>0</v>
      </c>
      <c r="J160" s="8">
        <f>VLOOKUP(A160,OBITOS!A:AC,12,0)</f>
        <v>2</v>
      </c>
      <c r="K160" s="1">
        <f>VLOOKUP(A160,POP_2021_FX_ETARIA!A:AC,13,0)</f>
        <v>1035.079684657368</v>
      </c>
      <c r="L160" s="3">
        <f t="shared" si="20"/>
        <v>193.22183882509876</v>
      </c>
      <c r="M160" s="12">
        <f>(L160*POP_PADRAO!$D$2)/100000</f>
        <v>28.593184188939151</v>
      </c>
      <c r="N160" s="8">
        <f>VLOOKUP(A160,OBITOS!A:AB,13,0)</f>
        <v>2</v>
      </c>
      <c r="O160" s="1">
        <f>VLOOKUP(A160,POP_2021_FX_ETARIA!A:AC,16,0)</f>
        <v>1115.2411504424779</v>
      </c>
      <c r="P160" s="3">
        <f t="shared" si="21"/>
        <v>179.33341136188253</v>
      </c>
      <c r="Q160" s="12">
        <f>(P160*POP_PADRAO!$E$2)/100000</f>
        <v>29.729908005186275</v>
      </c>
      <c r="R160" s="8">
        <f>VLOOKUP($A160,OBITOS!A:AB,14,0)</f>
        <v>2</v>
      </c>
      <c r="S160" s="1">
        <f>VLOOKUP(A160,POP_2021_FX_ETARIA!A:AC,19,0)</f>
        <v>982.6205312275664</v>
      </c>
      <c r="T160" s="3">
        <f t="shared" si="22"/>
        <v>203.53737139009741</v>
      </c>
      <c r="U160" s="12">
        <f>(T160*POP_PADRAO!$F$2)/100000</f>
        <v>31.05422944043784</v>
      </c>
      <c r="V160" s="8">
        <f>VLOOKUP(A160,OBITOS!A:AC,15,0)</f>
        <v>1</v>
      </c>
      <c r="W160" s="1">
        <f>VLOOKUP(A160,POP_2021_FX_ETARIA!A:AC,22,0)</f>
        <v>913.30180365430942</v>
      </c>
      <c r="X160" s="3">
        <f t="shared" si="23"/>
        <v>109.49283095673228</v>
      </c>
      <c r="Y160" s="12">
        <f>(X160*POP_PADRAO!$G$2)/100000</f>
        <v>13.351501303839866</v>
      </c>
      <c r="Z160" s="8">
        <f>VLOOKUP(A160,OBITOS!A:AC,16,0)</f>
        <v>8</v>
      </c>
      <c r="AA160" s="1">
        <f>VLOOKUP(A160,POP_2021_FX_ETARIA!A:AC,25,0)</f>
        <v>725.36864445046501</v>
      </c>
      <c r="AB160" s="3">
        <f t="shared" si="24"/>
        <v>1102.8874850333175</v>
      </c>
      <c r="AC160" s="12">
        <f>(AB160*POP_PADRAO!$H$2)/100000</f>
        <v>100.6854913414503</v>
      </c>
      <c r="AD160" s="8">
        <f>VLOOKUP(A160,OBITOS!A:AC,17,0)</f>
        <v>15</v>
      </c>
      <c r="AE160" s="1">
        <f>VLOOKUP(A160,POP_2021_FX_ETARIA!A:AC,28,0)</f>
        <v>505.19270980502961</v>
      </c>
      <c r="AF160" s="3">
        <f t="shared" si="25"/>
        <v>2969.1639861131389</v>
      </c>
      <c r="AG160" s="12">
        <f>(AF160*POP_PADRAO!$I$2)/100000</f>
        <v>205.30300021806971</v>
      </c>
      <c r="AH160" s="12">
        <f t="shared" si="26"/>
        <v>408.71731449792316</v>
      </c>
    </row>
    <row r="161" spans="1:34" x14ac:dyDescent="0.25">
      <c r="A161" s="8" t="s">
        <v>160</v>
      </c>
      <c r="B161" s="6">
        <f>VLOOKUP($A161,OBITOS!A:AC,10,0)</f>
        <v>0</v>
      </c>
      <c r="C161" s="1">
        <f>VLOOKUP(A161,POP_2021_FX_ETARIA!A:AC,7,0)</f>
        <v>1669.0749757751937</v>
      </c>
      <c r="D161" s="3">
        <f t="shared" si="18"/>
        <v>0</v>
      </c>
      <c r="E161" s="12">
        <f>(D161*POP_PADRAO!$B$2)/100000</f>
        <v>0</v>
      </c>
      <c r="F161" s="6">
        <f>VLOOKUP(A161,OBITOS!A:AC,11,0)</f>
        <v>0</v>
      </c>
      <c r="G161" s="1">
        <f>VLOOKUP(A161,POP_2021_FX_ETARIA!A:AC,10,0)</f>
        <v>1979.9751243781093</v>
      </c>
      <c r="H161" s="3">
        <f t="shared" si="19"/>
        <v>0</v>
      </c>
      <c r="I161" s="12">
        <f>(H161*POP_PADRAO!$C$2)/100000</f>
        <v>0</v>
      </c>
      <c r="J161" s="8">
        <f>VLOOKUP(A161,OBITOS!A:AC,12,0)</f>
        <v>1</v>
      </c>
      <c r="K161" s="1">
        <f>VLOOKUP(A161,POP_2021_FX_ETARIA!A:AC,13,0)</f>
        <v>2074.0712350919748</v>
      </c>
      <c r="L161" s="3">
        <f t="shared" si="20"/>
        <v>48.214351709846405</v>
      </c>
      <c r="M161" s="12">
        <f>(L161*POP_PADRAO!$D$2)/100000</f>
        <v>7.1348137838488306</v>
      </c>
      <c r="N161" s="8">
        <f>VLOOKUP(A161,OBITOS!A:AB,13,0)</f>
        <v>1</v>
      </c>
      <c r="O161" s="1">
        <f>VLOOKUP(A161,POP_2021_FX_ETARIA!A:AC,16,0)</f>
        <v>2410.9957522123896</v>
      </c>
      <c r="P161" s="3">
        <f t="shared" si="21"/>
        <v>41.476638815409572</v>
      </c>
      <c r="Q161" s="12">
        <f>(P161*POP_PADRAO!$E$2)/100000</f>
        <v>6.8760006681530204</v>
      </c>
      <c r="R161" s="8">
        <f>VLOOKUP($A161,OBITOS!A:AB,14,0)</f>
        <v>7</v>
      </c>
      <c r="S161" s="1">
        <f>VLOOKUP(A161,POP_2021_FX_ETARIA!A:AC,19,0)</f>
        <v>2087.2993539124191</v>
      </c>
      <c r="T161" s="3">
        <f t="shared" si="22"/>
        <v>335.36157556314333</v>
      </c>
      <c r="U161" s="12">
        <f>(T161*POP_PADRAO!$F$2)/100000</f>
        <v>51.166993274588741</v>
      </c>
      <c r="V161" s="8">
        <f>VLOOKUP(A161,OBITOS!A:AC,15,0)</f>
        <v>6</v>
      </c>
      <c r="W161" s="1">
        <f>VLOOKUP(A161,POP_2021_FX_ETARIA!A:AC,22,0)</f>
        <v>1697.7328006580108</v>
      </c>
      <c r="X161" s="3">
        <f t="shared" si="23"/>
        <v>353.41250388014578</v>
      </c>
      <c r="Y161" s="12">
        <f>(X161*POP_PADRAO!$G$2)/100000</f>
        <v>43.094944802493032</v>
      </c>
      <c r="Z161" s="8">
        <f>VLOOKUP(A161,OBITOS!A:AC,16,0)</f>
        <v>17</v>
      </c>
      <c r="AA161" s="1">
        <f>VLOOKUP(A161,POP_2021_FX_ETARIA!A:AC,25,0)</f>
        <v>1134.1627381919984</v>
      </c>
      <c r="AB161" s="3">
        <f t="shared" si="24"/>
        <v>1498.903061045736</v>
      </c>
      <c r="AC161" s="12">
        <f>(AB161*POP_PADRAO!$H$2)/100000</f>
        <v>136.83879200971683</v>
      </c>
      <c r="AD161" s="8">
        <f>VLOOKUP(A161,OBITOS!A:AC,17,0)</f>
        <v>20</v>
      </c>
      <c r="AE161" s="1">
        <f>VLOOKUP(A161,POP_2021_FX_ETARIA!A:AC,28,0)</f>
        <v>751.06131675614574</v>
      </c>
      <c r="AF161" s="3">
        <f t="shared" si="25"/>
        <v>2662.8984283707414</v>
      </c>
      <c r="AG161" s="12">
        <f>(AF161*POP_PADRAO!$I$2)/100000</f>
        <v>184.12625209568466</v>
      </c>
      <c r="AH161" s="12">
        <f t="shared" si="26"/>
        <v>429.23779663448511</v>
      </c>
    </row>
    <row r="162" spans="1:34" x14ac:dyDescent="0.25">
      <c r="A162" s="8" t="s">
        <v>161</v>
      </c>
      <c r="B162" s="6">
        <f>VLOOKUP($A162,OBITOS!A:AC,10,0)</f>
        <v>0</v>
      </c>
      <c r="C162" s="1">
        <f>VLOOKUP(A162,POP_2021_FX_ETARIA!A:AC,7,0)</f>
        <v>2551.9037524061901</v>
      </c>
      <c r="D162" s="3">
        <f t="shared" si="18"/>
        <v>0</v>
      </c>
      <c r="E162" s="12">
        <f>(D162*POP_PADRAO!$B$2)/100000</f>
        <v>0</v>
      </c>
      <c r="F162" s="6">
        <f>VLOOKUP(A162,OBITOS!A:AC,11,0)</f>
        <v>0</v>
      </c>
      <c r="G162" s="1">
        <f>VLOOKUP(A162,POP_2021_FX_ETARIA!A:AC,10,0)</f>
        <v>2734.0699106088714</v>
      </c>
      <c r="H162" s="3">
        <f t="shared" si="19"/>
        <v>0</v>
      </c>
      <c r="I162" s="12">
        <f>(H162*POP_PADRAO!$C$2)/100000</f>
        <v>0</v>
      </c>
      <c r="J162" s="8">
        <f>VLOOKUP(A162,OBITOS!A:AC,12,0)</f>
        <v>2</v>
      </c>
      <c r="K162" s="1">
        <f>VLOOKUP(A162,POP_2021_FX_ETARIA!A:AC,13,0)</f>
        <v>3334.310487727128</v>
      </c>
      <c r="L162" s="3">
        <f t="shared" si="20"/>
        <v>59.98241637548648</v>
      </c>
      <c r="M162" s="12">
        <f>(L162*POP_PADRAO!$D$2)/100000</f>
        <v>8.8762651776355099</v>
      </c>
      <c r="N162" s="8">
        <f>VLOOKUP(A162,OBITOS!A:AB,13,0)</f>
        <v>2</v>
      </c>
      <c r="O162" s="1">
        <f>VLOOKUP(A162,POP_2021_FX_ETARIA!A:AC,16,0)</f>
        <v>3704.6151919684667</v>
      </c>
      <c r="P162" s="3">
        <f t="shared" si="21"/>
        <v>53.98671377086508</v>
      </c>
      <c r="Q162" s="12">
        <f>(P162*POP_PADRAO!$E$2)/100000</f>
        <v>8.9499219455058565</v>
      </c>
      <c r="R162" s="8">
        <f>VLOOKUP($A162,OBITOS!A:AB,14,0)</f>
        <v>10</v>
      </c>
      <c r="S162" s="1">
        <f>VLOOKUP(A162,POP_2021_FX_ETARIA!A:AC,19,0)</f>
        <v>2902.0157076086125</v>
      </c>
      <c r="T162" s="3">
        <f t="shared" si="22"/>
        <v>344.58807282750496</v>
      </c>
      <c r="U162" s="12">
        <f>(T162*POP_PADRAO!$F$2)/100000</f>
        <v>52.574704109322447</v>
      </c>
      <c r="V162" s="8">
        <f>VLOOKUP(A162,OBITOS!A:AC,15,0)</f>
        <v>11</v>
      </c>
      <c r="W162" s="1">
        <f>VLOOKUP(A162,POP_2021_FX_ETARIA!A:AC,22,0)</f>
        <v>2197.8388903707655</v>
      </c>
      <c r="X162" s="3">
        <f t="shared" si="23"/>
        <v>500.49164423259208</v>
      </c>
      <c r="Y162" s="12">
        <f>(X162*POP_PADRAO!$G$2)/100000</f>
        <v>61.029701964442104</v>
      </c>
      <c r="Z162" s="8">
        <f>VLOOKUP(A162,OBITOS!A:AC,16,0)</f>
        <v>16</v>
      </c>
      <c r="AA162" s="1">
        <f>VLOOKUP(A162,POP_2021_FX_ETARIA!A:AC,25,0)</f>
        <v>1589.1786005355686</v>
      </c>
      <c r="AB162" s="3">
        <f t="shared" si="24"/>
        <v>1006.8094293874739</v>
      </c>
      <c r="AC162" s="12">
        <f>(AB162*POP_PADRAO!$H$2)/100000</f>
        <v>91.914273632382972</v>
      </c>
      <c r="AD162" s="8">
        <f>VLOOKUP(A162,OBITOS!A:AC,17,0)</f>
        <v>23</v>
      </c>
      <c r="AE162" s="1">
        <f>VLOOKUP(A162,POP_2021_FX_ETARIA!A:AC,28,0)</f>
        <v>1012.705274133287</v>
      </c>
      <c r="AF162" s="3">
        <f t="shared" si="25"/>
        <v>2271.1444867001705</v>
      </c>
      <c r="AG162" s="12">
        <f>(AF162*POP_PADRAO!$I$2)/100000</f>
        <v>157.03840516355561</v>
      </c>
      <c r="AH162" s="12">
        <f t="shared" si="26"/>
        <v>380.38327199284447</v>
      </c>
    </row>
    <row r="163" spans="1:34" x14ac:dyDescent="0.25">
      <c r="A163" s="8" t="s">
        <v>162</v>
      </c>
      <c r="B163" s="6">
        <f>VLOOKUP($A163,OBITOS!A:AC,10,0)</f>
        <v>0</v>
      </c>
      <c r="C163" s="1">
        <f>VLOOKUP(A163,POP_2021_FX_ETARIA!A:AC,7,0)</f>
        <v>2106.2713432164196</v>
      </c>
      <c r="D163" s="3">
        <f t="shared" si="18"/>
        <v>0</v>
      </c>
      <c r="E163" s="12">
        <f>(D163*POP_PADRAO!$B$2)/100000</f>
        <v>0</v>
      </c>
      <c r="F163" s="6">
        <f>VLOOKUP(A163,OBITOS!A:AC,11,0)</f>
        <v>0</v>
      </c>
      <c r="G163" s="1">
        <f>VLOOKUP(A163,POP_2021_FX_ETARIA!A:AC,10,0)</f>
        <v>2193.0497765221789</v>
      </c>
      <c r="H163" s="3">
        <f t="shared" si="19"/>
        <v>0</v>
      </c>
      <c r="I163" s="12">
        <f>(H163*POP_PADRAO!$C$2)/100000</f>
        <v>0</v>
      </c>
      <c r="J163" s="8">
        <f>VLOOKUP(A163,OBITOS!A:AC,12,0)</f>
        <v>1</v>
      </c>
      <c r="K163" s="1">
        <f>VLOOKUP(A163,POP_2021_FX_ETARIA!A:AC,13,0)</f>
        <v>2697.3027058448497</v>
      </c>
      <c r="L163" s="3">
        <f t="shared" si="20"/>
        <v>37.074073956663305</v>
      </c>
      <c r="M163" s="12">
        <f>(L163*POP_PADRAO!$D$2)/100000</f>
        <v>5.4862630007200188</v>
      </c>
      <c r="N163" s="8">
        <f>VLOOKUP(A163,OBITOS!A:AB,13,0)</f>
        <v>1</v>
      </c>
      <c r="O163" s="1">
        <f>VLOOKUP(A163,POP_2021_FX_ETARIA!A:AC,16,0)</f>
        <v>2856.5065659095367</v>
      </c>
      <c r="P163" s="3">
        <f t="shared" si="21"/>
        <v>35.007796303860104</v>
      </c>
      <c r="Q163" s="12">
        <f>(P163*POP_PADRAO!$E$2)/100000</f>
        <v>5.8035954130033307</v>
      </c>
      <c r="R163" s="8">
        <f>VLOOKUP($A163,OBITOS!A:AB,14,0)</f>
        <v>4</v>
      </c>
      <c r="S163" s="1">
        <f>VLOOKUP(A163,POP_2021_FX_ETARIA!A:AC,19,0)</f>
        <v>2150.6675350547853</v>
      </c>
      <c r="T163" s="3">
        <f t="shared" si="22"/>
        <v>185.9887655717138</v>
      </c>
      <c r="U163" s="12">
        <f>(T163*POP_PADRAO!$F$2)/100000</f>
        <v>28.376792723426171</v>
      </c>
      <c r="V163" s="8">
        <f>VLOOKUP(A163,OBITOS!A:AC,15,0)</f>
        <v>10</v>
      </c>
      <c r="W163" s="1">
        <f>VLOOKUP(A163,POP_2021_FX_ETARIA!A:AC,22,0)</f>
        <v>1771.6332355294746</v>
      </c>
      <c r="X163" s="3">
        <f t="shared" si="23"/>
        <v>564.45091452641304</v>
      </c>
      <c r="Y163" s="12">
        <f>(X163*POP_PADRAO!$G$2)/100000</f>
        <v>68.828863546610421</v>
      </c>
      <c r="Z163" s="8">
        <f>VLOOKUP(A163,OBITOS!A:AC,16,0)</f>
        <v>13</v>
      </c>
      <c r="AA163" s="1">
        <f>VLOOKUP(A163,POP_2021_FX_ETARIA!A:AC,25,0)</f>
        <v>1301.047153335662</v>
      </c>
      <c r="AB163" s="3">
        <f t="shared" si="24"/>
        <v>999.19514574627283</v>
      </c>
      <c r="AC163" s="12">
        <f>(AB163*POP_PADRAO!$H$2)/100000</f>
        <v>91.219145706795601</v>
      </c>
      <c r="AD163" s="8">
        <f>VLOOKUP(A163,OBITOS!A:AC,17,0)</f>
        <v>32</v>
      </c>
      <c r="AE163" s="1">
        <f>VLOOKUP(A163,POP_2021_FX_ETARIA!A:AC,28,0)</f>
        <v>735.149013815275</v>
      </c>
      <c r="AF163" s="3">
        <f t="shared" si="25"/>
        <v>4352.8589984670534</v>
      </c>
      <c r="AG163" s="12">
        <f>(AF163*POP_PADRAO!$I$2)/100000</f>
        <v>300.97866473228055</v>
      </c>
      <c r="AH163" s="12">
        <f t="shared" si="26"/>
        <v>500.69332512283609</v>
      </c>
    </row>
    <row r="164" spans="1:34" x14ac:dyDescent="0.25">
      <c r="A164" s="8" t="s">
        <v>163</v>
      </c>
      <c r="B164" s="6">
        <f>VLOOKUP($A164,OBITOS!A:AC,10,0)</f>
        <v>0</v>
      </c>
      <c r="C164" s="1">
        <f>VLOOKUP(A164,POP_2021_FX_ETARIA!A:AC,7,0)</f>
        <v>1483.2874249290739</v>
      </c>
      <c r="D164" s="3">
        <f t="shared" si="18"/>
        <v>0</v>
      </c>
      <c r="E164" s="12">
        <f>(D164*POP_PADRAO!$B$2)/100000</f>
        <v>0</v>
      </c>
      <c r="F164" s="6">
        <f>VLOOKUP(A164,OBITOS!A:AC,11,0)</f>
        <v>0</v>
      </c>
      <c r="G164" s="1">
        <f>VLOOKUP(A164,POP_2021_FX_ETARIA!A:AC,10,0)</f>
        <v>1657.9656773284667</v>
      </c>
      <c r="H164" s="3">
        <f t="shared" si="19"/>
        <v>0</v>
      </c>
      <c r="I164" s="12">
        <f>(H164*POP_PADRAO!$C$2)/100000</f>
        <v>0</v>
      </c>
      <c r="J164" s="8">
        <f>VLOOKUP(A164,OBITOS!A:AC,12,0)</f>
        <v>0</v>
      </c>
      <c r="K164" s="1">
        <f>VLOOKUP(A164,POP_2021_FX_ETARIA!A:AC,13,0)</f>
        <v>1709.0249852594341</v>
      </c>
      <c r="L164" s="3">
        <f t="shared" si="20"/>
        <v>0</v>
      </c>
      <c r="M164" s="12">
        <f>(L164*POP_PADRAO!$D$2)/100000</f>
        <v>0</v>
      </c>
      <c r="N164" s="8">
        <f>VLOOKUP(A164,OBITOS!A:AB,13,0)</f>
        <v>1</v>
      </c>
      <c r="O164" s="1">
        <f>VLOOKUP(A164,POP_2021_FX_ETARIA!A:AC,16,0)</f>
        <v>1983.3601569153741</v>
      </c>
      <c r="P164" s="3">
        <f t="shared" si="21"/>
        <v>50.419486169130906</v>
      </c>
      <c r="Q164" s="12">
        <f>(P164*POP_PADRAO!$E$2)/100000</f>
        <v>8.3585466539317164</v>
      </c>
      <c r="R164" s="8">
        <f>VLOOKUP($A164,OBITOS!A:AB,14,0)</f>
        <v>2</v>
      </c>
      <c r="S164" s="1">
        <f>VLOOKUP(A164,POP_2021_FX_ETARIA!A:AC,19,0)</f>
        <v>1851.7158258810332</v>
      </c>
      <c r="T164" s="3">
        <f t="shared" si="22"/>
        <v>108.00793361737428</v>
      </c>
      <c r="U164" s="12">
        <f>(T164*POP_PADRAO!$F$2)/100000</f>
        <v>16.479053104764159</v>
      </c>
      <c r="V164" s="8">
        <f>VLOOKUP(A164,OBITOS!A:AC,15,0)</f>
        <v>4</v>
      </c>
      <c r="W164" s="1">
        <f>VLOOKUP(A164,POP_2021_FX_ETARIA!A:AC,22,0)</f>
        <v>1290.0992930462917</v>
      </c>
      <c r="X164" s="3">
        <f t="shared" si="23"/>
        <v>310.05365413036242</v>
      </c>
      <c r="Y164" s="12">
        <f>(X164*POP_PADRAO!$G$2)/100000</f>
        <v>37.807788247047021</v>
      </c>
      <c r="Z164" s="8">
        <f>VLOOKUP(A164,OBITOS!A:AC,16,0)</f>
        <v>12</v>
      </c>
      <c r="AA164" s="1">
        <f>VLOOKUP(A164,POP_2021_FX_ETARIA!A:AC,25,0)</f>
        <v>996.49657465912867</v>
      </c>
      <c r="AB164" s="3">
        <f t="shared" si="24"/>
        <v>1204.2188909786105</v>
      </c>
      <c r="AC164" s="12">
        <f>(AB164*POP_PADRAO!$H$2)/100000</f>
        <v>109.93630117869638</v>
      </c>
      <c r="AD164" s="8">
        <f>VLOOKUP(A164,OBITOS!A:AC,17,0)</f>
        <v>7</v>
      </c>
      <c r="AE164" s="1">
        <f>VLOOKUP(A164,POP_2021_FX_ETARIA!A:AC,28,0)</f>
        <v>605.33985596857497</v>
      </c>
      <c r="AF164" s="3">
        <f t="shared" si="25"/>
        <v>1156.3752049333741</v>
      </c>
      <c r="AG164" s="12">
        <f>(AF164*POP_PADRAO!$I$2)/100000</f>
        <v>79.957624456233248</v>
      </c>
      <c r="AH164" s="12">
        <f t="shared" si="26"/>
        <v>252.53931364067253</v>
      </c>
    </row>
    <row r="165" spans="1:34" x14ac:dyDescent="0.25">
      <c r="A165" s="8" t="s">
        <v>164</v>
      </c>
      <c r="B165" s="6">
        <f>VLOOKUP($A165,OBITOS!A:AC,10,0)</f>
        <v>0</v>
      </c>
      <c r="C165" s="1">
        <f>VLOOKUP(A165,POP_2021_FX_ETARIA!A:AC,7,0)</f>
        <v>3136.3612615600014</v>
      </c>
      <c r="D165" s="3">
        <f t="shared" si="18"/>
        <v>0</v>
      </c>
      <c r="E165" s="12">
        <f>(D165*POP_PADRAO!$B$2)/100000</f>
        <v>0</v>
      </c>
      <c r="F165" s="6">
        <f>VLOOKUP(A165,OBITOS!A:AC,11,0)</f>
        <v>0</v>
      </c>
      <c r="G165" s="1">
        <f>VLOOKUP(A165,POP_2021_FX_ETARIA!A:AC,10,0)</f>
        <v>3175.1686357378412</v>
      </c>
      <c r="H165" s="3">
        <f t="shared" si="19"/>
        <v>0</v>
      </c>
      <c r="I165" s="12">
        <f>(H165*POP_PADRAO!$C$2)/100000</f>
        <v>0</v>
      </c>
      <c r="J165" s="8">
        <f>VLOOKUP(A165,OBITOS!A:AC,12,0)</f>
        <v>0</v>
      </c>
      <c r="K165" s="1">
        <f>VLOOKUP(A165,POP_2021_FX_ETARIA!A:AC,13,0)</f>
        <v>3200.6227152122642</v>
      </c>
      <c r="L165" s="3">
        <f t="shared" si="20"/>
        <v>0</v>
      </c>
      <c r="M165" s="12">
        <f>(L165*POP_PADRAO!$D$2)/100000</f>
        <v>0</v>
      </c>
      <c r="N165" s="8">
        <f>VLOOKUP(A165,OBITOS!A:AB,13,0)</f>
        <v>2</v>
      </c>
      <c r="O165" s="1">
        <f>VLOOKUP(A165,POP_2021_FX_ETARIA!A:AC,16,0)</f>
        <v>3463.0409063927527</v>
      </c>
      <c r="P165" s="3">
        <f t="shared" si="21"/>
        <v>57.752710812858496</v>
      </c>
      <c r="Q165" s="12">
        <f>(P165*POP_PADRAO!$E$2)/100000</f>
        <v>9.5742492515890198</v>
      </c>
      <c r="R165" s="8">
        <f>VLOOKUP($A165,OBITOS!A:AB,14,0)</f>
        <v>5</v>
      </c>
      <c r="S165" s="1">
        <f>VLOOKUP(A165,POP_2021_FX_ETARIA!A:AC,19,0)</f>
        <v>3086.949926775309</v>
      </c>
      <c r="T165" s="3">
        <f t="shared" si="22"/>
        <v>161.97217702274497</v>
      </c>
      <c r="U165" s="12">
        <f>(T165*POP_PADRAO!$F$2)/100000</f>
        <v>24.712518953540219</v>
      </c>
      <c r="V165" s="8">
        <f>VLOOKUP(A165,OBITOS!A:AC,15,0)</f>
        <v>12</v>
      </c>
      <c r="W165" s="1">
        <f>VLOOKUP(A165,POP_2021_FX_ETARIA!A:AC,22,0)</f>
        <v>1985.7641490593924</v>
      </c>
      <c r="X165" s="3">
        <f t="shared" si="23"/>
        <v>604.30137212841237</v>
      </c>
      <c r="Y165" s="12">
        <f>(X165*POP_PADRAO!$G$2)/100000</f>
        <v>73.688208509952943</v>
      </c>
      <c r="Z165" s="8">
        <f>VLOOKUP(A165,OBITOS!A:AC,16,0)</f>
        <v>16</v>
      </c>
      <c r="AA165" s="1">
        <f>VLOOKUP(A165,POP_2021_FX_ETARIA!A:AC,25,0)</f>
        <v>1341.4946458264051</v>
      </c>
      <c r="AB165" s="3">
        <f t="shared" si="24"/>
        <v>1192.6995049721925</v>
      </c>
      <c r="AC165" s="12">
        <f>(AB165*POP_PADRAO!$H$2)/100000</f>
        <v>108.88466621525042</v>
      </c>
      <c r="AD165" s="8">
        <f>VLOOKUP(A165,OBITOS!A:AC,17,0)</f>
        <v>18</v>
      </c>
      <c r="AE165" s="1">
        <f>VLOOKUP(A165,POP_2021_FX_ETARIA!A:AC,28,0)</f>
        <v>822.15930748526955</v>
      </c>
      <c r="AF165" s="3">
        <f t="shared" si="25"/>
        <v>2189.3567142183697</v>
      </c>
      <c r="AG165" s="12">
        <f>(AF165*POP_PADRAO!$I$2)/100000</f>
        <v>151.38318532719768</v>
      </c>
      <c r="AH165" s="12">
        <f t="shared" si="26"/>
        <v>368.24282825753028</v>
      </c>
    </row>
    <row r="166" spans="1:34" x14ac:dyDescent="0.25">
      <c r="A166" s="8" t="s">
        <v>165</v>
      </c>
      <c r="B166" s="6">
        <f>VLOOKUP($A166,OBITOS!A:AC,10,0)</f>
        <v>0</v>
      </c>
      <c r="C166" s="1">
        <f>VLOOKUP(A166,POP_2021_FX_ETARIA!A:AC,7,0)</f>
        <v>3662.6741405082216</v>
      </c>
      <c r="D166" s="3">
        <f t="shared" si="18"/>
        <v>0</v>
      </c>
      <c r="E166" s="12">
        <f>(D166*POP_PADRAO!$B$2)/100000</f>
        <v>0</v>
      </c>
      <c r="F166" s="6">
        <f>VLOOKUP(A166,OBITOS!A:AC,11,0)</f>
        <v>0</v>
      </c>
      <c r="G166" s="1">
        <f>VLOOKUP(A166,POP_2021_FX_ETARIA!A:AC,10,0)</f>
        <v>3484.2005051309475</v>
      </c>
      <c r="H166" s="3">
        <f t="shared" si="19"/>
        <v>0</v>
      </c>
      <c r="I166" s="12">
        <f>(H166*POP_PADRAO!$C$2)/100000</f>
        <v>0</v>
      </c>
      <c r="J166" s="8">
        <f>VLOOKUP(A166,OBITOS!A:AC,12,0)</f>
        <v>1</v>
      </c>
      <c r="K166" s="1">
        <f>VLOOKUP(A166,POP_2021_FX_ETARIA!A:AC,13,0)</f>
        <v>4081.674089811685</v>
      </c>
      <c r="L166" s="3">
        <f t="shared" si="20"/>
        <v>24.499751278430384</v>
      </c>
      <c r="M166" s="12">
        <f>(L166*POP_PADRAO!$D$2)/100000</f>
        <v>3.6255006429240231</v>
      </c>
      <c r="N166" s="8">
        <f>VLOOKUP(A166,OBITOS!A:AB,13,0)</f>
        <v>3</v>
      </c>
      <c r="O166" s="1">
        <f>VLOOKUP(A166,POP_2021_FX_ETARIA!A:AC,16,0)</f>
        <v>4664.2318928002069</v>
      </c>
      <c r="P166" s="3">
        <f t="shared" si="21"/>
        <v>64.319272046290294</v>
      </c>
      <c r="Q166" s="12">
        <f>(P166*POP_PADRAO!$E$2)/100000</f>
        <v>10.662854324663789</v>
      </c>
      <c r="R166" s="8">
        <f>VLOOKUP($A166,OBITOS!A:AB,14,0)</f>
        <v>9</v>
      </c>
      <c r="S166" s="1">
        <f>VLOOKUP(A166,POP_2021_FX_ETARIA!A:AC,19,0)</f>
        <v>3713.4443526563168</v>
      </c>
      <c r="T166" s="3">
        <f t="shared" si="22"/>
        <v>242.3625923884407</v>
      </c>
      <c r="U166" s="12">
        <f>(T166*POP_PADRAO!$F$2)/100000</f>
        <v>36.977895019509567</v>
      </c>
      <c r="V166" s="8">
        <f>VLOOKUP(A166,OBITOS!A:AC,15,0)</f>
        <v>12</v>
      </c>
      <c r="W166" s="1">
        <f>VLOOKUP(A166,POP_2021_FX_ETARIA!A:AC,22,0)</f>
        <v>2672.3717543724479</v>
      </c>
      <c r="X166" s="3">
        <f t="shared" si="23"/>
        <v>449.03932173231476</v>
      </c>
      <c r="Y166" s="12">
        <f>(X166*POP_PADRAO!$G$2)/100000</f>
        <v>54.755631370546268</v>
      </c>
      <c r="Z166" s="8">
        <f>VLOOKUP(A166,OBITOS!A:AC,16,0)</f>
        <v>19</v>
      </c>
      <c r="AA166" s="1">
        <f>VLOOKUP(A166,POP_2021_FX_ETARIA!A:AC,25,0)</f>
        <v>1610.2095005285412</v>
      </c>
      <c r="AB166" s="3">
        <f t="shared" si="24"/>
        <v>1179.9706804464493</v>
      </c>
      <c r="AC166" s="12">
        <f>(AB166*POP_PADRAO!$H$2)/100000</f>
        <v>107.7226184370631</v>
      </c>
      <c r="AD166" s="8">
        <f>VLOOKUP(A166,OBITOS!A:AC,17,0)</f>
        <v>28</v>
      </c>
      <c r="AE166" s="1">
        <f>VLOOKUP(A166,POP_2021_FX_ETARIA!A:AC,28,0)</f>
        <v>958.46693445674543</v>
      </c>
      <c r="AF166" s="3">
        <f t="shared" si="25"/>
        <v>2921.3318679449562</v>
      </c>
      <c r="AG166" s="12">
        <f>(AF166*POP_PADRAO!$I$2)/100000</f>
        <v>201.99564588781311</v>
      </c>
      <c r="AH166" s="12">
        <f t="shared" si="26"/>
        <v>415.74014568251988</v>
      </c>
    </row>
    <row r="167" spans="1:34" x14ac:dyDescent="0.25">
      <c r="A167" s="8" t="s">
        <v>166</v>
      </c>
      <c r="B167" s="6">
        <f>VLOOKUP($A167,OBITOS!A:AC,10,0)</f>
        <v>0</v>
      </c>
      <c r="C167" s="1">
        <f>VLOOKUP(A167,POP_2021_FX_ETARIA!A:AC,7,0)</f>
        <v>4366.2386646736422</v>
      </c>
      <c r="D167" s="3">
        <f t="shared" si="18"/>
        <v>0</v>
      </c>
      <c r="E167" s="12">
        <f>(D167*POP_PADRAO!$B$2)/100000</f>
        <v>0</v>
      </c>
      <c r="F167" s="6">
        <f>VLOOKUP(A167,OBITOS!A:AC,11,0)</f>
        <v>0</v>
      </c>
      <c r="G167" s="1">
        <f>VLOOKUP(A167,POP_2021_FX_ETARIA!A:AC,10,0)</f>
        <v>4458.0244374160966</v>
      </c>
      <c r="H167" s="3">
        <f t="shared" si="19"/>
        <v>0</v>
      </c>
      <c r="I167" s="12">
        <f>(H167*POP_PADRAO!$C$2)/100000</f>
        <v>0</v>
      </c>
      <c r="J167" s="8">
        <f>VLOOKUP(A167,OBITOS!A:AC,12,0)</f>
        <v>0</v>
      </c>
      <c r="K167" s="1">
        <f>VLOOKUP(A167,POP_2021_FX_ETARIA!A:AC,13,0)</f>
        <v>5057.9523708353454</v>
      </c>
      <c r="L167" s="3">
        <f t="shared" si="20"/>
        <v>0</v>
      </c>
      <c r="M167" s="12">
        <f>(L167*POP_PADRAO!$D$2)/100000</f>
        <v>0</v>
      </c>
      <c r="N167" s="8">
        <f>VLOOKUP(A167,OBITOS!A:AB,13,0)</f>
        <v>3</v>
      </c>
      <c r="O167" s="1">
        <f>VLOOKUP(A167,POP_2021_FX_ETARIA!A:AC,16,0)</f>
        <v>5210.8463957947351</v>
      </c>
      <c r="P167" s="3">
        <f t="shared" si="21"/>
        <v>57.572220943243771</v>
      </c>
      <c r="Q167" s="12">
        <f>(P167*POP_PADRAO!$E$2)/100000</f>
        <v>9.5443276258374983</v>
      </c>
      <c r="R167" s="8">
        <f>VLOOKUP($A167,OBITOS!A:AB,14,0)</f>
        <v>6</v>
      </c>
      <c r="S167" s="1">
        <f>VLOOKUP(A167,POP_2021_FX_ETARIA!A:AC,19,0)</f>
        <v>4558.5387836490527</v>
      </c>
      <c r="T167" s="3">
        <f t="shared" si="22"/>
        <v>131.62112432872792</v>
      </c>
      <c r="U167" s="12">
        <f>(T167*POP_PADRAO!$F$2)/100000</f>
        <v>20.081779410813269</v>
      </c>
      <c r="V167" s="8">
        <f>VLOOKUP(A167,OBITOS!A:AC,15,0)</f>
        <v>12</v>
      </c>
      <c r="W167" s="1">
        <f>VLOOKUP(A167,POP_2021_FX_ETARIA!A:AC,22,0)</f>
        <v>2990.6007396563682</v>
      </c>
      <c r="X167" s="3">
        <f t="shared" si="23"/>
        <v>401.25717354630387</v>
      </c>
      <c r="Y167" s="12">
        <f>(X167*POP_PADRAO!$G$2)/100000</f>
        <v>48.929100005603345</v>
      </c>
      <c r="Z167" s="8">
        <f>VLOOKUP(A167,OBITOS!A:AC,16,0)</f>
        <v>15</v>
      </c>
      <c r="AA167" s="1">
        <f>VLOOKUP(A167,POP_2021_FX_ETARIA!A:AC,25,0)</f>
        <v>1809.0379889006342</v>
      </c>
      <c r="AB167" s="3">
        <f t="shared" si="24"/>
        <v>829.16998382746021</v>
      </c>
      <c r="AC167" s="12">
        <f>(AB167*POP_PADRAO!$H$2)/100000</f>
        <v>75.69710270556584</v>
      </c>
      <c r="AD167" s="8">
        <f>VLOOKUP(A167,OBITOS!A:AC,17,0)</f>
        <v>23</v>
      </c>
      <c r="AE167" s="1">
        <f>VLOOKUP(A167,POP_2021_FX_ETARIA!A:AC,28,0)</f>
        <v>1012.2270990496719</v>
      </c>
      <c r="AF167" s="3">
        <f t="shared" si="25"/>
        <v>2272.217373116519</v>
      </c>
      <c r="AG167" s="12">
        <f>(AF167*POP_PADRAO!$I$2)/100000</f>
        <v>157.11258995132744</v>
      </c>
      <c r="AH167" s="12">
        <f t="shared" si="26"/>
        <v>311.36489969914737</v>
      </c>
    </row>
    <row r="168" spans="1:34" x14ac:dyDescent="0.25">
      <c r="A168" s="8" t="s">
        <v>167</v>
      </c>
      <c r="B168" s="6">
        <f>VLOOKUP($A168,OBITOS!A:AC,10,0)</f>
        <v>0</v>
      </c>
      <c r="C168" s="1">
        <f>VLOOKUP(A168,POP_2021_FX_ETARIA!A:AC,7,0)</f>
        <v>3889.2088479794406</v>
      </c>
      <c r="D168" s="3">
        <f t="shared" si="18"/>
        <v>0</v>
      </c>
      <c r="E168" s="12">
        <f>(D168*POP_PADRAO!$B$2)/100000</f>
        <v>0</v>
      </c>
      <c r="F168" s="6">
        <f>VLOOKUP(A168,OBITOS!A:AC,11,0)</f>
        <v>0</v>
      </c>
      <c r="G168" s="1">
        <f>VLOOKUP(A168,POP_2021_FX_ETARIA!A:AC,10,0)</f>
        <v>3891.0836879109879</v>
      </c>
      <c r="H168" s="3">
        <f t="shared" si="19"/>
        <v>0</v>
      </c>
      <c r="I168" s="12">
        <f>(H168*POP_PADRAO!$C$2)/100000</f>
        <v>0</v>
      </c>
      <c r="J168" s="8">
        <f>VLOOKUP(A168,OBITOS!A:AC,12,0)</f>
        <v>1</v>
      </c>
      <c r="K168" s="1">
        <f>VLOOKUP(A168,POP_2021_FX_ETARIA!A:AC,13,0)</f>
        <v>4595.7780782230802</v>
      </c>
      <c r="L168" s="3">
        <f t="shared" si="20"/>
        <v>21.759101135419527</v>
      </c>
      <c r="M168" s="12">
        <f>(L168*POP_PADRAO!$D$2)/100000</f>
        <v>3.2199361642240478</v>
      </c>
      <c r="N168" s="8">
        <f>VLOOKUP(A168,OBITOS!A:AB,13,0)</f>
        <v>1</v>
      </c>
      <c r="O168" s="1">
        <f>VLOOKUP(A168,POP_2021_FX_ETARIA!A:AC,16,0)</f>
        <v>4765.9276142875606</v>
      </c>
      <c r="P168" s="3">
        <f t="shared" si="21"/>
        <v>20.982274195733581</v>
      </c>
      <c r="Q168" s="12">
        <f>(P168*POP_PADRAO!$E$2)/100000</f>
        <v>3.4784431793357529</v>
      </c>
      <c r="R168" s="8">
        <f>VLOOKUP($A168,OBITOS!A:AB,14,0)</f>
        <v>6</v>
      </c>
      <c r="S168" s="1">
        <f>VLOOKUP(A168,POP_2021_FX_ETARIA!A:AC,19,0)</f>
        <v>4579.6661444238716</v>
      </c>
      <c r="T168" s="3">
        <f t="shared" si="22"/>
        <v>131.01391697090199</v>
      </c>
      <c r="U168" s="12">
        <f>(T168*POP_PADRAO!$F$2)/100000</f>
        <v>19.989136195078167</v>
      </c>
      <c r="V168" s="8">
        <f>VLOOKUP(A168,OBITOS!A:AC,15,0)</f>
        <v>18</v>
      </c>
      <c r="W168" s="1">
        <f>VLOOKUP(A168,POP_2021_FX_ETARIA!A:AC,22,0)</f>
        <v>3138.4394021111025</v>
      </c>
      <c r="X168" s="3">
        <f t="shared" si="23"/>
        <v>573.53345703893854</v>
      </c>
      <c r="Y168" s="12">
        <f>(X168*POP_PADRAO!$G$2)/100000</f>
        <v>69.936384259506099</v>
      </c>
      <c r="Z168" s="8">
        <f>VLOOKUP(A168,OBITOS!A:AC,16,0)</f>
        <v>21</v>
      </c>
      <c r="AA168" s="1">
        <f>VLOOKUP(A168,POP_2021_FX_ETARIA!A:AC,25,0)</f>
        <v>2188.6196485200844</v>
      </c>
      <c r="AB168" s="3">
        <f t="shared" si="24"/>
        <v>959.508885621123</v>
      </c>
      <c r="AC168" s="12">
        <f>(AB168*POP_PADRAO!$H$2)/100000</f>
        <v>87.596082924389819</v>
      </c>
      <c r="AD168" s="8">
        <f>VLOOKUP(A168,OBITOS!A:AC,17,0)</f>
        <v>42</v>
      </c>
      <c r="AE168" s="1">
        <f>VLOOKUP(A168,POP_2021_FX_ETARIA!A:AC,28,0)</f>
        <v>1387.0122464975018</v>
      </c>
      <c r="AF168" s="3">
        <f t="shared" si="25"/>
        <v>3028.0915043150376</v>
      </c>
      <c r="AG168" s="12">
        <f>(AF168*POP_PADRAO!$I$2)/100000</f>
        <v>209.37754656809867</v>
      </c>
      <c r="AH168" s="12">
        <f t="shared" si="26"/>
        <v>393.59752929063256</v>
      </c>
    </row>
    <row r="169" spans="1:34" x14ac:dyDescent="0.25">
      <c r="A169" s="8" t="s">
        <v>168</v>
      </c>
      <c r="B169" s="6">
        <f>VLOOKUP($A169,OBITOS!A:AC,10,0)</f>
        <v>0</v>
      </c>
      <c r="C169" s="1">
        <f>VLOOKUP(A169,POP_2021_FX_ETARIA!A:AC,7,0)</f>
        <v>3298.9116775496291</v>
      </c>
      <c r="D169" s="3">
        <f t="shared" si="18"/>
        <v>0</v>
      </c>
      <c r="E169" s="12">
        <f>(D169*POP_PADRAO!$B$2)/100000</f>
        <v>0</v>
      </c>
      <c r="F169" s="6">
        <f>VLOOKUP(A169,OBITOS!A:AC,11,0)</f>
        <v>1</v>
      </c>
      <c r="G169" s="1">
        <f>VLOOKUP(A169,POP_2021_FX_ETARIA!A:AC,10,0)</f>
        <v>3162.4005551889691</v>
      </c>
      <c r="H169" s="3">
        <f t="shared" si="19"/>
        <v>31.621547699236512</v>
      </c>
      <c r="I169" s="12">
        <f>(H169*POP_PADRAO!$C$2)/100000</f>
        <v>3.8280651211446663</v>
      </c>
      <c r="J169" s="8">
        <f>VLOOKUP(A169,OBITOS!A:AC,12,0)</f>
        <v>0</v>
      </c>
      <c r="K169" s="1">
        <f>VLOOKUP(A169,POP_2021_FX_ETARIA!A:AC,13,0)</f>
        <v>3653.2540994688557</v>
      </c>
      <c r="L169" s="3">
        <f t="shared" si="20"/>
        <v>0</v>
      </c>
      <c r="M169" s="12">
        <f>(L169*POP_PADRAO!$D$2)/100000</f>
        <v>0</v>
      </c>
      <c r="N169" s="8">
        <f>VLOOKUP(A169,OBITOS!A:AB,13,0)</f>
        <v>2</v>
      </c>
      <c r="O169" s="1">
        <f>VLOOKUP(A169,POP_2021_FX_ETARIA!A:AC,16,0)</f>
        <v>4123.9733723986383</v>
      </c>
      <c r="P169" s="3">
        <f t="shared" si="21"/>
        <v>48.496918369691954</v>
      </c>
      <c r="Q169" s="12">
        <f>(P169*POP_PADRAO!$E$2)/100000</f>
        <v>8.0398232025849232</v>
      </c>
      <c r="R169" s="8">
        <f>VLOOKUP($A169,OBITOS!A:AB,14,0)</f>
        <v>6</v>
      </c>
      <c r="S169" s="1">
        <f>VLOOKUP(A169,POP_2021_FX_ETARIA!A:AC,19,0)</f>
        <v>3645.0911266201397</v>
      </c>
      <c r="T169" s="3">
        <f t="shared" si="22"/>
        <v>164.6049383013208</v>
      </c>
      <c r="U169" s="12">
        <f>(T169*POP_PADRAO!$F$2)/100000</f>
        <v>25.114206232138784</v>
      </c>
      <c r="V169" s="8">
        <f>VLOOKUP(A169,OBITOS!A:AC,15,0)</f>
        <v>11</v>
      </c>
      <c r="W169" s="1">
        <f>VLOOKUP(A169,POP_2021_FX_ETARIA!A:AC,22,0)</f>
        <v>2415.5334001078668</v>
      </c>
      <c r="X169" s="3">
        <f t="shared" si="23"/>
        <v>455.38596152339642</v>
      </c>
      <c r="Y169" s="12">
        <f>(X169*POP_PADRAO!$G$2)/100000</f>
        <v>55.529537467458809</v>
      </c>
      <c r="Z169" s="8">
        <f>VLOOKUP(A169,OBITOS!A:AC,16,0)</f>
        <v>20</v>
      </c>
      <c r="AA169" s="1">
        <f>VLOOKUP(A169,POP_2021_FX_ETARIA!A:AC,25,0)</f>
        <v>1646.3601347780127</v>
      </c>
      <c r="AB169" s="3">
        <f t="shared" si="24"/>
        <v>1214.8010376050988</v>
      </c>
      <c r="AC169" s="12">
        <f>(AB169*POP_PADRAO!$H$2)/100000</f>
        <v>110.90237310080461</v>
      </c>
      <c r="AD169" s="8">
        <f>VLOOKUP(A169,OBITOS!A:AC,17,0)</f>
        <v>30</v>
      </c>
      <c r="AE169" s="1">
        <f>VLOOKUP(A169,POP_2021_FX_ETARIA!A:AC,28,0)</f>
        <v>933.89085921426476</v>
      </c>
      <c r="AF169" s="3">
        <f t="shared" si="25"/>
        <v>3212.3668096763149</v>
      </c>
      <c r="AG169" s="12">
        <f>(AF169*POP_PADRAO!$I$2)/100000</f>
        <v>222.11927226385467</v>
      </c>
      <c r="AH169" s="12">
        <f t="shared" si="26"/>
        <v>425.53327738798646</v>
      </c>
    </row>
    <row r="170" spans="1:34" x14ac:dyDescent="0.25">
      <c r="A170" s="8" t="s">
        <v>169</v>
      </c>
      <c r="B170" s="6">
        <f>VLOOKUP($A170,OBITOS!A:AC,10,0)</f>
        <v>0</v>
      </c>
      <c r="C170" s="1">
        <f>VLOOKUP(A170,POP_2021_FX_ETARIA!A:AC,7,0)</f>
        <v>3716.0404898644224</v>
      </c>
      <c r="D170" s="3">
        <f t="shared" si="18"/>
        <v>0</v>
      </c>
      <c r="E170" s="12">
        <f>(D170*POP_PADRAO!$B$2)/100000</f>
        <v>0</v>
      </c>
      <c r="F170" s="6">
        <f>VLOOKUP(A170,OBITOS!A:AC,11,0)</f>
        <v>0</v>
      </c>
      <c r="G170" s="1">
        <f>VLOOKUP(A170,POP_2021_FX_ETARIA!A:AC,10,0)</f>
        <v>3939.1009579285083</v>
      </c>
      <c r="H170" s="3">
        <f t="shared" si="19"/>
        <v>0</v>
      </c>
      <c r="I170" s="12">
        <f>(H170*POP_PADRAO!$C$2)/100000</f>
        <v>0</v>
      </c>
      <c r="J170" s="8">
        <f>VLOOKUP(A170,OBITOS!A:AC,12,0)</f>
        <v>1</v>
      </c>
      <c r="K170" s="1">
        <f>VLOOKUP(A170,POP_2021_FX_ETARIA!A:AC,13,0)</f>
        <v>4037.5338483824239</v>
      </c>
      <c r="L170" s="3">
        <f t="shared" si="20"/>
        <v>24.767594218451805</v>
      </c>
      <c r="M170" s="12">
        <f>(L170*POP_PADRAO!$D$2)/100000</f>
        <v>3.665136341271102</v>
      </c>
      <c r="N170" s="8">
        <f>VLOOKUP(A170,OBITOS!A:AB,13,0)</f>
        <v>5</v>
      </c>
      <c r="O170" s="1">
        <f>VLOOKUP(A170,POP_2021_FX_ETARIA!A:AC,16,0)</f>
        <v>4436.47584988582</v>
      </c>
      <c r="P170" s="3">
        <f t="shared" si="21"/>
        <v>112.70206734312964</v>
      </c>
      <c r="Q170" s="12">
        <f>(P170*POP_PADRAO!$E$2)/100000</f>
        <v>18.683758194641303</v>
      </c>
      <c r="R170" s="8">
        <f>VLOOKUP($A170,OBITOS!A:AB,14,0)</f>
        <v>6</v>
      </c>
      <c r="S170" s="1">
        <f>VLOOKUP(A170,POP_2021_FX_ETARIA!A:AC,19,0)</f>
        <v>3600.3508332146416</v>
      </c>
      <c r="T170" s="3">
        <f t="shared" si="22"/>
        <v>166.65042597092645</v>
      </c>
      <c r="U170" s="12">
        <f>(T170*POP_PADRAO!$F$2)/100000</f>
        <v>25.426291639234744</v>
      </c>
      <c r="V170" s="8">
        <f>VLOOKUP(A170,OBITOS!A:AC,15,0)</f>
        <v>8</v>
      </c>
      <c r="W170" s="1">
        <f>VLOOKUP(A170,POP_2021_FX_ETARIA!A:AC,22,0)</f>
        <v>2384.2116495877958</v>
      </c>
      <c r="X170" s="3">
        <f t="shared" si="23"/>
        <v>335.54068076897084</v>
      </c>
      <c r="Y170" s="12">
        <f>(X170*POP_PADRAO!$G$2)/100000</f>
        <v>40.915663588500678</v>
      </c>
      <c r="Z170" s="8">
        <f>VLOOKUP(A170,OBITOS!A:AC,16,0)</f>
        <v>16</v>
      </c>
      <c r="AA170" s="1">
        <f>VLOOKUP(A170,POP_2021_FX_ETARIA!A:AC,25,0)</f>
        <v>1549.9584434460887</v>
      </c>
      <c r="AB170" s="3">
        <f t="shared" si="24"/>
        <v>1032.2857407987351</v>
      </c>
      <c r="AC170" s="12">
        <f>(AB170*POP_PADRAO!$H$2)/100000</f>
        <v>94.240072924532114</v>
      </c>
      <c r="AD170" s="8">
        <f>VLOOKUP(A170,OBITOS!A:AC,17,0)</f>
        <v>32</v>
      </c>
      <c r="AE170" s="1">
        <f>VLOOKUP(A170,POP_2021_FX_ETARIA!A:AC,28,0)</f>
        <v>698.8821397080435</v>
      </c>
      <c r="AF170" s="3">
        <f t="shared" si="25"/>
        <v>4578.7405603708703</v>
      </c>
      <c r="AG170" s="12">
        <f>(AF170*POP_PADRAO!$I$2)/100000</f>
        <v>316.59725722824589</v>
      </c>
      <c r="AH170" s="12">
        <f t="shared" si="26"/>
        <v>499.52817991642587</v>
      </c>
    </row>
    <row r="171" spans="1:34" x14ac:dyDescent="0.25">
      <c r="A171" s="8" t="s">
        <v>170</v>
      </c>
      <c r="B171" s="6">
        <f>VLOOKUP($A171,OBITOS!A:AC,10,0)</f>
        <v>0</v>
      </c>
      <c r="C171" s="1">
        <f>VLOOKUP(A171,POP_2021_FX_ETARIA!A:AC,7,0)</f>
        <v>1301.4854587889756</v>
      </c>
      <c r="D171" s="3">
        <f t="shared" si="18"/>
        <v>0</v>
      </c>
      <c r="E171" s="12">
        <f>(D171*POP_PADRAO!$B$2)/100000</f>
        <v>0</v>
      </c>
      <c r="F171" s="6">
        <f>VLOOKUP(A171,OBITOS!A:AC,11,0)</f>
        <v>0</v>
      </c>
      <c r="G171" s="1">
        <f>VLOOKUP(A171,POP_2021_FX_ETARIA!A:AC,10,0)</f>
        <v>1384.0767480488748</v>
      </c>
      <c r="H171" s="3">
        <f t="shared" si="19"/>
        <v>0</v>
      </c>
      <c r="I171" s="12">
        <f>(H171*POP_PADRAO!$C$2)/100000</f>
        <v>0</v>
      </c>
      <c r="J171" s="8">
        <f>VLOOKUP(A171,OBITOS!A:AC,12,0)</f>
        <v>2</v>
      </c>
      <c r="K171" s="1">
        <f>VLOOKUP(A171,POP_2021_FX_ETARIA!A:AC,13,0)</f>
        <v>1731.8553549010139</v>
      </c>
      <c r="L171" s="3">
        <f t="shared" si="20"/>
        <v>115.48308548633452</v>
      </c>
      <c r="M171" s="12">
        <f>(L171*POP_PADRAO!$D$2)/100000</f>
        <v>17.089316373842767</v>
      </c>
      <c r="N171" s="8">
        <f>VLOOKUP(A171,OBITOS!A:AB,13,0)</f>
        <v>0</v>
      </c>
      <c r="O171" s="1">
        <f>VLOOKUP(A171,POP_2021_FX_ETARIA!A:AC,16,0)</f>
        <v>2096.4149252445172</v>
      </c>
      <c r="P171" s="3">
        <f t="shared" si="21"/>
        <v>0</v>
      </c>
      <c r="Q171" s="12">
        <f>(P171*POP_PADRAO!$E$2)/100000</f>
        <v>0</v>
      </c>
      <c r="R171" s="8">
        <f>VLOOKUP($A171,OBITOS!A:AB,14,0)</f>
        <v>2</v>
      </c>
      <c r="S171" s="1">
        <f>VLOOKUP(A171,POP_2021_FX_ETARIA!A:AC,19,0)</f>
        <v>1913.890329012961</v>
      </c>
      <c r="T171" s="3">
        <f t="shared" si="22"/>
        <v>104.49919567917185</v>
      </c>
      <c r="U171" s="12">
        <f>(T171*POP_PADRAO!$F$2)/100000</f>
        <v>15.943715774645684</v>
      </c>
      <c r="V171" s="8">
        <f>VLOOKUP(A171,OBITOS!A:AC,15,0)</f>
        <v>4</v>
      </c>
      <c r="W171" s="1">
        <f>VLOOKUP(A171,POP_2021_FX_ETARIA!A:AC,22,0)</f>
        <v>1478.3866245473457</v>
      </c>
      <c r="X171" s="3">
        <f t="shared" si="23"/>
        <v>270.56521843362356</v>
      </c>
      <c r="Y171" s="12">
        <f>(X171*POP_PADRAO!$G$2)/100000</f>
        <v>32.992588054625763</v>
      </c>
      <c r="Z171" s="8">
        <f>VLOOKUP(A171,OBITOS!A:AC,16,0)</f>
        <v>12</v>
      </c>
      <c r="AA171" s="1">
        <f>VLOOKUP(A171,POP_2021_FX_ETARIA!A:AC,25,0)</f>
        <v>899.24702695560245</v>
      </c>
      <c r="AB171" s="3">
        <f t="shared" si="24"/>
        <v>1334.4497830174603</v>
      </c>
      <c r="AC171" s="12">
        <f>(AB171*POP_PADRAO!$H$2)/100000</f>
        <v>121.82542090369793</v>
      </c>
      <c r="AD171" s="8">
        <f>VLOOKUP(A171,OBITOS!A:AC,17,0)</f>
        <v>9</v>
      </c>
      <c r="AE171" s="1">
        <f>VLOOKUP(A171,POP_2021_FX_ETARIA!A:AC,28,0)</f>
        <v>726.53022435583432</v>
      </c>
      <c r="AF171" s="3">
        <f t="shared" si="25"/>
        <v>1238.7647063106972</v>
      </c>
      <c r="AG171" s="12">
        <f>(AF171*POP_PADRAO!$I$2)/100000</f>
        <v>85.654450868767626</v>
      </c>
      <c r="AH171" s="12">
        <f t="shared" si="26"/>
        <v>273.50549197557979</v>
      </c>
    </row>
    <row r="172" spans="1:34" x14ac:dyDescent="0.25">
      <c r="A172" s="8" t="s">
        <v>171</v>
      </c>
      <c r="B172" s="6">
        <f>VLOOKUP($A172,OBITOS!A:AC,10,0)</f>
        <v>0</v>
      </c>
      <c r="C172" s="1">
        <f>VLOOKUP(A172,POP_2021_FX_ETARIA!A:AC,7,0)</f>
        <v>1268.3326039387309</v>
      </c>
      <c r="D172" s="3">
        <f t="shared" si="18"/>
        <v>0</v>
      </c>
      <c r="E172" s="12">
        <f>(D172*POP_PADRAO!$B$2)/100000</f>
        <v>0</v>
      </c>
      <c r="F172" s="6">
        <f>VLOOKUP(A172,OBITOS!A:AC,11,0)</f>
        <v>0</v>
      </c>
      <c r="G172" s="1">
        <f>VLOOKUP(A172,POP_2021_FX_ETARIA!A:AC,10,0)</f>
        <v>1517.5536887123874</v>
      </c>
      <c r="H172" s="3">
        <f t="shared" si="19"/>
        <v>0</v>
      </c>
      <c r="I172" s="12">
        <f>(H172*POP_PADRAO!$C$2)/100000</f>
        <v>0</v>
      </c>
      <c r="J172" s="8">
        <f>VLOOKUP(A172,OBITOS!A:AC,12,0)</f>
        <v>1</v>
      </c>
      <c r="K172" s="1">
        <f>VLOOKUP(A172,POP_2021_FX_ETARIA!A:AC,13,0)</f>
        <v>1650.0950101270485</v>
      </c>
      <c r="L172" s="3">
        <f t="shared" si="20"/>
        <v>60.60257099516987</v>
      </c>
      <c r="M172" s="12">
        <f>(L172*POP_PADRAO!$D$2)/100000</f>
        <v>8.968036353057764</v>
      </c>
      <c r="N172" s="8">
        <f>VLOOKUP(A172,OBITOS!A:AB,13,0)</f>
        <v>0</v>
      </c>
      <c r="O172" s="1">
        <f>VLOOKUP(A172,POP_2021_FX_ETARIA!A:AC,16,0)</f>
        <v>1730.8732157850548</v>
      </c>
      <c r="P172" s="3">
        <f t="shared" si="21"/>
        <v>0</v>
      </c>
      <c r="Q172" s="12">
        <f>(P172*POP_PADRAO!$E$2)/100000</f>
        <v>0</v>
      </c>
      <c r="R172" s="8">
        <f>VLOOKUP($A172,OBITOS!A:AB,14,0)</f>
        <v>4</v>
      </c>
      <c r="S172" s="1">
        <f>VLOOKUP(A172,POP_2021_FX_ETARIA!A:AC,19,0)</f>
        <v>1638.0146368924752</v>
      </c>
      <c r="T172" s="3">
        <f t="shared" si="22"/>
        <v>244.19806208743748</v>
      </c>
      <c r="U172" s="12">
        <f>(T172*POP_PADRAO!$F$2)/100000</f>
        <v>37.257937435181596</v>
      </c>
      <c r="V172" s="8">
        <f>VLOOKUP(A172,OBITOS!A:AC,15,0)</f>
        <v>6</v>
      </c>
      <c r="W172" s="1">
        <f>VLOOKUP(A172,POP_2021_FX_ETARIA!A:AC,22,0)</f>
        <v>1475.5158947878006</v>
      </c>
      <c r="X172" s="3">
        <f t="shared" si="23"/>
        <v>406.63743584157606</v>
      </c>
      <c r="Y172" s="12">
        <f>(X172*POP_PADRAO!$G$2)/100000</f>
        <v>49.585166511717468</v>
      </c>
      <c r="Z172" s="8">
        <f>VLOOKUP(A172,OBITOS!A:AC,16,0)</f>
        <v>8</v>
      </c>
      <c r="AA172" s="1">
        <f>VLOOKUP(A172,POP_2021_FX_ETARIA!A:AC,25,0)</f>
        <v>801.20300751879699</v>
      </c>
      <c r="AB172" s="3">
        <f t="shared" si="24"/>
        <v>998.49849849849852</v>
      </c>
      <c r="AC172" s="12">
        <f>(AB172*POP_PADRAO!$H$2)/100000</f>
        <v>91.155546952266519</v>
      </c>
      <c r="AD172" s="8">
        <f>VLOOKUP(A172,OBITOS!A:AC,17,0)</f>
        <v>15</v>
      </c>
      <c r="AE172" s="1">
        <f>VLOOKUP(A172,POP_2021_FX_ETARIA!A:AC,28,0)</f>
        <v>534.25190098689529</v>
      </c>
      <c r="AF172" s="3">
        <f t="shared" si="25"/>
        <v>2807.6643194514222</v>
      </c>
      <c r="AG172" s="12">
        <f>(AF172*POP_PADRAO!$I$2)/100000</f>
        <v>194.13609725988289</v>
      </c>
      <c r="AH172" s="12">
        <f t="shared" si="26"/>
        <v>381.10278451210627</v>
      </c>
    </row>
    <row r="173" spans="1:34" x14ac:dyDescent="0.25">
      <c r="A173" s="8" t="s">
        <v>172</v>
      </c>
      <c r="B173" s="6">
        <f>VLOOKUP($A173,OBITOS!A:AC,10,0)</f>
        <v>0</v>
      </c>
      <c r="C173" s="1">
        <f>VLOOKUP(A173,POP_2021_FX_ETARIA!A:AC,7,0)</f>
        <v>570.25032822757112</v>
      </c>
      <c r="D173" s="3">
        <f t="shared" si="18"/>
        <v>0</v>
      </c>
      <c r="E173" s="12">
        <f>(D173*POP_PADRAO!$B$2)/100000</f>
        <v>0</v>
      </c>
      <c r="F173" s="6">
        <f>VLOOKUP(A173,OBITOS!A:AC,11,0)</f>
        <v>0</v>
      </c>
      <c r="G173" s="1">
        <f>VLOOKUP(A173,POP_2021_FX_ETARIA!A:AC,10,0)</f>
        <v>710.34427982281954</v>
      </c>
      <c r="H173" s="3">
        <f t="shared" si="19"/>
        <v>0</v>
      </c>
      <c r="I173" s="12">
        <f>(H173*POP_PADRAO!$C$2)/100000</f>
        <v>0</v>
      </c>
      <c r="J173" s="8">
        <f>VLOOKUP(A173,OBITOS!A:AC,12,0)</f>
        <v>0</v>
      </c>
      <c r="K173" s="1">
        <f>VLOOKUP(A173,POP_2021_FX_ETARIA!A:AC,13,0)</f>
        <v>762.10225250107408</v>
      </c>
      <c r="L173" s="3">
        <f t="shared" si="20"/>
        <v>0</v>
      </c>
      <c r="M173" s="12">
        <f>(L173*POP_PADRAO!$D$2)/100000</f>
        <v>0</v>
      </c>
      <c r="N173" s="8">
        <f>VLOOKUP(A173,OBITOS!A:AB,13,0)</f>
        <v>0</v>
      </c>
      <c r="O173" s="1">
        <f>VLOOKUP(A173,POP_2021_FX_ETARIA!A:AC,16,0)</f>
        <v>925.67170445004206</v>
      </c>
      <c r="P173" s="3">
        <f t="shared" si="21"/>
        <v>0</v>
      </c>
      <c r="Q173" s="12">
        <f>(P173*POP_PADRAO!$E$2)/100000</f>
        <v>0</v>
      </c>
      <c r="R173" s="8">
        <f>VLOOKUP($A173,OBITOS!A:AB,14,0)</f>
        <v>3</v>
      </c>
      <c r="S173" s="1">
        <f>VLOOKUP(A173,POP_2021_FX_ETARIA!A:AC,19,0)</f>
        <v>975.9560893225746</v>
      </c>
      <c r="T173" s="3">
        <f t="shared" si="22"/>
        <v>307.39087883373355</v>
      </c>
      <c r="U173" s="12">
        <f>(T173*POP_PADRAO!$F$2)/100000</f>
        <v>46.899430871126086</v>
      </c>
      <c r="V173" s="8">
        <f>VLOOKUP(A173,OBITOS!A:AC,15,0)</f>
        <v>4</v>
      </c>
      <c r="W173" s="1">
        <f>VLOOKUP(A173,POP_2021_FX_ETARIA!A:AC,22,0)</f>
        <v>825.07406809746647</v>
      </c>
      <c r="X173" s="3">
        <f t="shared" si="23"/>
        <v>484.80495929578507</v>
      </c>
      <c r="Y173" s="12">
        <f>(X173*POP_PADRAO!$G$2)/100000</f>
        <v>59.116875411720422</v>
      </c>
      <c r="Z173" s="8">
        <f>VLOOKUP(A173,OBITOS!A:AC,16,0)</f>
        <v>8</v>
      </c>
      <c r="AA173" s="1">
        <f>VLOOKUP(A173,POP_2021_FX_ETARIA!A:AC,25,0)</f>
        <v>530.95596133190122</v>
      </c>
      <c r="AB173" s="3">
        <f t="shared" si="24"/>
        <v>1506.7162971354587</v>
      </c>
      <c r="AC173" s="12">
        <f>(AB173*POP_PADRAO!$H$2)/100000</f>
        <v>137.5520828261746</v>
      </c>
      <c r="AD173" s="8">
        <f>VLOOKUP(A173,OBITOS!A:AC,17,0)</f>
        <v>8</v>
      </c>
      <c r="AE173" s="1">
        <f>VLOOKUP(A173,POP_2021_FX_ETARIA!A:AC,28,0)</f>
        <v>404.73628862643585</v>
      </c>
      <c r="AF173" s="3">
        <f t="shared" si="25"/>
        <v>1976.595680893801</v>
      </c>
      <c r="AG173" s="12">
        <f>(AF173*POP_PADRAO!$I$2)/100000</f>
        <v>136.67181247095752</v>
      </c>
      <c r="AH173" s="12">
        <f t="shared" si="26"/>
        <v>380.24020157997859</v>
      </c>
    </row>
    <row r="174" spans="1:34" x14ac:dyDescent="0.25">
      <c r="A174" s="8" t="s">
        <v>173</v>
      </c>
      <c r="B174" s="6">
        <f>VLOOKUP($A174,OBITOS!A:AC,10,0)</f>
        <v>0</v>
      </c>
      <c r="C174" s="1">
        <f>VLOOKUP(A174,POP_2021_FX_ETARIA!A:AC,7,0)</f>
        <v>668.12166301969364</v>
      </c>
      <c r="D174" s="3">
        <f t="shared" si="18"/>
        <v>0</v>
      </c>
      <c r="E174" s="12">
        <f>(D174*POP_PADRAO!$B$2)/100000</f>
        <v>0</v>
      </c>
      <c r="F174" s="6">
        <f>VLOOKUP(A174,OBITOS!A:AC,11,0)</f>
        <v>0</v>
      </c>
      <c r="G174" s="1">
        <f>VLOOKUP(A174,POP_2021_FX_ETARIA!A:AC,10,0)</f>
        <v>876.27065831678635</v>
      </c>
      <c r="H174" s="3">
        <f t="shared" si="19"/>
        <v>0</v>
      </c>
      <c r="I174" s="12">
        <f>(H174*POP_PADRAO!$C$2)/100000</f>
        <v>0</v>
      </c>
      <c r="J174" s="8">
        <f>VLOOKUP(A174,OBITOS!A:AC,12,0)</f>
        <v>0</v>
      </c>
      <c r="K174" s="1">
        <f>VLOOKUP(A174,POP_2021_FX_ETARIA!A:AC,13,0)</f>
        <v>1018.10777634567</v>
      </c>
      <c r="L174" s="3">
        <f t="shared" si="20"/>
        <v>0</v>
      </c>
      <c r="M174" s="12">
        <f>(L174*POP_PADRAO!$D$2)/100000</f>
        <v>0</v>
      </c>
      <c r="N174" s="8">
        <f>VLOOKUP(A174,OBITOS!A:AB,13,0)</f>
        <v>0</v>
      </c>
      <c r="O174" s="1">
        <f>VLOOKUP(A174,POP_2021_FX_ETARIA!A:AC,16,0)</f>
        <v>1083.3459277917716</v>
      </c>
      <c r="P174" s="3">
        <f t="shared" si="21"/>
        <v>0</v>
      </c>
      <c r="Q174" s="12">
        <f>(P174*POP_PADRAO!$E$2)/100000</f>
        <v>0</v>
      </c>
      <c r="R174" s="8">
        <f>VLOOKUP($A174,OBITOS!A:AB,14,0)</f>
        <v>3</v>
      </c>
      <c r="S174" s="1">
        <f>VLOOKUP(A174,POP_2021_FX_ETARIA!A:AC,19,0)</f>
        <v>1211.3792456370802</v>
      </c>
      <c r="T174" s="3">
        <f t="shared" si="22"/>
        <v>247.65159307498789</v>
      </c>
      <c r="U174" s="12">
        <f>(T174*POP_PADRAO!$F$2)/100000</f>
        <v>37.784851696354316</v>
      </c>
      <c r="V174" s="8">
        <f>VLOOKUP(A174,OBITOS!A:AC,15,0)</f>
        <v>5</v>
      </c>
      <c r="W174" s="1">
        <f>VLOOKUP(A174,POP_2021_FX_ETARIA!A:AC,22,0)</f>
        <v>1018.6880748749394</v>
      </c>
      <c r="X174" s="3">
        <f t="shared" si="23"/>
        <v>490.82738115039103</v>
      </c>
      <c r="Y174" s="12">
        <f>(X174*POP_PADRAO!$G$2)/100000</f>
        <v>59.851246534847377</v>
      </c>
      <c r="Z174" s="8">
        <f>VLOOKUP(A174,OBITOS!A:AC,16,0)</f>
        <v>7</v>
      </c>
      <c r="AA174" s="1">
        <f>VLOOKUP(A174,POP_2021_FX_ETARIA!A:AC,25,0)</f>
        <v>627.9269602577873</v>
      </c>
      <c r="AB174" s="3">
        <f t="shared" si="24"/>
        <v>1114.7793362983236</v>
      </c>
      <c r="AC174" s="12">
        <f>(AB174*POP_PADRAO!$H$2)/100000</f>
        <v>101.77112963531528</v>
      </c>
      <c r="AD174" s="8">
        <f>VLOOKUP(A174,OBITOS!A:AC,17,0)</f>
        <v>6</v>
      </c>
      <c r="AE174" s="1">
        <f>VLOOKUP(A174,POP_2021_FX_ETARIA!A:AC,28,0)</f>
        <v>375.30092218087685</v>
      </c>
      <c r="AF174" s="3">
        <f t="shared" si="25"/>
        <v>1598.7170948405744</v>
      </c>
      <c r="AG174" s="12">
        <f>(AF174*POP_PADRAO!$I$2)/100000</f>
        <v>110.5433777338627</v>
      </c>
      <c r="AH174" s="12">
        <f t="shared" si="26"/>
        <v>309.95060560037967</v>
      </c>
    </row>
    <row r="175" spans="1:34" x14ac:dyDescent="0.25">
      <c r="A175" s="8" t="s">
        <v>174</v>
      </c>
      <c r="B175" s="6">
        <f>VLOOKUP($A175,OBITOS!A:AC,10,0)</f>
        <v>0</v>
      </c>
      <c r="C175" s="1">
        <f>VLOOKUP(A175,POP_2021_FX_ETARIA!A:AC,7,0)</f>
        <v>228.97398887385359</v>
      </c>
      <c r="D175" s="3">
        <f t="shared" si="18"/>
        <v>0</v>
      </c>
      <c r="E175" s="12">
        <f>(D175*POP_PADRAO!$B$2)/100000</f>
        <v>0</v>
      </c>
      <c r="F175" s="6">
        <f>VLOOKUP(A175,OBITOS!A:AC,11,0)</f>
        <v>0</v>
      </c>
      <c r="G175" s="1">
        <f>VLOOKUP(A175,POP_2021_FX_ETARIA!A:AC,10,0)</f>
        <v>290.93147312269184</v>
      </c>
      <c r="H175" s="3">
        <f t="shared" si="19"/>
        <v>0</v>
      </c>
      <c r="I175" s="12">
        <f>(H175*POP_PADRAO!$C$2)/100000</f>
        <v>0</v>
      </c>
      <c r="J175" s="8">
        <f>VLOOKUP(A175,OBITOS!A:AC,12,0)</f>
        <v>0</v>
      </c>
      <c r="K175" s="1">
        <f>VLOOKUP(A175,POP_2021_FX_ETARIA!A:AC,13,0)</f>
        <v>355.76089042410285</v>
      </c>
      <c r="L175" s="3">
        <f t="shared" si="20"/>
        <v>0</v>
      </c>
      <c r="M175" s="12">
        <f>(L175*POP_PADRAO!$D$2)/100000</f>
        <v>0</v>
      </c>
      <c r="N175" s="8">
        <f>VLOOKUP(A175,OBITOS!A:AB,13,0)</f>
        <v>0</v>
      </c>
      <c r="O175" s="1">
        <f>VLOOKUP(A175,POP_2021_FX_ETARIA!A:AC,16,0)</f>
        <v>431.5015666017444</v>
      </c>
      <c r="P175" s="3">
        <f t="shared" si="21"/>
        <v>0</v>
      </c>
      <c r="Q175" s="12">
        <f>(P175*POP_PADRAO!$E$2)/100000</f>
        <v>0</v>
      </c>
      <c r="R175" s="8">
        <f>VLOOKUP($A175,OBITOS!A:AB,14,0)</f>
        <v>0</v>
      </c>
      <c r="S175" s="1">
        <f>VLOOKUP(A175,POP_2021_FX_ETARIA!A:AC,19,0)</f>
        <v>486.68637675761244</v>
      </c>
      <c r="T175" s="3">
        <f t="shared" si="22"/>
        <v>0</v>
      </c>
      <c r="U175" s="12">
        <f>(T175*POP_PADRAO!$F$2)/100000</f>
        <v>0</v>
      </c>
      <c r="V175" s="8">
        <f>VLOOKUP(A175,OBITOS!A:AC,15,0)</f>
        <v>3</v>
      </c>
      <c r="W175" s="1">
        <f>VLOOKUP(A175,POP_2021_FX_ETARIA!A:AC,22,0)</f>
        <v>356.70658682634729</v>
      </c>
      <c r="X175" s="3">
        <f t="shared" si="23"/>
        <v>841.02736276649318</v>
      </c>
      <c r="Y175" s="12">
        <f>(X175*POP_PADRAO!$G$2)/100000</f>
        <v>102.55445797158295</v>
      </c>
      <c r="Z175" s="8">
        <f>VLOOKUP(A175,OBITOS!A:AC,16,0)</f>
        <v>3</v>
      </c>
      <c r="AA175" s="1">
        <f>VLOOKUP(A175,POP_2021_FX_ETARIA!A:AC,25,0)</f>
        <v>207.95713696936394</v>
      </c>
      <c r="AB175" s="3">
        <f t="shared" si="24"/>
        <v>1442.6049731786591</v>
      </c>
      <c r="AC175" s="12">
        <f>(AB175*POP_PADRAO!$H$2)/100000</f>
        <v>131.69919190054563</v>
      </c>
      <c r="AD175" s="8">
        <f>VLOOKUP(A175,OBITOS!A:AC,17,0)</f>
        <v>9</v>
      </c>
      <c r="AE175" s="1">
        <f>VLOOKUP(A175,POP_2021_FX_ETARIA!A:AC,28,0)</f>
        <v>207.16843623017431</v>
      </c>
      <c r="AF175" s="3">
        <f t="shared" si="25"/>
        <v>4344.291130334429</v>
      </c>
      <c r="AG175" s="12">
        <f>(AF175*POP_PADRAO!$I$2)/100000</f>
        <v>300.38623903894478</v>
      </c>
      <c r="AH175" s="12">
        <f t="shared" si="26"/>
        <v>534.63988891107329</v>
      </c>
    </row>
    <row r="176" spans="1:34" x14ac:dyDescent="0.25">
      <c r="A176" s="8" t="s">
        <v>175</v>
      </c>
      <c r="B176" s="6">
        <f>VLOOKUP($A176,OBITOS!A:AC,10,0)</f>
        <v>0</v>
      </c>
      <c r="C176" s="1">
        <f>VLOOKUP(A176,POP_2021_FX_ETARIA!A:AC,7,0)</f>
        <v>429.45812659750419</v>
      </c>
      <c r="D176" s="3">
        <f t="shared" si="18"/>
        <v>0</v>
      </c>
      <c r="E176" s="12">
        <f>(D176*POP_PADRAO!$B$2)/100000</f>
        <v>0</v>
      </c>
      <c r="F176" s="6">
        <f>VLOOKUP(A176,OBITOS!A:AC,11,0)</f>
        <v>0</v>
      </c>
      <c r="G176" s="1">
        <f>VLOOKUP(A176,POP_2021_FX_ETARIA!A:AC,10,0)</f>
        <v>571.19545889755159</v>
      </c>
      <c r="H176" s="3">
        <f t="shared" si="19"/>
        <v>0</v>
      </c>
      <c r="I176" s="12">
        <f>(H176*POP_PADRAO!$C$2)/100000</f>
        <v>0</v>
      </c>
      <c r="J176" s="8">
        <f>VLOOKUP(A176,OBITOS!A:AC,12,0)</f>
        <v>0</v>
      </c>
      <c r="K176" s="1">
        <f>VLOOKUP(A176,POP_2021_FX_ETARIA!A:AC,13,0)</f>
        <v>715.51909422375741</v>
      </c>
      <c r="L176" s="3">
        <f t="shared" si="20"/>
        <v>0</v>
      </c>
      <c r="M176" s="12">
        <f>(L176*POP_PADRAO!$D$2)/100000</f>
        <v>0</v>
      </c>
      <c r="N176" s="8">
        <f>VLOOKUP(A176,OBITOS!A:AB,13,0)</f>
        <v>0</v>
      </c>
      <c r="O176" s="1">
        <f>VLOOKUP(A176,POP_2021_FX_ETARIA!A:AC,16,0)</f>
        <v>827.87043780167664</v>
      </c>
      <c r="P176" s="3">
        <f t="shared" si="21"/>
        <v>0</v>
      </c>
      <c r="Q176" s="12">
        <f>(P176*POP_PADRAO!$E$2)/100000</f>
        <v>0</v>
      </c>
      <c r="R176" s="8">
        <f>VLOOKUP($A176,OBITOS!A:AB,14,0)</f>
        <v>2</v>
      </c>
      <c r="S176" s="1">
        <f>VLOOKUP(A176,POP_2021_FX_ETARIA!A:AC,19,0)</f>
        <v>911.8376943849521</v>
      </c>
      <c r="T176" s="3">
        <f t="shared" si="22"/>
        <v>219.3372803423124</v>
      </c>
      <c r="U176" s="12">
        <f>(T176*POP_PADRAO!$F$2)/100000</f>
        <v>33.46486289997943</v>
      </c>
      <c r="V176" s="8">
        <f>VLOOKUP(A176,OBITOS!A:AC,15,0)</f>
        <v>4</v>
      </c>
      <c r="W176" s="1">
        <f>VLOOKUP(A176,POP_2021_FX_ETARIA!A:AC,22,0)</f>
        <v>660.23952095808386</v>
      </c>
      <c r="X176" s="3">
        <f t="shared" si="23"/>
        <v>605.84074006892797</v>
      </c>
      <c r="Y176" s="12">
        <f>(X176*POP_PADRAO!$G$2)/100000</f>
        <v>73.875918270357303</v>
      </c>
      <c r="Z176" s="8">
        <f>VLOOKUP(A176,OBITOS!A:AC,16,0)</f>
        <v>6</v>
      </c>
      <c r="AA176" s="1">
        <f>VLOOKUP(A176,POP_2021_FX_ETARIA!A:AC,25,0)</f>
        <v>440.00686907542246</v>
      </c>
      <c r="AB176" s="3">
        <f t="shared" si="24"/>
        <v>1363.6150755118163</v>
      </c>
      <c r="AC176" s="12">
        <f>(AB176*POP_PADRAO!$H$2)/100000</f>
        <v>124.48799695498263</v>
      </c>
      <c r="AD176" s="8">
        <f>VLOOKUP(A176,OBITOS!A:AC,17,0)</f>
        <v>7</v>
      </c>
      <c r="AE176" s="1">
        <f>VLOOKUP(A176,POP_2021_FX_ETARIA!A:AC,28,0)</f>
        <v>342.01179709005112</v>
      </c>
      <c r="AF176" s="3">
        <f t="shared" si="25"/>
        <v>2046.7130255617799</v>
      </c>
      <c r="AG176" s="12">
        <f>(AF176*POP_PADRAO!$I$2)/100000</f>
        <v>141.52007996139852</v>
      </c>
      <c r="AH176" s="12">
        <f t="shared" si="26"/>
        <v>373.34885808671788</v>
      </c>
    </row>
    <row r="177" spans="1:34" x14ac:dyDescent="0.25">
      <c r="A177" s="8" t="s">
        <v>176</v>
      </c>
      <c r="B177" s="6">
        <f>VLOOKUP($A177,OBITOS!A:AC,10,0)</f>
        <v>0</v>
      </c>
      <c r="C177" s="1">
        <f>VLOOKUP(A177,POP_2021_FX_ETARIA!A:AC,7,0)</f>
        <v>6007.4810064617186</v>
      </c>
      <c r="D177" s="3">
        <f t="shared" si="18"/>
        <v>0</v>
      </c>
      <c r="E177" s="12">
        <f>(D177*POP_PADRAO!$B$2)/100000</f>
        <v>0</v>
      </c>
      <c r="F177" s="6">
        <f>VLOOKUP(A177,OBITOS!A:AC,11,0)</f>
        <v>0</v>
      </c>
      <c r="G177" s="1">
        <f>VLOOKUP(A177,POP_2021_FX_ETARIA!A:AC,10,0)</f>
        <v>7582.0455866679595</v>
      </c>
      <c r="H177" s="3">
        <f t="shared" si="19"/>
        <v>0</v>
      </c>
      <c r="I177" s="12">
        <f>(H177*POP_PADRAO!$C$2)/100000</f>
        <v>0</v>
      </c>
      <c r="J177" s="8">
        <f>VLOOKUP(A177,OBITOS!A:AC,12,0)</f>
        <v>0</v>
      </c>
      <c r="K177" s="1">
        <f>VLOOKUP(A177,POP_2021_FX_ETARIA!A:AC,13,0)</f>
        <v>8899.0329509990679</v>
      </c>
      <c r="L177" s="3">
        <f t="shared" si="20"/>
        <v>0</v>
      </c>
      <c r="M177" s="12">
        <f>(L177*POP_PADRAO!$D$2)/100000</f>
        <v>0</v>
      </c>
      <c r="N177" s="8">
        <f>VLOOKUP(A177,OBITOS!A:AB,13,0)</f>
        <v>2</v>
      </c>
      <c r="O177" s="1">
        <f>VLOOKUP(A177,POP_2021_FX_ETARIA!A:AC,16,0)</f>
        <v>7832.7551579033379</v>
      </c>
      <c r="P177" s="3">
        <f t="shared" si="21"/>
        <v>25.533799533896801</v>
      </c>
      <c r="Q177" s="12">
        <f>(P177*POP_PADRAO!$E$2)/100000</f>
        <v>4.2329954323668835</v>
      </c>
      <c r="R177" s="8">
        <f>VLOOKUP($A177,OBITOS!A:AB,14,0)</f>
        <v>8</v>
      </c>
      <c r="S177" s="1">
        <f>VLOOKUP(A177,POP_2021_FX_ETARIA!A:AC,19,0)</f>
        <v>5644.613048368954</v>
      </c>
      <c r="T177" s="3">
        <f t="shared" si="22"/>
        <v>141.7280499380139</v>
      </c>
      <c r="U177" s="12">
        <f>(T177*POP_PADRAO!$F$2)/100000</f>
        <v>21.62381950234348</v>
      </c>
      <c r="V177" s="8">
        <f>VLOOKUP(A177,OBITOS!A:AC,15,0)</f>
        <v>12</v>
      </c>
      <c r="W177" s="1">
        <f>VLOOKUP(A177,POP_2021_FX_ETARIA!A:AC,22,0)</f>
        <v>2831.1492410672199</v>
      </c>
      <c r="X177" s="3">
        <f t="shared" si="23"/>
        <v>423.85614385614383</v>
      </c>
      <c r="Y177" s="12">
        <f>(X177*POP_PADRAO!$G$2)/100000</f>
        <v>51.684807195935285</v>
      </c>
      <c r="Z177" s="8">
        <f>VLOOKUP(A177,OBITOS!A:AC,16,0)</f>
        <v>17</v>
      </c>
      <c r="AA177" s="1">
        <f>VLOOKUP(A177,POP_2021_FX_ETARIA!A:AC,25,0)</f>
        <v>1250.5377735490008</v>
      </c>
      <c r="AB177" s="3">
        <f t="shared" si="24"/>
        <v>1359.4151539904585</v>
      </c>
      <c r="AC177" s="12">
        <f>(AB177*POP_PADRAO!$H$2)/100000</f>
        <v>124.1045751030603</v>
      </c>
      <c r="AD177" s="8">
        <f>VLOOKUP(A177,OBITOS!A:AC,17,0)</f>
        <v>5</v>
      </c>
      <c r="AE177" s="1">
        <f>VLOOKUP(A177,POP_2021_FX_ETARIA!A:AC,28,0)</f>
        <v>429.31018078020935</v>
      </c>
      <c r="AF177" s="3">
        <f t="shared" si="25"/>
        <v>1164.6590795758025</v>
      </c>
      <c r="AG177" s="12">
        <f>(AF177*POP_PADRAO!$I$2)/100000</f>
        <v>80.530413404730254</v>
      </c>
      <c r="AH177" s="12">
        <f t="shared" si="26"/>
        <v>282.17661063843622</v>
      </c>
    </row>
    <row r="178" spans="1:34" x14ac:dyDescent="0.25">
      <c r="A178" s="8" t="s">
        <v>177</v>
      </c>
      <c r="B178" s="6">
        <f>VLOOKUP($A178,OBITOS!A:AC,10,0)</f>
        <v>0</v>
      </c>
      <c r="C178" s="1">
        <f>VLOOKUP(A178,POP_2021_FX_ETARIA!A:AC,7,0)</f>
        <v>1890.5681417662031</v>
      </c>
      <c r="D178" s="3">
        <f t="shared" si="18"/>
        <v>0</v>
      </c>
      <c r="E178" s="12">
        <f>(D178*POP_PADRAO!$B$2)/100000</f>
        <v>0</v>
      </c>
      <c r="F178" s="6">
        <f>VLOOKUP(A178,OBITOS!A:AC,11,0)</f>
        <v>0</v>
      </c>
      <c r="G178" s="1">
        <f>VLOOKUP(A178,POP_2021_FX_ETARIA!A:AC,10,0)</f>
        <v>2454.9026257145629</v>
      </c>
      <c r="H178" s="3">
        <f t="shared" si="19"/>
        <v>0</v>
      </c>
      <c r="I178" s="12">
        <f>(H178*POP_PADRAO!$C$2)/100000</f>
        <v>0</v>
      </c>
      <c r="J178" s="8">
        <f>VLOOKUP(A178,OBITOS!A:AC,12,0)</f>
        <v>0</v>
      </c>
      <c r="K178" s="1">
        <f>VLOOKUP(A178,POP_2021_FX_ETARIA!A:AC,13,0)</f>
        <v>2780.807522392899</v>
      </c>
      <c r="L178" s="3">
        <f t="shared" si="20"/>
        <v>0</v>
      </c>
      <c r="M178" s="12">
        <f>(L178*POP_PADRAO!$D$2)/100000</f>
        <v>0</v>
      </c>
      <c r="N178" s="8">
        <f>VLOOKUP(A178,OBITOS!A:AB,13,0)</f>
        <v>1</v>
      </c>
      <c r="O178" s="1">
        <f>VLOOKUP(A178,POP_2021_FX_ETARIA!A:AC,16,0)</f>
        <v>2481.3096376189892</v>
      </c>
      <c r="P178" s="3">
        <f t="shared" si="21"/>
        <v>40.301298348221394</v>
      </c>
      <c r="Q178" s="12">
        <f>(P178*POP_PADRAO!$E$2)/100000</f>
        <v>6.6811526267372177</v>
      </c>
      <c r="R178" s="8">
        <f>VLOOKUP($A178,OBITOS!A:AB,14,0)</f>
        <v>5</v>
      </c>
      <c r="S178" s="1">
        <f>VLOOKUP(A178,POP_2021_FX_ETARIA!A:AC,19,0)</f>
        <v>2302.367829021372</v>
      </c>
      <c r="T178" s="3">
        <f t="shared" si="22"/>
        <v>217.16773214839716</v>
      </c>
      <c r="U178" s="12">
        <f>(T178*POP_PADRAO!$F$2)/100000</f>
        <v>33.133849254004787</v>
      </c>
      <c r="V178" s="8">
        <f>VLOOKUP(A178,OBITOS!A:AC,15,0)</f>
        <v>6</v>
      </c>
      <c r="W178" s="1">
        <f>VLOOKUP(A178,POP_2021_FX_ETARIA!A:AC,22,0)</f>
        <v>1698.6895446403319</v>
      </c>
      <c r="X178" s="3">
        <f t="shared" si="23"/>
        <v>353.21345321345325</v>
      </c>
      <c r="Y178" s="12">
        <f>(X178*POP_PADRAO!$G$2)/100000</f>
        <v>43.07067266327941</v>
      </c>
      <c r="Z178" s="8">
        <f>VLOOKUP(A178,OBITOS!A:AC,16,0)</f>
        <v>2</v>
      </c>
      <c r="AA178" s="1">
        <f>VLOOKUP(A178,POP_2021_FX_ETARIA!A:AC,25,0)</f>
        <v>725.01160799238812</v>
      </c>
      <c r="AB178" s="3">
        <f t="shared" si="24"/>
        <v>275.85765220203177</v>
      </c>
      <c r="AC178" s="12">
        <f>(AB178*POP_PADRAO!$H$2)/100000</f>
        <v>25.183768633861522</v>
      </c>
      <c r="AD178" s="8">
        <f>VLOOKUP(A178,OBITOS!A:AC,17,0)</f>
        <v>6</v>
      </c>
      <c r="AE178" s="1">
        <f>VLOOKUP(A178,POP_2021_FX_ETARIA!A:AC,28,0)</f>
        <v>349.73073263558518</v>
      </c>
      <c r="AF178" s="3">
        <f t="shared" si="25"/>
        <v>1715.6055902733378</v>
      </c>
      <c r="AG178" s="12">
        <f>(AF178*POP_PADRAO!$I$2)/100000</f>
        <v>118.62563890756672</v>
      </c>
      <c r="AH178" s="12">
        <f t="shared" si="26"/>
        <v>226.69508208544966</v>
      </c>
    </row>
    <row r="179" spans="1:34" x14ac:dyDescent="0.25">
      <c r="A179" s="8" t="s">
        <v>178</v>
      </c>
      <c r="B179" s="6">
        <f>VLOOKUP($A179,OBITOS!A:AC,10,0)</f>
        <v>0</v>
      </c>
      <c r="C179" s="1">
        <f>VLOOKUP(A179,POP_2021_FX_ETARIA!A:AC,7,0)</f>
        <v>1110.5654004307812</v>
      </c>
      <c r="D179" s="3">
        <f t="shared" si="18"/>
        <v>0</v>
      </c>
      <c r="E179" s="12">
        <f>(D179*POP_PADRAO!$B$2)/100000</f>
        <v>0</v>
      </c>
      <c r="F179" s="6">
        <f>VLOOKUP(A179,OBITOS!A:AC,11,0)</f>
        <v>0</v>
      </c>
      <c r="G179" s="1">
        <f>VLOOKUP(A179,POP_2021_FX_ETARIA!A:AC,10,0)</f>
        <v>1644.1090979556245</v>
      </c>
      <c r="H179" s="3">
        <f t="shared" si="19"/>
        <v>0</v>
      </c>
      <c r="I179" s="12">
        <f>(H179*POP_PADRAO!$C$2)/100000</f>
        <v>0</v>
      </c>
      <c r="J179" s="8">
        <f>VLOOKUP(A179,OBITOS!A:AC,12,0)</f>
        <v>0</v>
      </c>
      <c r="K179" s="1">
        <f>VLOOKUP(A179,POP_2021_FX_ETARIA!A:AC,13,0)</f>
        <v>1870.7046569124143</v>
      </c>
      <c r="L179" s="3">
        <f t="shared" si="20"/>
        <v>0</v>
      </c>
      <c r="M179" s="12">
        <f>(L179*POP_PADRAO!$D$2)/100000</f>
        <v>0</v>
      </c>
      <c r="N179" s="8">
        <f>VLOOKUP(A179,OBITOS!A:AB,13,0)</f>
        <v>1</v>
      </c>
      <c r="O179" s="1">
        <f>VLOOKUP(A179,POP_2021_FX_ETARIA!A:AC,16,0)</f>
        <v>1700.0679821873596</v>
      </c>
      <c r="P179" s="3">
        <f t="shared" si="21"/>
        <v>58.821177181007165</v>
      </c>
      <c r="Q179" s="12">
        <f>(P179*POP_PADRAO!$E$2)/100000</f>
        <v>9.7513796958852854</v>
      </c>
      <c r="R179" s="8">
        <f>VLOOKUP($A179,OBITOS!A:AB,14,0)</f>
        <v>1</v>
      </c>
      <c r="S179" s="1">
        <f>VLOOKUP(A179,POP_2021_FX_ETARIA!A:AC,19,0)</f>
        <v>1803.775590551181</v>
      </c>
      <c r="T179" s="3">
        <f t="shared" si="22"/>
        <v>55.439268900098</v>
      </c>
      <c r="U179" s="12">
        <f>(T179*POP_PADRAO!$F$2)/100000</f>
        <v>8.4585143488668173</v>
      </c>
      <c r="V179" s="8">
        <f>VLOOKUP(A179,OBITOS!A:AC,15,0)</f>
        <v>4</v>
      </c>
      <c r="W179" s="1">
        <f>VLOOKUP(A179,POP_2021_FX_ETARIA!A:AC,22,0)</f>
        <v>1496.4645988498162</v>
      </c>
      <c r="X179" s="3">
        <f t="shared" si="23"/>
        <v>267.29666729666729</v>
      </c>
      <c r="Y179" s="12">
        <f>(X179*POP_PADRAO!$G$2)/100000</f>
        <v>32.594022555995224</v>
      </c>
      <c r="Z179" s="8">
        <f>VLOOKUP(A179,OBITOS!A:AC,16,0)</f>
        <v>7</v>
      </c>
      <c r="AA179" s="1">
        <f>VLOOKUP(A179,POP_2021_FX_ETARIA!A:AC,25,0)</f>
        <v>609.18135109419597</v>
      </c>
      <c r="AB179" s="3">
        <f t="shared" si="24"/>
        <v>1149.0831075880408</v>
      </c>
      <c r="AC179" s="12">
        <f>(AB179*POP_PADRAO!$H$2)/100000</f>
        <v>104.90281089386683</v>
      </c>
      <c r="AD179" s="8">
        <f>VLOOKUP(A179,OBITOS!A:AC,17,0)</f>
        <v>9</v>
      </c>
      <c r="AE179" s="1">
        <f>VLOOKUP(A179,POP_2021_FX_ETARIA!A:AC,28,0)</f>
        <v>441.87535680304478</v>
      </c>
      <c r="AF179" s="3">
        <f t="shared" si="25"/>
        <v>2036.7734614382516</v>
      </c>
      <c r="AG179" s="12">
        <f>(AF179*POP_PADRAO!$I$2)/100000</f>
        <v>140.83280827651876</v>
      </c>
      <c r="AH179" s="12">
        <f t="shared" si="26"/>
        <v>296.53953577113293</v>
      </c>
    </row>
    <row r="180" spans="1:34" x14ac:dyDescent="0.25">
      <c r="A180" s="8" t="s">
        <v>179</v>
      </c>
      <c r="B180" s="6">
        <f>VLOOKUP($A180,OBITOS!A:AC,10,0)</f>
        <v>0</v>
      </c>
      <c r="C180" s="1">
        <f>VLOOKUP(A180,POP_2021_FX_ETARIA!A:AC,7,0)</f>
        <v>1514.1940096327514</v>
      </c>
      <c r="D180" s="3">
        <f t="shared" si="18"/>
        <v>0</v>
      </c>
      <c r="E180" s="12">
        <f>(D180*POP_PADRAO!$B$2)/100000</f>
        <v>0</v>
      </c>
      <c r="F180" s="6">
        <f>VLOOKUP(A180,OBITOS!A:AC,11,0)</f>
        <v>0</v>
      </c>
      <c r="G180" s="1">
        <f>VLOOKUP(A180,POP_2021_FX_ETARIA!A:AC,10,0)</f>
        <v>1572.7343066675637</v>
      </c>
      <c r="H180" s="3">
        <f t="shared" si="19"/>
        <v>0</v>
      </c>
      <c r="I180" s="12">
        <f>(H180*POP_PADRAO!$C$2)/100000</f>
        <v>0</v>
      </c>
      <c r="J180" s="8">
        <f>VLOOKUP(A180,OBITOS!A:AC,12,0)</f>
        <v>0</v>
      </c>
      <c r="K180" s="1">
        <f>VLOOKUP(A180,POP_2021_FX_ETARIA!A:AC,13,0)</f>
        <v>1581.3029306220096</v>
      </c>
      <c r="L180" s="3">
        <f t="shared" si="20"/>
        <v>0</v>
      </c>
      <c r="M180" s="12">
        <f>(L180*POP_PADRAO!$D$2)/100000</f>
        <v>0</v>
      </c>
      <c r="N180" s="8">
        <f>VLOOKUP(A180,OBITOS!A:AB,13,0)</f>
        <v>0</v>
      </c>
      <c r="O180" s="1">
        <f>VLOOKUP(A180,POP_2021_FX_ETARIA!A:AC,16,0)</f>
        <v>1754.4709042076993</v>
      </c>
      <c r="P180" s="3">
        <f t="shared" si="21"/>
        <v>0</v>
      </c>
      <c r="Q180" s="12">
        <f>(P180*POP_PADRAO!$E$2)/100000</f>
        <v>0</v>
      </c>
      <c r="R180" s="8">
        <f>VLOOKUP($A180,OBITOS!A:AB,14,0)</f>
        <v>1</v>
      </c>
      <c r="S180" s="1">
        <f>VLOOKUP(A180,POP_2021_FX_ETARIA!A:AC,19,0)</f>
        <v>1447.720710455764</v>
      </c>
      <c r="T180" s="3">
        <f t="shared" si="22"/>
        <v>69.074096459197932</v>
      </c>
      <c r="U180" s="12">
        <f>(T180*POP_PADRAO!$F$2)/100000</f>
        <v>10.538815673922128</v>
      </c>
      <c r="V180" s="8">
        <f>VLOOKUP(A180,OBITOS!A:AC,15,0)</f>
        <v>4</v>
      </c>
      <c r="W180" s="1">
        <f>VLOOKUP(A180,POP_2021_FX_ETARIA!A:AC,22,0)</f>
        <v>838.96126410086265</v>
      </c>
      <c r="X180" s="3">
        <f t="shared" si="23"/>
        <v>476.78005781195486</v>
      </c>
      <c r="Y180" s="12">
        <f>(X180*POP_PADRAO!$G$2)/100000</f>
        <v>58.138322919394376</v>
      </c>
      <c r="Z180" s="8">
        <f>VLOOKUP(A180,OBITOS!A:AC,16,0)</f>
        <v>4</v>
      </c>
      <c r="AA180" s="1">
        <f>VLOOKUP(A180,POP_2021_FX_ETARIA!A:AC,25,0)</f>
        <v>534.97411213737473</v>
      </c>
      <c r="AB180" s="3">
        <f t="shared" si="24"/>
        <v>747.69973149146506</v>
      </c>
      <c r="AC180" s="12">
        <f>(AB180*POP_PADRAO!$H$2)/100000</f>
        <v>68.259469676378089</v>
      </c>
      <c r="AD180" s="8">
        <f>VLOOKUP(A180,OBITOS!A:AC,17,0)</f>
        <v>5</v>
      </c>
      <c r="AE180" s="1">
        <f>VLOOKUP(A180,POP_2021_FX_ETARIA!A:AC,28,0)</f>
        <v>270.87589900535579</v>
      </c>
      <c r="AF180" s="3">
        <f t="shared" si="25"/>
        <v>1845.8637399487279</v>
      </c>
      <c r="AG180" s="12">
        <f>(AF180*POP_PADRAO!$I$2)/100000</f>
        <v>127.63234552811272</v>
      </c>
      <c r="AH180" s="12">
        <f t="shared" si="26"/>
        <v>264.56895379780735</v>
      </c>
    </row>
    <row r="181" spans="1:34" x14ac:dyDescent="0.25">
      <c r="A181" s="8" t="s">
        <v>180</v>
      </c>
      <c r="B181" s="6">
        <f>VLOOKUP($A181,OBITOS!A:AC,10,0)</f>
        <v>0</v>
      </c>
      <c r="C181" s="1">
        <f>VLOOKUP(A181,POP_2021_FX_ETARIA!A:AC,7,0)</f>
        <v>1008.6678205900062</v>
      </c>
      <c r="D181" s="3">
        <f t="shared" si="18"/>
        <v>0</v>
      </c>
      <c r="E181" s="12">
        <f>(D181*POP_PADRAO!$B$2)/100000</f>
        <v>0</v>
      </c>
      <c r="F181" s="6">
        <f>VLOOKUP(A181,OBITOS!A:AC,11,0)</f>
        <v>0</v>
      </c>
      <c r="G181" s="1">
        <f>VLOOKUP(A181,POP_2021_FX_ETARIA!A:AC,10,0)</f>
        <v>1056.1149162349459</v>
      </c>
      <c r="H181" s="3">
        <f t="shared" si="19"/>
        <v>0</v>
      </c>
      <c r="I181" s="12">
        <f>(H181*POP_PADRAO!$C$2)/100000</f>
        <v>0</v>
      </c>
      <c r="J181" s="8">
        <f>VLOOKUP(A181,OBITOS!A:AC,12,0)</f>
        <v>1</v>
      </c>
      <c r="K181" s="1">
        <f>VLOOKUP(A181,POP_2021_FX_ETARIA!A:AC,13,0)</f>
        <v>1170.5964912280701</v>
      </c>
      <c r="L181" s="3">
        <f t="shared" si="20"/>
        <v>85.426533181463938</v>
      </c>
      <c r="M181" s="12">
        <f>(L181*POP_PADRAO!$D$2)/100000</f>
        <v>12.64151408936304</v>
      </c>
      <c r="N181" s="8">
        <f>VLOOKUP(A181,OBITOS!A:AB,13,0)</f>
        <v>0</v>
      </c>
      <c r="O181" s="1">
        <f>VLOOKUP(A181,POP_2021_FX_ETARIA!A:AC,16,0)</f>
        <v>1498.6105640107432</v>
      </c>
      <c r="P181" s="3">
        <f t="shared" si="21"/>
        <v>0</v>
      </c>
      <c r="Q181" s="12">
        <f>(P181*POP_PADRAO!$E$2)/100000</f>
        <v>0</v>
      </c>
      <c r="R181" s="8">
        <f>VLOOKUP($A181,OBITOS!A:AB,14,0)</f>
        <v>1</v>
      </c>
      <c r="S181" s="1">
        <f>VLOOKUP(A181,POP_2021_FX_ETARIA!A:AC,19,0)</f>
        <v>1287.1529490616622</v>
      </c>
      <c r="T181" s="3">
        <f t="shared" si="22"/>
        <v>77.690844800456901</v>
      </c>
      <c r="U181" s="12">
        <f>(T181*POP_PADRAO!$F$2)/100000</f>
        <v>11.853495519654807</v>
      </c>
      <c r="V181" s="8">
        <f>VLOOKUP(A181,OBITOS!A:AC,15,0)</f>
        <v>6</v>
      </c>
      <c r="W181" s="1">
        <f>VLOOKUP(A181,POP_2021_FX_ETARIA!A:AC,22,0)</f>
        <v>927.46980756469816</v>
      </c>
      <c r="X181" s="3">
        <f t="shared" si="23"/>
        <v>646.92132844243054</v>
      </c>
      <c r="Y181" s="12">
        <f>(X181*POP_PADRAO!$G$2)/100000</f>
        <v>78.885264767645964</v>
      </c>
      <c r="Z181" s="8">
        <f>VLOOKUP(A181,OBITOS!A:AC,16,0)</f>
        <v>2</v>
      </c>
      <c r="AA181" s="1">
        <f>VLOOKUP(A181,POP_2021_FX_ETARIA!A:AC,25,0)</f>
        <v>549.91752309093272</v>
      </c>
      <c r="AB181" s="3">
        <f t="shared" si="24"/>
        <v>363.69090200264196</v>
      </c>
      <c r="AC181" s="12">
        <f>(AB181*POP_PADRAO!$H$2)/100000</f>
        <v>33.202296391499125</v>
      </c>
      <c r="AD181" s="8">
        <f>VLOOKUP(A181,OBITOS!A:AC,17,0)</f>
        <v>14</v>
      </c>
      <c r="AE181" s="1">
        <f>VLOOKUP(A181,POP_2021_FX_ETARIA!A:AC,28,0)</f>
        <v>407.03045141545527</v>
      </c>
      <c r="AF181" s="3">
        <f t="shared" si="25"/>
        <v>3439.5460957072778</v>
      </c>
      <c r="AG181" s="12">
        <f>(AF181*POP_PADRAO!$I$2)/100000</f>
        <v>237.8275959629481</v>
      </c>
      <c r="AH181" s="12">
        <f t="shared" si="26"/>
        <v>374.41016673111102</v>
      </c>
    </row>
    <row r="182" spans="1:34" x14ac:dyDescent="0.25">
      <c r="A182" s="8" t="s">
        <v>181</v>
      </c>
      <c r="B182" s="6">
        <f>VLOOKUP($A182,OBITOS!A:AC,10,0)</f>
        <v>0</v>
      </c>
      <c r="C182" s="1">
        <f>VLOOKUP(A182,POP_2021_FX_ETARIA!A:AC,7,0)</f>
        <v>594.98908857509628</v>
      </c>
      <c r="D182" s="3">
        <f t="shared" si="18"/>
        <v>0</v>
      </c>
      <c r="E182" s="12">
        <f>(D182*POP_PADRAO!$B$2)/100000</f>
        <v>0</v>
      </c>
      <c r="F182" s="6">
        <f>VLOOKUP(A182,OBITOS!A:AC,11,0)</f>
        <v>0</v>
      </c>
      <c r="G182" s="1">
        <f>VLOOKUP(A182,POP_2021_FX_ETARIA!A:AC,10,0)</f>
        <v>611.94740713497617</v>
      </c>
      <c r="H182" s="3">
        <f t="shared" si="19"/>
        <v>0</v>
      </c>
      <c r="I182" s="12">
        <f>(H182*POP_PADRAO!$C$2)/100000</f>
        <v>0</v>
      </c>
      <c r="J182" s="8">
        <f>VLOOKUP(A182,OBITOS!A:AC,12,0)</f>
        <v>0</v>
      </c>
      <c r="K182" s="1">
        <f>VLOOKUP(A182,POP_2021_FX_ETARIA!A:AC,13,0)</f>
        <v>488.09866511897849</v>
      </c>
      <c r="L182" s="3">
        <f t="shared" si="20"/>
        <v>0</v>
      </c>
      <c r="M182" s="12">
        <f>(L182*POP_PADRAO!$D$2)/100000</f>
        <v>0</v>
      </c>
      <c r="N182" s="8">
        <f>VLOOKUP(A182,OBITOS!A:AB,13,0)</f>
        <v>1</v>
      </c>
      <c r="O182" s="1">
        <f>VLOOKUP(A182,POP_2021_FX_ETARIA!A:AC,16,0)</f>
        <v>924.52868047982543</v>
      </c>
      <c r="P182" s="3">
        <f t="shared" si="21"/>
        <v>108.16322101343631</v>
      </c>
      <c r="Q182" s="12">
        <f>(P182*POP_PADRAO!$E$2)/100000</f>
        <v>17.931307868699744</v>
      </c>
      <c r="R182" s="8">
        <f>VLOOKUP($A182,OBITOS!A:AB,14,0)</f>
        <v>1</v>
      </c>
      <c r="S182" s="1">
        <f>VLOOKUP(A182,POP_2021_FX_ETARIA!A:AC,19,0)</f>
        <v>772.79490634685351</v>
      </c>
      <c r="T182" s="3">
        <f t="shared" si="22"/>
        <v>129.40043882110811</v>
      </c>
      <c r="U182" s="12">
        <f>(T182*POP_PADRAO!$F$2)/100000</f>
        <v>19.742963611052794</v>
      </c>
      <c r="V182" s="8">
        <f>VLOOKUP(A182,OBITOS!A:AC,15,0)</f>
        <v>4</v>
      </c>
      <c r="W182" s="1">
        <f>VLOOKUP(A182,POP_2021_FX_ETARIA!A:AC,22,0)</f>
        <v>501.31002466270127</v>
      </c>
      <c r="X182" s="3">
        <f t="shared" si="23"/>
        <v>797.90943791545726</v>
      </c>
      <c r="Y182" s="12">
        <f>(X182*POP_PADRAO!$G$2)/100000</f>
        <v>97.29667967836329</v>
      </c>
      <c r="Z182" s="8">
        <f>VLOOKUP(A182,OBITOS!A:AC,16,0)</f>
        <v>2</v>
      </c>
      <c r="AA182" s="1">
        <f>VLOOKUP(A182,POP_2021_FX_ETARIA!A:AC,25,0)</f>
        <v>287.46611369613595</v>
      </c>
      <c r="AB182" s="3">
        <f t="shared" si="24"/>
        <v>695.73417690339886</v>
      </c>
      <c r="AC182" s="12">
        <f>(AB182*POP_PADRAO!$H$2)/100000</f>
        <v>63.515397894321069</v>
      </c>
      <c r="AD182" s="8">
        <f>VLOOKUP(A182,OBITOS!A:AC,17,0)</f>
        <v>7</v>
      </c>
      <c r="AE182" s="1">
        <f>VLOOKUP(A182,POP_2021_FX_ETARIA!A:AC,28,0)</f>
        <v>271.83417935702198</v>
      </c>
      <c r="AF182" s="3">
        <f t="shared" si="25"/>
        <v>2575.099281686108</v>
      </c>
      <c r="AG182" s="12">
        <f>(AF182*POP_PADRAO!$I$2)/100000</f>
        <v>178.05537547342766</v>
      </c>
      <c r="AH182" s="12">
        <f t="shared" si="26"/>
        <v>376.54172452586454</v>
      </c>
    </row>
    <row r="183" spans="1:34" x14ac:dyDescent="0.25">
      <c r="A183" s="8" t="s">
        <v>182</v>
      </c>
      <c r="B183" s="6">
        <f>VLOOKUP($A183,OBITOS!A:AC,10,0)</f>
        <v>0</v>
      </c>
      <c r="C183" s="1">
        <f>VLOOKUP(A183,POP_2021_FX_ETARIA!A:AC,7,0)</f>
        <v>2380.9806592414211</v>
      </c>
      <c r="D183" s="3">
        <f t="shared" si="18"/>
        <v>0</v>
      </c>
      <c r="E183" s="12">
        <f>(D183*POP_PADRAO!$B$2)/100000</f>
        <v>0</v>
      </c>
      <c r="F183" s="6">
        <f>VLOOKUP(A183,OBITOS!A:AC,11,0)</f>
        <v>0</v>
      </c>
      <c r="G183" s="1">
        <f>VLOOKUP(A183,POP_2021_FX_ETARIA!A:AC,10,0)</f>
        <v>2524.0002691246723</v>
      </c>
      <c r="H183" s="3">
        <f t="shared" si="19"/>
        <v>0</v>
      </c>
      <c r="I183" s="12">
        <f>(H183*POP_PADRAO!$C$2)/100000</f>
        <v>0</v>
      </c>
      <c r="J183" s="8">
        <f>VLOOKUP(A183,OBITOS!A:AC,12,0)</f>
        <v>0</v>
      </c>
      <c r="K183" s="1">
        <f>VLOOKUP(A183,POP_2021_FX_ETARIA!A:AC,13,0)</f>
        <v>3306.4362539872409</v>
      </c>
      <c r="L183" s="3">
        <f t="shared" si="20"/>
        <v>0</v>
      </c>
      <c r="M183" s="12">
        <f>(L183*POP_PADRAO!$D$2)/100000</f>
        <v>0</v>
      </c>
      <c r="N183" s="8">
        <f>VLOOKUP(A183,OBITOS!A:AB,13,0)</f>
        <v>2</v>
      </c>
      <c r="O183" s="1">
        <f>VLOOKUP(A183,POP_2021_FX_ETARIA!A:AC,16,0)</f>
        <v>2797.2630470272265</v>
      </c>
      <c r="P183" s="3">
        <f t="shared" si="21"/>
        <v>71.498459972346453</v>
      </c>
      <c r="Q183" s="12">
        <f>(P183*POP_PADRAO!$E$2)/100000</f>
        <v>11.85302070232162</v>
      </c>
      <c r="R183" s="8">
        <f>VLOOKUP($A183,OBITOS!A:AB,14,0)</f>
        <v>4</v>
      </c>
      <c r="S183" s="1">
        <f>VLOOKUP(A183,POP_2021_FX_ETARIA!A:AC,19,0)</f>
        <v>1951.6162868632707</v>
      </c>
      <c r="T183" s="3">
        <f t="shared" si="22"/>
        <v>204.95832233645618</v>
      </c>
      <c r="U183" s="12">
        <f>(T183*POP_PADRAO!$F$2)/100000</f>
        <v>31.271027645162913</v>
      </c>
      <c r="V183" s="8">
        <f>VLOOKUP(A183,OBITOS!A:AC,15,0)</f>
        <v>6</v>
      </c>
      <c r="W183" s="1">
        <f>VLOOKUP(A183,POP_2021_FX_ETARIA!A:AC,22,0)</f>
        <v>1131.9120769741207</v>
      </c>
      <c r="X183" s="3">
        <f t="shared" si="23"/>
        <v>530.07650700569206</v>
      </c>
      <c r="Y183" s="12">
        <f>(X183*POP_PADRAO!$G$2)/100000</f>
        <v>64.637265404326669</v>
      </c>
      <c r="Z183" s="8">
        <f>VLOOKUP(A183,OBITOS!A:AC,16,0)</f>
        <v>5</v>
      </c>
      <c r="AA183" s="1">
        <f>VLOOKUP(A183,POP_2021_FX_ETARIA!A:AC,25,0)</f>
        <v>705.32899700793541</v>
      </c>
      <c r="AB183" s="3">
        <f t="shared" si="24"/>
        <v>708.88904627633599</v>
      </c>
      <c r="AC183" s="12">
        <f>(AB183*POP_PADRAO!$H$2)/100000</f>
        <v>64.716340424108452</v>
      </c>
      <c r="AD183" s="8">
        <f>VLOOKUP(A183,OBITOS!A:AC,17,0)</f>
        <v>8</v>
      </c>
      <c r="AE183" s="1">
        <f>VLOOKUP(A183,POP_2021_FX_ETARIA!A:AC,28,0)</f>
        <v>359.73465952563123</v>
      </c>
      <c r="AF183" s="3">
        <f t="shared" si="25"/>
        <v>2223.8613345039657</v>
      </c>
      <c r="AG183" s="12">
        <f>(AF183*POP_PADRAO!$I$2)/100000</f>
        <v>153.76900911434777</v>
      </c>
      <c r="AH183" s="12">
        <f t="shared" si="26"/>
        <v>326.24666329026741</v>
      </c>
    </row>
    <row r="184" spans="1:34" x14ac:dyDescent="0.25">
      <c r="A184" s="8" t="s">
        <v>183</v>
      </c>
      <c r="B184" s="6">
        <f>VLOOKUP($A184,OBITOS!A:AC,10,0)</f>
        <v>0</v>
      </c>
      <c r="C184" s="1">
        <f>VLOOKUP(A184,POP_2021_FX_ETARIA!A:AC,7,0)</f>
        <v>2263.3459834710743</v>
      </c>
      <c r="D184" s="3">
        <f t="shared" si="18"/>
        <v>0</v>
      </c>
      <c r="E184" s="12">
        <f>(D184*POP_PADRAO!$B$2)/100000</f>
        <v>0</v>
      </c>
      <c r="F184" s="6">
        <f>VLOOKUP(A184,OBITOS!A:AC,11,0)</f>
        <v>0</v>
      </c>
      <c r="G184" s="1">
        <f>VLOOKUP(A184,POP_2021_FX_ETARIA!A:AC,10,0)</f>
        <v>1935.7187225314972</v>
      </c>
      <c r="H184" s="3">
        <f t="shared" si="19"/>
        <v>0</v>
      </c>
      <c r="I184" s="12">
        <f>(H184*POP_PADRAO!$C$2)/100000</f>
        <v>0</v>
      </c>
      <c r="J184" s="8">
        <f>VLOOKUP(A184,OBITOS!A:AC,12,0)</f>
        <v>0</v>
      </c>
      <c r="K184" s="1">
        <f>VLOOKUP(A184,POP_2021_FX_ETARIA!A:AC,13,0)</f>
        <v>1862.2225076398422</v>
      </c>
      <c r="L184" s="3">
        <f t="shared" si="20"/>
        <v>0</v>
      </c>
      <c r="M184" s="12">
        <f>(L184*POP_PADRAO!$D$2)/100000</f>
        <v>0</v>
      </c>
      <c r="N184" s="8">
        <f>VLOOKUP(A184,OBITOS!A:AB,13,0)</f>
        <v>1</v>
      </c>
      <c r="O184" s="1">
        <f>VLOOKUP(A184,POP_2021_FX_ETARIA!A:AC,16,0)</f>
        <v>2191.2436681222707</v>
      </c>
      <c r="P184" s="3">
        <f t="shared" si="21"/>
        <v>45.636184352647739</v>
      </c>
      <c r="Q184" s="12">
        <f>(P184*POP_PADRAO!$E$2)/100000</f>
        <v>7.5655704768482366</v>
      </c>
      <c r="R184" s="8">
        <f>VLOOKUP($A184,OBITOS!A:AB,14,0)</f>
        <v>1</v>
      </c>
      <c r="S184" s="1">
        <f>VLOOKUP(A184,POP_2021_FX_ETARIA!A:AC,19,0)</f>
        <v>1965.3625177472788</v>
      </c>
      <c r="T184" s="3">
        <f t="shared" si="22"/>
        <v>50.881198301584156</v>
      </c>
      <c r="U184" s="12">
        <f>(T184*POP_PADRAO!$F$2)/100000</f>
        <v>7.7630775885056229</v>
      </c>
      <c r="V184" s="8">
        <f>VLOOKUP(A184,OBITOS!A:AC,15,0)</f>
        <v>2</v>
      </c>
      <c r="W184" s="1">
        <f>VLOOKUP(A184,POP_2021_FX_ETARIA!A:AC,22,0)</f>
        <v>1267.151448879169</v>
      </c>
      <c r="X184" s="3">
        <f t="shared" si="23"/>
        <v>157.83433004547769</v>
      </c>
      <c r="Y184" s="12">
        <f>(X184*POP_PADRAO!$G$2)/100000</f>
        <v>19.246239639430165</v>
      </c>
      <c r="Z184" s="8">
        <f>VLOOKUP(A184,OBITOS!A:AC,16,0)</f>
        <v>9</v>
      </c>
      <c r="AA184" s="1">
        <f>VLOOKUP(A184,POP_2021_FX_ETARIA!A:AC,25,0)</f>
        <v>759.07324840764329</v>
      </c>
      <c r="AB184" s="3">
        <f t="shared" si="24"/>
        <v>1185.6563274861653</v>
      </c>
      <c r="AC184" s="12">
        <f>(AB184*POP_PADRAO!$H$2)/100000</f>
        <v>108.24167606855902</v>
      </c>
      <c r="AD184" s="8">
        <f>VLOOKUP(A184,OBITOS!A:AC,17,0)</f>
        <v>15</v>
      </c>
      <c r="AE184" s="1">
        <f>VLOOKUP(A184,POP_2021_FX_ETARIA!A:AC,28,0)</f>
        <v>487.78435552640207</v>
      </c>
      <c r="AF184" s="3">
        <f t="shared" si="25"/>
        <v>3075.1293742933708</v>
      </c>
      <c r="AG184" s="12">
        <f>(AF184*POP_PADRAO!$I$2)/100000</f>
        <v>212.6299825654317</v>
      </c>
      <c r="AH184" s="12">
        <f t="shared" si="26"/>
        <v>355.44654633877474</v>
      </c>
    </row>
    <row r="185" spans="1:34" x14ac:dyDescent="0.25">
      <c r="A185" s="8" t="s">
        <v>184</v>
      </c>
      <c r="B185" s="6">
        <f>VLOOKUP($A185,OBITOS!A:AC,10,0)</f>
        <v>0</v>
      </c>
      <c r="C185" s="1">
        <f>VLOOKUP(A185,POP_2021_FX_ETARIA!A:AC,7,0)</f>
        <v>2025.0340495867767</v>
      </c>
      <c r="D185" s="3">
        <f t="shared" si="18"/>
        <v>0</v>
      </c>
      <c r="E185" s="12">
        <f>(D185*POP_PADRAO!$B$2)/100000</f>
        <v>0</v>
      </c>
      <c r="F185" s="6">
        <f>VLOOKUP(A185,OBITOS!A:AC,11,0)</f>
        <v>0</v>
      </c>
      <c r="G185" s="1">
        <f>VLOOKUP(A185,POP_2021_FX_ETARIA!A:AC,10,0)</f>
        <v>1715.711924992675</v>
      </c>
      <c r="H185" s="3">
        <f t="shared" si="19"/>
        <v>0</v>
      </c>
      <c r="I185" s="12">
        <f>(H185*POP_PADRAO!$C$2)/100000</f>
        <v>0</v>
      </c>
      <c r="J185" s="8">
        <f>VLOOKUP(A185,OBITOS!A:AC,12,0)</f>
        <v>0</v>
      </c>
      <c r="K185" s="1">
        <f>VLOOKUP(A185,POP_2021_FX_ETARIA!A:AC,13,0)</f>
        <v>1753.4741131139554</v>
      </c>
      <c r="L185" s="3">
        <f t="shared" si="20"/>
        <v>0</v>
      </c>
      <c r="M185" s="12">
        <f>(L185*POP_PADRAO!$D$2)/100000</f>
        <v>0</v>
      </c>
      <c r="N185" s="8">
        <f>VLOOKUP(A185,OBITOS!A:AB,13,0)</f>
        <v>1</v>
      </c>
      <c r="O185" s="1">
        <f>VLOOKUP(A185,POP_2021_FX_ETARIA!A:AC,16,0)</f>
        <v>1987.7781659388647</v>
      </c>
      <c r="P185" s="3">
        <f t="shared" si="21"/>
        <v>50.307424497123463</v>
      </c>
      <c r="Q185" s="12">
        <f>(P185*POP_PADRAO!$E$2)/100000</f>
        <v>8.3399690605296399</v>
      </c>
      <c r="R185" s="8">
        <f>VLOOKUP($A185,OBITOS!A:AB,14,0)</f>
        <v>4</v>
      </c>
      <c r="S185" s="1">
        <f>VLOOKUP(A185,POP_2021_FX_ETARIA!A:AC,19,0)</f>
        <v>1786.5909843823947</v>
      </c>
      <c r="T185" s="3">
        <f t="shared" si="22"/>
        <v>223.89008088400027</v>
      </c>
      <c r="U185" s="12">
        <f>(T185*POP_PADRAO!$F$2)/100000</f>
        <v>34.159495593978171</v>
      </c>
      <c r="V185" s="8">
        <f>VLOOKUP(A185,OBITOS!A:AC,15,0)</f>
        <v>9</v>
      </c>
      <c r="W185" s="1">
        <f>VLOOKUP(A185,POP_2021_FX_ETARIA!A:AC,22,0)</f>
        <v>1278.9939857845818</v>
      </c>
      <c r="X185" s="3">
        <f t="shared" si="23"/>
        <v>703.67805478608807</v>
      </c>
      <c r="Y185" s="12">
        <f>(X185*POP_PADRAO!$G$2)/100000</f>
        <v>85.80615172579283</v>
      </c>
      <c r="Z185" s="8">
        <f>VLOOKUP(A185,OBITOS!A:AC,16,0)</f>
        <v>6</v>
      </c>
      <c r="AA185" s="1">
        <f>VLOOKUP(A185,POP_2021_FX_ETARIA!A:AC,25,0)</f>
        <v>887.05652866242031</v>
      </c>
      <c r="AB185" s="3">
        <f t="shared" si="24"/>
        <v>676.39432281134475</v>
      </c>
      <c r="AC185" s="12">
        <f>(AB185*POP_PADRAO!$H$2)/100000</f>
        <v>61.749811886541124</v>
      </c>
      <c r="AD185" s="8">
        <f>VLOOKUP(A185,OBITOS!A:AC,17,0)</f>
        <v>19</v>
      </c>
      <c r="AE185" s="1">
        <f>VLOOKUP(A185,POP_2021_FX_ETARIA!A:AC,28,0)</f>
        <v>668.88586421777632</v>
      </c>
      <c r="AF185" s="3">
        <f t="shared" si="25"/>
        <v>2840.5444062148645</v>
      </c>
      <c r="AG185" s="12">
        <f>(AF185*POP_PADRAO!$I$2)/100000</f>
        <v>196.40959259107265</v>
      </c>
      <c r="AH185" s="12">
        <f t="shared" si="26"/>
        <v>386.4650208579144</v>
      </c>
    </row>
    <row r="186" spans="1:34" x14ac:dyDescent="0.25">
      <c r="A186" s="8" t="s">
        <v>185</v>
      </c>
      <c r="B186" s="6">
        <f>VLOOKUP($A186,OBITOS!A:AC,10,0)</f>
        <v>0</v>
      </c>
      <c r="C186" s="1">
        <f>VLOOKUP(A186,POP_2021_FX_ETARIA!A:AC,7,0)</f>
        <v>2358.4238016528925</v>
      </c>
      <c r="D186" s="3">
        <f t="shared" si="18"/>
        <v>0</v>
      </c>
      <c r="E186" s="12">
        <f>(D186*POP_PADRAO!$B$2)/100000</f>
        <v>0</v>
      </c>
      <c r="F186" s="6">
        <f>VLOOKUP(A186,OBITOS!A:AC,11,0)</f>
        <v>0</v>
      </c>
      <c r="G186" s="1">
        <f>VLOOKUP(A186,POP_2021_FX_ETARIA!A:AC,10,0)</f>
        <v>2082.3899208907119</v>
      </c>
      <c r="H186" s="3">
        <f t="shared" si="19"/>
        <v>0</v>
      </c>
      <c r="I186" s="12">
        <f>(H186*POP_PADRAO!$C$2)/100000</f>
        <v>0</v>
      </c>
      <c r="J186" s="8">
        <f>VLOOKUP(A186,OBITOS!A:AC,12,0)</f>
        <v>0</v>
      </c>
      <c r="K186" s="1">
        <f>VLOOKUP(A186,POP_2021_FX_ETARIA!A:AC,13,0)</f>
        <v>2263.4665839939767</v>
      </c>
      <c r="L186" s="3">
        <f t="shared" si="20"/>
        <v>0</v>
      </c>
      <c r="M186" s="12">
        <f>(L186*POP_PADRAO!$D$2)/100000</f>
        <v>0</v>
      </c>
      <c r="N186" s="8">
        <f>VLOOKUP(A186,OBITOS!A:AB,13,0)</f>
        <v>1</v>
      </c>
      <c r="O186" s="1">
        <f>VLOOKUP(A186,POP_2021_FX_ETARIA!A:AC,16,0)</f>
        <v>2437.5965065502182</v>
      </c>
      <c r="P186" s="3">
        <f t="shared" si="21"/>
        <v>41.024016785092918</v>
      </c>
      <c r="Q186" s="12">
        <f>(P186*POP_PADRAO!$E$2)/100000</f>
        <v>6.8009649499327232</v>
      </c>
      <c r="R186" s="8">
        <f>VLOOKUP($A186,OBITOS!A:AB,14,0)</f>
        <v>2</v>
      </c>
      <c r="S186" s="1">
        <f>VLOOKUP(A186,POP_2021_FX_ETARIA!A:AC,19,0)</f>
        <v>2140.7610033128253</v>
      </c>
      <c r="T186" s="3">
        <f t="shared" si="22"/>
        <v>93.42472125122805</v>
      </c>
      <c r="U186" s="12">
        <f>(T186*POP_PADRAO!$F$2)/100000</f>
        <v>14.254054227634272</v>
      </c>
      <c r="V186" s="8">
        <f>VLOOKUP(A186,OBITOS!A:AC,15,0)</f>
        <v>4</v>
      </c>
      <c r="W186" s="1">
        <f>VLOOKUP(A186,POP_2021_FX_ETARIA!A:AC,22,0)</f>
        <v>1520.5817386550029</v>
      </c>
      <c r="X186" s="3">
        <f t="shared" si="23"/>
        <v>263.0572167424628</v>
      </c>
      <c r="Y186" s="12">
        <f>(X186*POP_PADRAO!$G$2)/100000</f>
        <v>32.077066065716942</v>
      </c>
      <c r="Z186" s="8">
        <f>VLOOKUP(A186,OBITOS!A:AC,16,0)</f>
        <v>19</v>
      </c>
      <c r="AA186" s="1">
        <f>VLOOKUP(A186,POP_2021_FX_ETARIA!A:AC,25,0)</f>
        <v>985.61836518046709</v>
      </c>
      <c r="AB186" s="3">
        <f t="shared" si="24"/>
        <v>1927.7238200123322</v>
      </c>
      <c r="AC186" s="12">
        <f>(AB186*POP_PADRAO!$H$2)/100000</f>
        <v>175.98696387664216</v>
      </c>
      <c r="AD186" s="8">
        <f>VLOOKUP(A186,OBITOS!A:AC,17,0)</f>
        <v>22</v>
      </c>
      <c r="AE186" s="1">
        <f>VLOOKUP(A186,POP_2021_FX_ETARIA!A:AC,28,0)</f>
        <v>667.56395539521156</v>
      </c>
      <c r="AF186" s="3">
        <f t="shared" si="25"/>
        <v>3295.5643908268758</v>
      </c>
      <c r="AG186" s="12">
        <f>(AF186*POP_PADRAO!$I$2)/100000</f>
        <v>227.87197339487452</v>
      </c>
      <c r="AH186" s="12">
        <f t="shared" si="26"/>
        <v>456.99102251480065</v>
      </c>
    </row>
    <row r="187" spans="1:34" x14ac:dyDescent="0.25">
      <c r="A187" s="8" t="s">
        <v>186</v>
      </c>
      <c r="B187" s="6">
        <f>VLOOKUP($A187,OBITOS!A:AC,10,0)</f>
        <v>0</v>
      </c>
      <c r="C187" s="1">
        <f>VLOOKUP(A187,POP_2021_FX_ETARIA!A:AC,7,0)</f>
        <v>2875.6327410181229</v>
      </c>
      <c r="D187" s="3">
        <f t="shared" si="18"/>
        <v>0</v>
      </c>
      <c r="E187" s="12">
        <f>(D187*POP_PADRAO!$B$2)/100000</f>
        <v>0</v>
      </c>
      <c r="F187" s="6">
        <f>VLOOKUP(A187,OBITOS!A:AC,11,0)</f>
        <v>0</v>
      </c>
      <c r="G187" s="1">
        <f>VLOOKUP(A187,POP_2021_FX_ETARIA!A:AC,10,0)</f>
        <v>3420.2138323155141</v>
      </c>
      <c r="H187" s="3">
        <f t="shared" si="19"/>
        <v>0</v>
      </c>
      <c r="I187" s="12">
        <f>(H187*POP_PADRAO!$C$2)/100000</f>
        <v>0</v>
      </c>
      <c r="J187" s="8">
        <f>VLOOKUP(A187,OBITOS!A:AC,12,0)</f>
        <v>0</v>
      </c>
      <c r="K187" s="1">
        <f>VLOOKUP(A187,POP_2021_FX_ETARIA!A:AC,13,0)</f>
        <v>4092.567920585162</v>
      </c>
      <c r="L187" s="3">
        <f t="shared" si="20"/>
        <v>0</v>
      </c>
      <c r="M187" s="12">
        <f>(L187*POP_PADRAO!$D$2)/100000</f>
        <v>0</v>
      </c>
      <c r="N187" s="8">
        <f>VLOOKUP(A187,OBITOS!A:AB,13,0)</f>
        <v>3</v>
      </c>
      <c r="O187" s="1">
        <f>VLOOKUP(A187,POP_2021_FX_ETARIA!A:AC,16,0)</f>
        <v>3785.7143398610228</v>
      </c>
      <c r="P187" s="3">
        <f t="shared" si="21"/>
        <v>79.245281885429662</v>
      </c>
      <c r="Q187" s="12">
        <f>(P187*POP_PADRAO!$E$2)/100000</f>
        <v>13.137289490047801</v>
      </c>
      <c r="R187" s="8">
        <f>VLOOKUP($A187,OBITOS!A:AB,14,0)</f>
        <v>6</v>
      </c>
      <c r="S187" s="1">
        <f>VLOOKUP(A187,POP_2021_FX_ETARIA!A:AC,19,0)</f>
        <v>3674.9665694236378</v>
      </c>
      <c r="T187" s="3">
        <f t="shared" si="22"/>
        <v>163.26679132052644</v>
      </c>
      <c r="U187" s="12">
        <f>(T187*POP_PADRAO!$F$2)/100000</f>
        <v>24.910041645150123</v>
      </c>
      <c r="V187" s="8">
        <f>VLOOKUP(A187,OBITOS!A:AC,15,0)</f>
        <v>11</v>
      </c>
      <c r="W187" s="1">
        <f>VLOOKUP(A187,POP_2021_FX_ETARIA!A:AC,22,0)</f>
        <v>2621.2191582002902</v>
      </c>
      <c r="X187" s="3">
        <f t="shared" si="23"/>
        <v>419.65205257970564</v>
      </c>
      <c r="Y187" s="12">
        <f>(X187*POP_PADRAO!$G$2)/100000</f>
        <v>51.172162398386781</v>
      </c>
      <c r="Z187" s="8">
        <f>VLOOKUP(A187,OBITOS!A:AC,16,0)</f>
        <v>24</v>
      </c>
      <c r="AA187" s="1">
        <f>VLOOKUP(A187,POP_2021_FX_ETARIA!A:AC,25,0)</f>
        <v>1479.5114521042537</v>
      </c>
      <c r="AB187" s="3">
        <f t="shared" si="24"/>
        <v>1622.1570955646</v>
      </c>
      <c r="AC187" s="12">
        <f>(AB187*POP_PADRAO!$H$2)/100000</f>
        <v>148.0909761116817</v>
      </c>
      <c r="AD187" s="8">
        <f>VLOOKUP(A187,OBITOS!A:AC,17,0)</f>
        <v>16</v>
      </c>
      <c r="AE187" s="1">
        <f>VLOOKUP(A187,POP_2021_FX_ETARIA!A:AC,28,0)</f>
        <v>892.40193704600483</v>
      </c>
      <c r="AF187" s="3">
        <f t="shared" si="25"/>
        <v>1792.9140822982292</v>
      </c>
      <c r="AG187" s="12">
        <f>(AF187*POP_PADRAO!$I$2)/100000</f>
        <v>123.97113866078922</v>
      </c>
      <c r="AH187" s="12">
        <f t="shared" si="26"/>
        <v>361.28160830605566</v>
      </c>
    </row>
    <row r="188" spans="1:34" x14ac:dyDescent="0.25">
      <c r="A188" s="8" t="s">
        <v>187</v>
      </c>
      <c r="B188" s="6">
        <f>VLOOKUP($A188,OBITOS!A:AC,10,0)</f>
        <v>0</v>
      </c>
      <c r="C188" s="1">
        <f>VLOOKUP(A188,POP_2021_FX_ETARIA!A:AC,7,0)</f>
        <v>3073.8762850178405</v>
      </c>
      <c r="D188" s="3">
        <f t="shared" si="18"/>
        <v>0</v>
      </c>
      <c r="E188" s="12">
        <f>(D188*POP_PADRAO!$B$2)/100000</f>
        <v>0</v>
      </c>
      <c r="F188" s="6">
        <f>VLOOKUP(A188,OBITOS!A:AC,11,0)</f>
        <v>0</v>
      </c>
      <c r="G188" s="1">
        <f>VLOOKUP(A188,POP_2021_FX_ETARIA!A:AC,10,0)</f>
        <v>3414.0209981649168</v>
      </c>
      <c r="H188" s="3">
        <f t="shared" si="19"/>
        <v>0</v>
      </c>
      <c r="I188" s="12">
        <f>(H188*POP_PADRAO!$C$2)/100000</f>
        <v>0</v>
      </c>
      <c r="J188" s="8">
        <f>VLOOKUP(A188,OBITOS!A:AC,12,0)</f>
        <v>0</v>
      </c>
      <c r="K188" s="1">
        <f>VLOOKUP(A188,POP_2021_FX_ETARIA!A:AC,13,0)</f>
        <v>3422.7777197259957</v>
      </c>
      <c r="L188" s="3">
        <f t="shared" si="20"/>
        <v>0</v>
      </c>
      <c r="M188" s="12">
        <f>(L188*POP_PADRAO!$D$2)/100000</f>
        <v>0</v>
      </c>
      <c r="N188" s="8">
        <f>VLOOKUP(A188,OBITOS!A:AB,13,0)</f>
        <v>1</v>
      </c>
      <c r="O188" s="1">
        <f>VLOOKUP(A188,POP_2021_FX_ETARIA!A:AC,16,0)</f>
        <v>3583.8244472520528</v>
      </c>
      <c r="P188" s="3">
        <f t="shared" si="21"/>
        <v>27.9031524763096</v>
      </c>
      <c r="Q188" s="12">
        <f>(P188*POP_PADRAO!$E$2)/100000</f>
        <v>4.6257869622598013</v>
      </c>
      <c r="R188" s="8">
        <f>VLOOKUP($A188,OBITOS!A:AB,14,0)</f>
        <v>8</v>
      </c>
      <c r="S188" s="1">
        <f>VLOOKUP(A188,POP_2021_FX_ETARIA!A:AC,19,0)</f>
        <v>3119.7827800993455</v>
      </c>
      <c r="T188" s="3">
        <f t="shared" si="22"/>
        <v>256.42810938732248</v>
      </c>
      <c r="U188" s="12">
        <f>(T188*POP_PADRAO!$F$2)/100000</f>
        <v>39.12390775957045</v>
      </c>
      <c r="V188" s="8">
        <f>VLOOKUP(A188,OBITOS!A:AC,15,0)</f>
        <v>10</v>
      </c>
      <c r="W188" s="1">
        <f>VLOOKUP(A188,POP_2021_FX_ETARIA!A:AC,22,0)</f>
        <v>2093.660823936586</v>
      </c>
      <c r="X188" s="3">
        <f t="shared" si="23"/>
        <v>477.63228339906527</v>
      </c>
      <c r="Y188" s="12">
        <f>(X188*POP_PADRAO!$G$2)/100000</f>
        <v>58.242242883268233</v>
      </c>
      <c r="Z188" s="8">
        <f>VLOOKUP(A188,OBITOS!A:AC,16,0)</f>
        <v>15</v>
      </c>
      <c r="AA188" s="1">
        <f>VLOOKUP(A188,POP_2021_FX_ETARIA!A:AC,25,0)</f>
        <v>1140.3791041408101</v>
      </c>
      <c r="AB188" s="3">
        <f t="shared" si="24"/>
        <v>1315.3520566567529</v>
      </c>
      <c r="AC188" s="12">
        <f>(AB188*POP_PADRAO!$H$2)/100000</f>
        <v>120.08193937160463</v>
      </c>
      <c r="AD188" s="8">
        <f>VLOOKUP(A188,OBITOS!A:AC,17,0)</f>
        <v>14</v>
      </c>
      <c r="AE188" s="1">
        <f>VLOOKUP(A188,POP_2021_FX_ETARIA!A:AC,28,0)</f>
        <v>543.12167070217924</v>
      </c>
      <c r="AF188" s="3">
        <f t="shared" si="25"/>
        <v>2577.6912900381949</v>
      </c>
      <c r="AG188" s="12">
        <f>(AF188*POP_PADRAO!$I$2)/100000</f>
        <v>178.23460002746464</v>
      </c>
      <c r="AH188" s="12">
        <f t="shared" si="26"/>
        <v>400.30847700416774</v>
      </c>
    </row>
    <row r="189" spans="1:34" x14ac:dyDescent="0.25">
      <c r="A189" s="8" t="s">
        <v>188</v>
      </c>
      <c r="B189" s="6">
        <f>VLOOKUP($A189,OBITOS!A:AC,10,0)</f>
        <v>0</v>
      </c>
      <c r="C189" s="1">
        <f>VLOOKUP(A189,POP_2021_FX_ETARIA!A:AC,7,0)</f>
        <v>1683.9687709753773</v>
      </c>
      <c r="D189" s="3">
        <f t="shared" si="18"/>
        <v>0</v>
      </c>
      <c r="E189" s="12">
        <f>(D189*POP_PADRAO!$B$2)/100000</f>
        <v>0</v>
      </c>
      <c r="F189" s="6">
        <f>VLOOKUP(A189,OBITOS!A:AC,11,0)</f>
        <v>0</v>
      </c>
      <c r="G189" s="1">
        <f>VLOOKUP(A189,POP_2021_FX_ETARIA!A:AC,10,0)</f>
        <v>1871.1206040732829</v>
      </c>
      <c r="H189" s="3">
        <f t="shared" si="19"/>
        <v>0</v>
      </c>
      <c r="I189" s="12">
        <f>(H189*POP_PADRAO!$C$2)/100000</f>
        <v>0</v>
      </c>
      <c r="J189" s="8">
        <f>VLOOKUP(A189,OBITOS!A:AC,12,0)</f>
        <v>0</v>
      </c>
      <c r="K189" s="1">
        <f>VLOOKUP(A189,POP_2021_FX_ETARIA!A:AC,13,0)</f>
        <v>2511.1782770231048</v>
      </c>
      <c r="L189" s="3">
        <f t="shared" si="20"/>
        <v>0</v>
      </c>
      <c r="M189" s="12">
        <f>(L189*POP_PADRAO!$D$2)/100000</f>
        <v>0</v>
      </c>
      <c r="N189" s="8">
        <f>VLOOKUP(A189,OBITOS!A:AB,13,0)</f>
        <v>2</v>
      </c>
      <c r="O189" s="1">
        <f>VLOOKUP(A189,POP_2021_FX_ETARIA!A:AC,16,0)</f>
        <v>2434.9482627921666</v>
      </c>
      <c r="P189" s="3">
        <f t="shared" si="21"/>
        <v>82.137268810245303</v>
      </c>
      <c r="Q189" s="12">
        <f>(P189*POP_PADRAO!$E$2)/100000</f>
        <v>13.616723325461056</v>
      </c>
      <c r="R189" s="8">
        <f>VLOOKUP($A189,OBITOS!A:AB,14,0)</f>
        <v>10</v>
      </c>
      <c r="S189" s="1">
        <f>VLOOKUP(A189,POP_2021_FX_ETARIA!A:AC,19,0)</f>
        <v>2213.232673657652</v>
      </c>
      <c r="T189" s="3">
        <f t="shared" si="22"/>
        <v>451.82777748684293</v>
      </c>
      <c r="U189" s="12">
        <f>(T189*POP_PADRAO!$F$2)/100000</f>
        <v>68.936546511390034</v>
      </c>
      <c r="V189" s="8">
        <f>VLOOKUP(A189,OBITOS!A:AC,15,0)</f>
        <v>6</v>
      </c>
      <c r="W189" s="1">
        <f>VLOOKUP(A189,POP_2021_FX_ETARIA!A:AC,22,0)</f>
        <v>1561.9593613933237</v>
      </c>
      <c r="X189" s="3">
        <f t="shared" si="23"/>
        <v>384.13291333314748</v>
      </c>
      <c r="Y189" s="12">
        <f>(X189*POP_PADRAO!$G$2)/100000</f>
        <v>46.840976239275669</v>
      </c>
      <c r="Z189" s="8">
        <f>VLOOKUP(A189,OBITOS!A:AC,16,0)</f>
        <v>12</v>
      </c>
      <c r="AA189" s="1">
        <f>VLOOKUP(A189,POP_2021_FX_ETARIA!A:AC,25,0)</f>
        <v>1123.608823197563</v>
      </c>
      <c r="AB189" s="3">
        <f t="shared" si="24"/>
        <v>1067.9873415242889</v>
      </c>
      <c r="AC189" s="12">
        <f>(AB189*POP_PADRAO!$H$2)/100000</f>
        <v>97.499365698735716</v>
      </c>
      <c r="AD189" s="8">
        <f>VLOOKUP(A189,OBITOS!A:AC,17,0)</f>
        <v>15</v>
      </c>
      <c r="AE189" s="1">
        <f>VLOOKUP(A189,POP_2021_FX_ETARIA!A:AC,28,0)</f>
        <v>552.26513317191279</v>
      </c>
      <c r="AF189" s="3">
        <f t="shared" si="25"/>
        <v>2716.0867306339069</v>
      </c>
      <c r="AG189" s="12">
        <f>(AF189*POP_PADRAO!$I$2)/100000</f>
        <v>187.8039600573214</v>
      </c>
      <c r="AH189" s="12">
        <f t="shared" si="26"/>
        <v>414.69757183218388</v>
      </c>
    </row>
    <row r="190" spans="1:34" x14ac:dyDescent="0.25">
      <c r="A190" s="8" t="s">
        <v>189</v>
      </c>
      <c r="B190" s="6">
        <f>VLOOKUP($A190,OBITOS!A:AC,10,0)</f>
        <v>0</v>
      </c>
      <c r="C190" s="1">
        <f>VLOOKUP(A190,POP_2021_FX_ETARIA!A:AC,7,0)</f>
        <v>3133.3493482177555</v>
      </c>
      <c r="D190" s="3">
        <f t="shared" si="18"/>
        <v>0</v>
      </c>
      <c r="E190" s="12">
        <f>(D190*POP_PADRAO!$B$2)/100000</f>
        <v>0</v>
      </c>
      <c r="F190" s="6">
        <f>VLOOKUP(A190,OBITOS!A:AC,11,0)</f>
        <v>0</v>
      </c>
      <c r="G190" s="1">
        <f>VLOOKUP(A190,POP_2021_FX_ETARIA!A:AC,10,0)</f>
        <v>3207.8880900093259</v>
      </c>
      <c r="H190" s="3">
        <f t="shared" si="19"/>
        <v>0</v>
      </c>
      <c r="I190" s="12">
        <f>(H190*POP_PADRAO!$C$2)/100000</f>
        <v>0</v>
      </c>
      <c r="J190" s="8">
        <f>VLOOKUP(A190,OBITOS!A:AC,12,0)</f>
        <v>0</v>
      </c>
      <c r="K190" s="1">
        <f>VLOOKUP(A190,POP_2021_FX_ETARIA!A:AC,13,0)</f>
        <v>4063.6792058516198</v>
      </c>
      <c r="L190" s="3">
        <f t="shared" si="20"/>
        <v>0</v>
      </c>
      <c r="M190" s="12">
        <f>(L190*POP_PADRAO!$D$2)/100000</f>
        <v>0</v>
      </c>
      <c r="N190" s="8">
        <f>VLOOKUP(A190,OBITOS!A:AB,13,0)</f>
        <v>1</v>
      </c>
      <c r="O190" s="1">
        <f>VLOOKUP(A190,POP_2021_FX_ETARIA!A:AC,16,0)</f>
        <v>3955.2572331017054</v>
      </c>
      <c r="P190" s="3">
        <f t="shared" si="21"/>
        <v>25.282805670158698</v>
      </c>
      <c r="Q190" s="12">
        <f>(P190*POP_PADRAO!$E$2)/100000</f>
        <v>4.1913856485450482</v>
      </c>
      <c r="R190" s="8">
        <f>VLOOKUP($A190,OBITOS!A:AB,14,0)</f>
        <v>4</v>
      </c>
      <c r="S190" s="1">
        <f>VLOOKUP(A190,POP_2021_FX_ETARIA!A:AC,19,0)</f>
        <v>3167.2985098162894</v>
      </c>
      <c r="T190" s="3">
        <f t="shared" si="22"/>
        <v>126.29059078590004</v>
      </c>
      <c r="U190" s="12">
        <f>(T190*POP_PADRAO!$F$2)/100000</f>
        <v>19.268485957388133</v>
      </c>
      <c r="V190" s="8">
        <f>VLOOKUP(A190,OBITOS!A:AC,15,0)</f>
        <v>8</v>
      </c>
      <c r="W190" s="1">
        <f>VLOOKUP(A190,POP_2021_FX_ETARIA!A:AC,22,0)</f>
        <v>2919.5243943284581</v>
      </c>
      <c r="X190" s="3">
        <f t="shared" si="23"/>
        <v>274.01723429819606</v>
      </c>
      <c r="Y190" s="12">
        <f>(X190*POP_PADRAO!$G$2)/100000</f>
        <v>33.413525150817279</v>
      </c>
      <c r="Z190" s="8">
        <f>VLOOKUP(A190,OBITOS!A:AC,16,0)</f>
        <v>16</v>
      </c>
      <c r="AA190" s="1">
        <f>VLOOKUP(A190,POP_2021_FX_ETARIA!A:AC,25,0)</f>
        <v>2103.7385761028995</v>
      </c>
      <c r="AB190" s="3">
        <f t="shared" si="24"/>
        <v>760.55077288355039</v>
      </c>
      <c r="AC190" s="12">
        <f>(AB190*POP_PADRAO!$H$2)/100000</f>
        <v>69.432674952864062</v>
      </c>
      <c r="AD190" s="8">
        <f>VLOOKUP(A190,OBITOS!A:AC,17,0)</f>
        <v>24</v>
      </c>
      <c r="AE190" s="1">
        <f>VLOOKUP(A190,POP_2021_FX_ETARIA!A:AC,28,0)</f>
        <v>961.89225181598067</v>
      </c>
      <c r="AF190" s="3">
        <f t="shared" si="25"/>
        <v>2495.081954833277</v>
      </c>
      <c r="AG190" s="12">
        <f>(AF190*POP_PADRAO!$I$2)/100000</f>
        <v>172.52257319334163</v>
      </c>
      <c r="AH190" s="12">
        <f t="shared" si="26"/>
        <v>298.82864490295617</v>
      </c>
    </row>
    <row r="191" spans="1:34" x14ac:dyDescent="0.25">
      <c r="A191" s="8" t="s">
        <v>190</v>
      </c>
      <c r="B191" s="6">
        <f>VLOOKUP($A191,OBITOS!A:AC,10,0)</f>
        <v>0</v>
      </c>
      <c r="C191" s="1">
        <f>VLOOKUP(A191,POP_2021_FX_ETARIA!A:AC,7,0)</f>
        <v>5080.6694435188274</v>
      </c>
      <c r="D191" s="3">
        <f t="shared" si="18"/>
        <v>0</v>
      </c>
      <c r="E191" s="12">
        <f>(D191*POP_PADRAO!$B$2)/100000</f>
        <v>0</v>
      </c>
      <c r="F191" s="6">
        <f>VLOOKUP(A191,OBITOS!A:AC,11,0)</f>
        <v>0</v>
      </c>
      <c r="G191" s="1">
        <f>VLOOKUP(A191,POP_2021_FX_ETARIA!A:AC,10,0)</f>
        <v>4976.9686938775512</v>
      </c>
      <c r="H191" s="3">
        <f t="shared" si="19"/>
        <v>0</v>
      </c>
      <c r="I191" s="12">
        <f>(H191*POP_PADRAO!$C$2)/100000</f>
        <v>0</v>
      </c>
      <c r="J191" s="8">
        <f>VLOOKUP(A191,OBITOS!A:AC,12,0)</f>
        <v>1</v>
      </c>
      <c r="K191" s="1">
        <f>VLOOKUP(A191,POP_2021_FX_ETARIA!A:AC,13,0)</f>
        <v>5606.7022666001003</v>
      </c>
      <c r="L191" s="3">
        <f t="shared" si="20"/>
        <v>17.83579638171868</v>
      </c>
      <c r="M191" s="12">
        <f>(L191*POP_PADRAO!$D$2)/100000</f>
        <v>2.6393611312255665</v>
      </c>
      <c r="N191" s="8">
        <f>VLOOKUP(A191,OBITOS!A:AB,13,0)</f>
        <v>5</v>
      </c>
      <c r="O191" s="1">
        <f>VLOOKUP(A191,POP_2021_FX_ETARIA!A:AC,16,0)</f>
        <v>5578.0581546157764</v>
      </c>
      <c r="P191" s="3">
        <f t="shared" si="21"/>
        <v>89.636928504636685</v>
      </c>
      <c r="Q191" s="12">
        <f>(P191*POP_PADRAO!$E$2)/100000</f>
        <v>14.860017539803149</v>
      </c>
      <c r="R191" s="8">
        <f>VLOOKUP($A191,OBITOS!A:AB,14,0)</f>
        <v>8</v>
      </c>
      <c r="S191" s="1">
        <f>VLOOKUP(A191,POP_2021_FX_ETARIA!A:AC,19,0)</f>
        <v>4291.5999655736296</v>
      </c>
      <c r="T191" s="3">
        <f t="shared" si="22"/>
        <v>186.41066418525551</v>
      </c>
      <c r="U191" s="12">
        <f>(T191*POP_PADRAO!$F$2)/100000</f>
        <v>28.4411628990654</v>
      </c>
      <c r="V191" s="8">
        <f>VLOOKUP(A191,OBITOS!A:AC,15,0)</f>
        <v>13</v>
      </c>
      <c r="W191" s="1">
        <f>VLOOKUP(A191,POP_2021_FX_ETARIA!A:AC,22,0)</f>
        <v>3104.4561226633059</v>
      </c>
      <c r="X191" s="3">
        <f t="shared" si="23"/>
        <v>418.75289861875484</v>
      </c>
      <c r="Y191" s="12">
        <f>(X191*POP_PADRAO!$G$2)/100000</f>
        <v>51.062520011966697</v>
      </c>
      <c r="Z191" s="8">
        <f>VLOOKUP(A191,OBITOS!A:AC,16,0)</f>
        <v>14</v>
      </c>
      <c r="AA191" s="1">
        <f>VLOOKUP(A191,POP_2021_FX_ETARIA!A:AC,25,0)</f>
        <v>1826.0548822318774</v>
      </c>
      <c r="AB191" s="3">
        <f t="shared" si="24"/>
        <v>766.68013301378107</v>
      </c>
      <c r="AC191" s="12">
        <f>(AB191*POP_PADRAO!$H$2)/100000</f>
        <v>69.99224031623595</v>
      </c>
      <c r="AD191" s="8">
        <f>VLOOKUP(A191,OBITOS!A:AC,17,0)</f>
        <v>24</v>
      </c>
      <c r="AE191" s="1">
        <f>VLOOKUP(A191,POP_2021_FX_ETARIA!A:AC,28,0)</f>
        <v>829.00244716351506</v>
      </c>
      <c r="AF191" s="3">
        <f t="shared" si="25"/>
        <v>2895.0457362481302</v>
      </c>
      <c r="AG191" s="12">
        <f>(AF191*POP_PADRAO!$I$2)/100000</f>
        <v>200.17808992703567</v>
      </c>
      <c r="AH191" s="12">
        <f t="shared" si="26"/>
        <v>367.17339182533243</v>
      </c>
    </row>
    <row r="192" spans="1:34" x14ac:dyDescent="0.25">
      <c r="A192" s="8" t="s">
        <v>191</v>
      </c>
      <c r="B192" s="6">
        <f>VLOOKUP($A192,OBITOS!A:AC,10,0)</f>
        <v>0</v>
      </c>
      <c r="C192" s="1">
        <f>VLOOKUP(A192,POP_2021_FX_ETARIA!A:AC,7,0)</f>
        <v>3145.072642452516</v>
      </c>
      <c r="D192" s="3">
        <f t="shared" si="18"/>
        <v>0</v>
      </c>
      <c r="E192" s="12">
        <f>(D192*POP_PADRAO!$B$2)/100000</f>
        <v>0</v>
      </c>
      <c r="F192" s="6">
        <f>VLOOKUP(A192,OBITOS!A:AC,11,0)</f>
        <v>0</v>
      </c>
      <c r="G192" s="1">
        <f>VLOOKUP(A192,POP_2021_FX_ETARIA!A:AC,10,0)</f>
        <v>2977.6252857142858</v>
      </c>
      <c r="H192" s="3">
        <f t="shared" si="19"/>
        <v>0</v>
      </c>
      <c r="I192" s="12">
        <f>(H192*POP_PADRAO!$C$2)/100000</f>
        <v>0</v>
      </c>
      <c r="J192" s="8">
        <f>VLOOKUP(A192,OBITOS!A:AC,12,0)</f>
        <v>0</v>
      </c>
      <c r="K192" s="1">
        <f>VLOOKUP(A192,POP_2021_FX_ETARIA!A:AC,13,0)</f>
        <v>3501.2848926610086</v>
      </c>
      <c r="L192" s="3">
        <f t="shared" si="20"/>
        <v>0</v>
      </c>
      <c r="M192" s="12">
        <f>(L192*POP_PADRAO!$D$2)/100000</f>
        <v>0</v>
      </c>
      <c r="N192" s="8">
        <f>VLOOKUP(A192,OBITOS!A:AB,13,0)</f>
        <v>2</v>
      </c>
      <c r="O192" s="1">
        <f>VLOOKUP(A192,POP_2021_FX_ETARIA!A:AC,16,0)</f>
        <v>3274.2415118810504</v>
      </c>
      <c r="P192" s="3">
        <f t="shared" si="21"/>
        <v>61.082849042830709</v>
      </c>
      <c r="Q192" s="12">
        <f>(P192*POP_PADRAO!$E$2)/100000</f>
        <v>10.12631984718954</v>
      </c>
      <c r="R192" s="8">
        <f>VLOOKUP($A192,OBITOS!A:AB,14,0)</f>
        <v>7</v>
      </c>
      <c r="S192" s="1">
        <f>VLOOKUP(A192,POP_2021_FX_ETARIA!A:AC,19,0)</f>
        <v>2547.4323665260922</v>
      </c>
      <c r="T192" s="3">
        <f t="shared" si="22"/>
        <v>274.78649058486405</v>
      </c>
      <c r="U192" s="12">
        <f>(T192*POP_PADRAO!$F$2)/100000</f>
        <v>41.924894025482374</v>
      </c>
      <c r="V192" s="8">
        <f>VLOOKUP(A192,OBITOS!A:AC,15,0)</f>
        <v>8</v>
      </c>
      <c r="W192" s="1">
        <f>VLOOKUP(A192,POP_2021_FX_ETARIA!A:AC,22,0)</f>
        <v>1770.8150808653643</v>
      </c>
      <c r="X192" s="3">
        <f t="shared" si="23"/>
        <v>451.76936239387283</v>
      </c>
      <c r="Y192" s="12">
        <f>(X192*POP_PADRAO!$G$2)/100000</f>
        <v>55.088531169864929</v>
      </c>
      <c r="Z192" s="8">
        <f>VLOOKUP(A192,OBITOS!A:AC,16,0)</f>
        <v>13</v>
      </c>
      <c r="AA192" s="1">
        <f>VLOOKUP(A192,POP_2021_FX_ETARIA!A:AC,25,0)</f>
        <v>1114.7249028127144</v>
      </c>
      <c r="AB192" s="3">
        <f t="shared" si="24"/>
        <v>1166.2070136944037</v>
      </c>
      <c r="AC192" s="12">
        <f>(AB192*POP_PADRAO!$H$2)/100000</f>
        <v>106.46609719768406</v>
      </c>
      <c r="AD192" s="8">
        <f>VLOOKUP(A192,OBITOS!A:AC,17,0)</f>
        <v>14</v>
      </c>
      <c r="AE192" s="1">
        <f>VLOOKUP(A192,POP_2021_FX_ETARIA!A:AC,28,0)</f>
        <v>500.55684093437156</v>
      </c>
      <c r="AF192" s="3">
        <f t="shared" si="25"/>
        <v>2796.8851597086759</v>
      </c>
      <c r="AG192" s="12">
        <f>(AF192*POP_PADRAO!$I$2)/100000</f>
        <v>193.39077169168729</v>
      </c>
      <c r="AH192" s="12">
        <f t="shared" si="26"/>
        <v>406.9966139319082</v>
      </c>
    </row>
    <row r="193" spans="1:34" x14ac:dyDescent="0.25">
      <c r="A193" s="8" t="s">
        <v>192</v>
      </c>
      <c r="B193" s="6">
        <f>VLOOKUP($A193,OBITOS!A:AC,10,0)</f>
        <v>0</v>
      </c>
      <c r="C193" s="1">
        <f>VLOOKUP(A193,POP_2021_FX_ETARIA!A:AC,7,0)</f>
        <v>4325.6332884734293</v>
      </c>
      <c r="D193" s="3">
        <f t="shared" si="18"/>
        <v>0</v>
      </c>
      <c r="E193" s="12">
        <f>(D193*POP_PADRAO!$B$2)/100000</f>
        <v>0</v>
      </c>
      <c r="F193" s="6">
        <f>VLOOKUP(A193,OBITOS!A:AC,11,0)</f>
        <v>0</v>
      </c>
      <c r="G193" s="1">
        <f>VLOOKUP(A193,POP_2021_FX_ETARIA!A:AC,10,0)</f>
        <v>4165.3056499383592</v>
      </c>
      <c r="H193" s="3">
        <f t="shared" si="19"/>
        <v>0</v>
      </c>
      <c r="I193" s="12">
        <f>(H193*POP_PADRAO!$C$2)/100000</f>
        <v>0</v>
      </c>
      <c r="J193" s="8">
        <f>VLOOKUP(A193,OBITOS!A:AC,12,0)</f>
        <v>2</v>
      </c>
      <c r="K193" s="1">
        <f>VLOOKUP(A193,POP_2021_FX_ETARIA!A:AC,13,0)</f>
        <v>4874.4572618310731</v>
      </c>
      <c r="L193" s="3">
        <f t="shared" si="20"/>
        <v>41.030208955995789</v>
      </c>
      <c r="M193" s="12">
        <f>(L193*POP_PADRAO!$D$2)/100000</f>
        <v>6.0716962902490321</v>
      </c>
      <c r="N193" s="8">
        <f>VLOOKUP(A193,OBITOS!A:AB,13,0)</f>
        <v>3</v>
      </c>
      <c r="O193" s="1">
        <f>VLOOKUP(A193,POP_2021_FX_ETARIA!A:AC,16,0)</f>
        <v>4843.9120252582534</v>
      </c>
      <c r="P193" s="3">
        <f t="shared" si="21"/>
        <v>61.933412175049874</v>
      </c>
      <c r="Q193" s="12">
        <f>(P193*POP_PADRAO!$E$2)/100000</f>
        <v>10.267326274722729</v>
      </c>
      <c r="R193" s="8">
        <f>VLOOKUP($A193,OBITOS!A:AB,14,0)</f>
        <v>3</v>
      </c>
      <c r="S193" s="1">
        <f>VLOOKUP(A193,POP_2021_FX_ETARIA!A:AC,19,0)</f>
        <v>3871.6846630747655</v>
      </c>
      <c r="T193" s="3">
        <f t="shared" si="22"/>
        <v>77.485649299173502</v>
      </c>
      <c r="U193" s="12">
        <f>(T193*POP_PADRAO!$F$2)/100000</f>
        <v>11.822188304996974</v>
      </c>
      <c r="V193" s="8">
        <f>VLOOKUP(A193,OBITOS!A:AC,15,0)</f>
        <v>10</v>
      </c>
      <c r="W193" s="1">
        <f>VLOOKUP(A193,POP_2021_FX_ETARIA!A:AC,22,0)</f>
        <v>2500.8932620748215</v>
      </c>
      <c r="X193" s="3">
        <f t="shared" si="23"/>
        <v>399.85712911648528</v>
      </c>
      <c r="Y193" s="12">
        <f>(X193*POP_PADRAO!$G$2)/100000</f>
        <v>48.758379284741316</v>
      </c>
      <c r="Z193" s="8">
        <f>VLOOKUP(A193,OBITOS!A:AC,16,0)</f>
        <v>15</v>
      </c>
      <c r="AA193" s="1">
        <f>VLOOKUP(A193,POP_2021_FX_ETARIA!A:AC,25,0)</f>
        <v>1302.9804319083296</v>
      </c>
      <c r="AB193" s="3">
        <f t="shared" si="24"/>
        <v>1151.2068510523352</v>
      </c>
      <c r="AC193" s="12">
        <f>(AB193*POP_PADRAO!$H$2)/100000</f>
        <v>105.09669300522221</v>
      </c>
      <c r="AD193" s="8">
        <f>VLOOKUP(A193,OBITOS!A:AC,17,0)</f>
        <v>21</v>
      </c>
      <c r="AE193" s="1">
        <f>VLOOKUP(A193,POP_2021_FX_ETARIA!A:AC,28,0)</f>
        <v>512.74922529553544</v>
      </c>
      <c r="AF193" s="3">
        <f t="shared" si="25"/>
        <v>4095.5693278514741</v>
      </c>
      <c r="AG193" s="12">
        <f>(AF193*POP_PADRAO!$I$2)/100000</f>
        <v>283.18835690504403</v>
      </c>
      <c r="AH193" s="12">
        <f t="shared" si="26"/>
        <v>465.20464006497627</v>
      </c>
    </row>
    <row r="194" spans="1:34" x14ac:dyDescent="0.25">
      <c r="A194" s="8" t="s">
        <v>193</v>
      </c>
      <c r="B194" s="6">
        <f>VLOOKUP($A194,OBITOS!A:AC,10,0)</f>
        <v>0</v>
      </c>
      <c r="C194" s="1">
        <f>VLOOKUP(A194,POP_2021_FX_ETARIA!A:AC,7,0)</f>
        <v>2191.6451146716936</v>
      </c>
      <c r="D194" s="3">
        <f t="shared" si="18"/>
        <v>0</v>
      </c>
      <c r="E194" s="12">
        <f>(D194*POP_PADRAO!$B$2)/100000</f>
        <v>0</v>
      </c>
      <c r="F194" s="6">
        <f>VLOOKUP(A194,OBITOS!A:AC,11,0)</f>
        <v>0</v>
      </c>
      <c r="G194" s="1">
        <f>VLOOKUP(A194,POP_2021_FX_ETARIA!A:AC,10,0)</f>
        <v>2358.34716796875</v>
      </c>
      <c r="H194" s="3">
        <f t="shared" si="19"/>
        <v>0</v>
      </c>
      <c r="I194" s="12">
        <f>(H194*POP_PADRAO!$C$2)/100000</f>
        <v>0</v>
      </c>
      <c r="J194" s="8">
        <f>VLOOKUP(A194,OBITOS!A:AC,12,0)</f>
        <v>1</v>
      </c>
      <c r="K194" s="1">
        <f>VLOOKUP(A194,POP_2021_FX_ETARIA!A:AC,13,0)</f>
        <v>3014.2153368752647</v>
      </c>
      <c r="L194" s="3">
        <f t="shared" si="20"/>
        <v>33.176130045063942</v>
      </c>
      <c r="M194" s="12">
        <f>(L194*POP_PADRAO!$D$2)/100000</f>
        <v>4.9094408935491956</v>
      </c>
      <c r="N194" s="8">
        <f>VLOOKUP(A194,OBITOS!A:AB,13,0)</f>
        <v>7</v>
      </c>
      <c r="O194" s="1">
        <f>VLOOKUP(A194,POP_2021_FX_ETARIA!A:AC,16,0)</f>
        <v>3026.4030790392549</v>
      </c>
      <c r="P194" s="3">
        <f t="shared" si="21"/>
        <v>231.29767638956346</v>
      </c>
      <c r="Q194" s="12">
        <f>(P194*POP_PADRAO!$E$2)/100000</f>
        <v>38.344548228098134</v>
      </c>
      <c r="R194" s="8">
        <f>VLOOKUP($A194,OBITOS!A:AB,14,0)</f>
        <v>10</v>
      </c>
      <c r="S194" s="1">
        <f>VLOOKUP(A194,POP_2021_FX_ETARIA!A:AC,19,0)</f>
        <v>2677.1316261203583</v>
      </c>
      <c r="T194" s="3">
        <f t="shared" si="22"/>
        <v>373.53411772628397</v>
      </c>
      <c r="U194" s="12">
        <f>(T194*POP_PADRAO!$F$2)/100000</f>
        <v>56.991077935616403</v>
      </c>
      <c r="V194" s="8">
        <f>VLOOKUP(A194,OBITOS!A:AC,15,0)</f>
        <v>4</v>
      </c>
      <c r="W194" s="1">
        <f>VLOOKUP(A194,POP_2021_FX_ETARIA!A:AC,22,0)</f>
        <v>2342.279077682294</v>
      </c>
      <c r="X194" s="3">
        <f t="shared" si="23"/>
        <v>170.77384322443913</v>
      </c>
      <c r="Y194" s="12">
        <f>(X194*POP_PADRAO!$G$2)/100000</f>
        <v>20.824077435479353</v>
      </c>
      <c r="Z194" s="8">
        <f>VLOOKUP(A194,OBITOS!A:AC,16,0)</f>
        <v>22</v>
      </c>
      <c r="AA194" s="1">
        <f>VLOOKUP(A194,POP_2021_FX_ETARIA!A:AC,25,0)</f>
        <v>1628.0585852290433</v>
      </c>
      <c r="AB194" s="3">
        <f t="shared" si="24"/>
        <v>1351.302723354082</v>
      </c>
      <c r="AC194" s="12">
        <f>(AB194*POP_PADRAO!$H$2)/100000</f>
        <v>123.36397003166236</v>
      </c>
      <c r="AD194" s="8">
        <f>VLOOKUP(A194,OBITOS!A:AC,17,0)</f>
        <v>18</v>
      </c>
      <c r="AE194" s="1">
        <f>VLOOKUP(A194,POP_2021_FX_ETARIA!A:AC,28,0)</f>
        <v>932.08602150537627</v>
      </c>
      <c r="AF194" s="3">
        <f t="shared" si="25"/>
        <v>1931.152231092243</v>
      </c>
      <c r="AG194" s="12">
        <f>(AF194*POP_PADRAO!$I$2)/100000</f>
        <v>133.52962274073235</v>
      </c>
      <c r="AH194" s="12">
        <f t="shared" si="26"/>
        <v>377.96273726513778</v>
      </c>
    </row>
    <row r="195" spans="1:34" x14ac:dyDescent="0.25">
      <c r="A195" s="8" t="s">
        <v>194</v>
      </c>
      <c r="B195" s="6">
        <f>VLOOKUP($A195,OBITOS!A:AC,10,0)</f>
        <v>0</v>
      </c>
      <c r="C195" s="1">
        <f>VLOOKUP(A195,POP_2021_FX_ETARIA!A:AC,7,0)</f>
        <v>2379.474284654269</v>
      </c>
      <c r="D195" s="3">
        <f t="shared" si="18"/>
        <v>0</v>
      </c>
      <c r="E195" s="12">
        <f>(D195*POP_PADRAO!$B$2)/100000</f>
        <v>0</v>
      </c>
      <c r="F195" s="6">
        <f>VLOOKUP(A195,OBITOS!A:AC,11,0)</f>
        <v>0</v>
      </c>
      <c r="G195" s="1">
        <f>VLOOKUP(A195,POP_2021_FX_ETARIA!A:AC,10,0)</f>
        <v>3009.7293610348884</v>
      </c>
      <c r="H195" s="3">
        <f t="shared" si="19"/>
        <v>0</v>
      </c>
      <c r="I195" s="12">
        <f>(H195*POP_PADRAO!$C$2)/100000</f>
        <v>0</v>
      </c>
      <c r="J195" s="8">
        <f>VLOOKUP(A195,OBITOS!A:AC,12,0)</f>
        <v>0</v>
      </c>
      <c r="K195" s="1">
        <f>VLOOKUP(A195,POP_2021_FX_ETARIA!A:AC,13,0)</f>
        <v>3941.9823473630463</v>
      </c>
      <c r="L195" s="3">
        <f t="shared" si="20"/>
        <v>0</v>
      </c>
      <c r="M195" s="12">
        <f>(L195*POP_PADRAO!$D$2)/100000</f>
        <v>0</v>
      </c>
      <c r="N195" s="8">
        <f>VLOOKUP(A195,OBITOS!A:AB,13,0)</f>
        <v>5</v>
      </c>
      <c r="O195" s="1">
        <f>VLOOKUP(A195,POP_2021_FX_ETARIA!A:AC,16,0)</f>
        <v>4183.8015815345152</v>
      </c>
      <c r="P195" s="3">
        <f t="shared" si="21"/>
        <v>119.50853554020895</v>
      </c>
      <c r="Q195" s="12">
        <f>(P195*POP_PADRAO!$E$2)/100000</f>
        <v>19.812135064309242</v>
      </c>
      <c r="R195" s="8">
        <f>VLOOKUP($A195,OBITOS!A:AB,14,0)</f>
        <v>10</v>
      </c>
      <c r="S195" s="1">
        <f>VLOOKUP(A195,POP_2021_FX_ETARIA!A:AC,19,0)</f>
        <v>3432.6493958631991</v>
      </c>
      <c r="T195" s="3">
        <f t="shared" si="22"/>
        <v>291.32016838222205</v>
      </c>
      <c r="U195" s="12">
        <f>(T195*POP_PADRAO!$F$2)/100000</f>
        <v>44.447480518109195</v>
      </c>
      <c r="V195" s="8">
        <f>VLOOKUP(A195,OBITOS!A:AC,15,0)</f>
        <v>16</v>
      </c>
      <c r="W195" s="1">
        <f>VLOOKUP(A195,POP_2021_FX_ETARIA!A:AC,22,0)</f>
        <v>2969.1582215949188</v>
      </c>
      <c r="X195" s="3">
        <f t="shared" si="23"/>
        <v>538.87326999385732</v>
      </c>
      <c r="Y195" s="12">
        <f>(X195*POP_PADRAO!$G$2)/100000</f>
        <v>65.709938304276349</v>
      </c>
      <c r="Z195" s="8">
        <f>VLOOKUP(A195,OBITOS!A:AC,16,0)</f>
        <v>31</v>
      </c>
      <c r="AA195" s="1">
        <f>VLOOKUP(A195,POP_2021_FX_ETARIA!A:AC,25,0)</f>
        <v>2209.6673301108899</v>
      </c>
      <c r="AB195" s="3">
        <f t="shared" si="24"/>
        <v>1402.9261136989476</v>
      </c>
      <c r="AC195" s="12">
        <f>(AB195*POP_PADRAO!$H$2)/100000</f>
        <v>128.07680474247354</v>
      </c>
      <c r="AD195" s="8">
        <f>VLOOKUP(A195,OBITOS!A:AC,17,0)</f>
        <v>28</v>
      </c>
      <c r="AE195" s="1">
        <f>VLOOKUP(A195,POP_2021_FX_ETARIA!A:AC,28,0)</f>
        <v>1266.3722481654436</v>
      </c>
      <c r="AF195" s="3">
        <f t="shared" si="25"/>
        <v>2211.0402403845142</v>
      </c>
      <c r="AG195" s="12">
        <f>(AF195*POP_PADRAO!$I$2)/100000</f>
        <v>152.88249388611769</v>
      </c>
      <c r="AH195" s="12">
        <f t="shared" si="26"/>
        <v>410.928852515286</v>
      </c>
    </row>
    <row r="196" spans="1:34" x14ac:dyDescent="0.25">
      <c r="A196" s="8" t="s">
        <v>195</v>
      </c>
      <c r="B196" s="6">
        <f>VLOOKUP($A196,OBITOS!A:AC,10,0)</f>
        <v>0</v>
      </c>
      <c r="C196" s="1">
        <f>VLOOKUP(A196,POP_2021_FX_ETARIA!A:AC,7,0)</f>
        <v>3424.4684413115056</v>
      </c>
      <c r="D196" s="3">
        <f t="shared" ref="D196:D259" si="27">B196/C196*100000</f>
        <v>0</v>
      </c>
      <c r="E196" s="12">
        <f>(D196*POP_PADRAO!$B$2)/100000</f>
        <v>0</v>
      </c>
      <c r="F196" s="6">
        <f>VLOOKUP(A196,OBITOS!A:AC,11,0)</f>
        <v>0</v>
      </c>
      <c r="G196" s="1">
        <f>VLOOKUP(A196,POP_2021_FX_ETARIA!A:AC,10,0)</f>
        <v>4358.7579772638182</v>
      </c>
      <c r="H196" s="3">
        <f t="shared" ref="H196:H259" si="28">F196/G196*100000</f>
        <v>0</v>
      </c>
      <c r="I196" s="12">
        <f>(H196*POP_PADRAO!$C$2)/100000</f>
        <v>0</v>
      </c>
      <c r="J196" s="8">
        <f>VLOOKUP(A196,OBITOS!A:AC,12,0)</f>
        <v>1</v>
      </c>
      <c r="K196" s="1">
        <f>VLOOKUP(A196,POP_2021_FX_ETARIA!A:AC,13,0)</f>
        <v>4809.6568677511123</v>
      </c>
      <c r="L196" s="3">
        <f t="shared" ref="L196:L259" si="29">J196/K196*100000</f>
        <v>20.79150399906964</v>
      </c>
      <c r="M196" s="12">
        <f>(L196*POP_PADRAO!$D$2)/100000</f>
        <v>3.0767500559219427</v>
      </c>
      <c r="N196" s="8">
        <f>VLOOKUP(A196,OBITOS!A:AB,13,0)</f>
        <v>5</v>
      </c>
      <c r="O196" s="1">
        <f>VLOOKUP(A196,POP_2021_FX_ETARIA!A:AC,16,0)</f>
        <v>5080.485573840564</v>
      </c>
      <c r="P196" s="3">
        <f t="shared" ref="P196:P259" si="30">N196/O196*100000</f>
        <v>98.415789737599411</v>
      </c>
      <c r="Q196" s="12">
        <f>(P196*POP_PADRAO!$E$2)/100000</f>
        <v>16.315377892702521</v>
      </c>
      <c r="R196" s="8">
        <f>VLOOKUP($A196,OBITOS!A:AB,14,0)</f>
        <v>6</v>
      </c>
      <c r="S196" s="1">
        <f>VLOOKUP(A196,POP_2021_FX_ETARIA!A:AC,19,0)</f>
        <v>3795.8232643866477</v>
      </c>
      <c r="T196" s="3">
        <f t="shared" ref="T196:T259" si="31">R196/S196*100000</f>
        <v>158.06847637753538</v>
      </c>
      <c r="U196" s="12">
        <f>(T196*POP_PADRAO!$F$2)/100000</f>
        <v>24.116921129537751</v>
      </c>
      <c r="V196" s="8">
        <f>VLOOKUP(A196,OBITOS!A:AC,15,0)</f>
        <v>17</v>
      </c>
      <c r="W196" s="1">
        <f>VLOOKUP(A196,POP_2021_FX_ETARIA!A:AC,22,0)</f>
        <v>2505.9548341566688</v>
      </c>
      <c r="X196" s="3">
        <f t="shared" ref="X196:X259" si="32">V196/W196*100000</f>
        <v>678.38413399501769</v>
      </c>
      <c r="Y196" s="12">
        <f>(X196*POP_PADRAO!$G$2)/100000</f>
        <v>82.721823615264285</v>
      </c>
      <c r="Z196" s="8">
        <f>VLOOKUP(A196,OBITOS!A:AC,16,0)</f>
        <v>12</v>
      </c>
      <c r="AA196" s="1">
        <f>VLOOKUP(A196,POP_2021_FX_ETARIA!A:AC,25,0)</f>
        <v>1408.3593972135343</v>
      </c>
      <c r="AB196" s="3">
        <f t="shared" ref="AB196:AB259" si="33">Z196/AA196*100000</f>
        <v>852.05523701849302</v>
      </c>
      <c r="AC196" s="12">
        <f>(AB196*POP_PADRAO!$H$2)/100000</f>
        <v>77.786357496541214</v>
      </c>
      <c r="AD196" s="8">
        <f>VLOOKUP(A196,OBITOS!A:AC,17,0)</f>
        <v>18</v>
      </c>
      <c r="AE196" s="1">
        <f>VLOOKUP(A196,POP_2021_FX_ETARIA!A:AC,28,0)</f>
        <v>640.2828552368245</v>
      </c>
      <c r="AF196" s="3">
        <f t="shared" ref="AF196:AF259" si="34">AD196/AE196*100000</f>
        <v>2811.2575329449128</v>
      </c>
      <c r="AG196" s="12">
        <f>(AF196*POP_PADRAO!$I$2)/100000</f>
        <v>194.38455019615986</v>
      </c>
      <c r="AH196" s="12">
        <f t="shared" ref="AH196:AH259" si="35">E196+I196+M196+Q196+U196+Y196+AC196+AG196</f>
        <v>398.4017803861276</v>
      </c>
    </row>
    <row r="197" spans="1:34" x14ac:dyDescent="0.25">
      <c r="A197" s="8" t="s">
        <v>196</v>
      </c>
      <c r="B197" s="6">
        <f>VLOOKUP($A197,OBITOS!A:AC,10,0)</f>
        <v>0</v>
      </c>
      <c r="C197" s="1">
        <f>VLOOKUP(A197,POP_2021_FX_ETARIA!A:AC,7,0)</f>
        <v>2354.3743449427261</v>
      </c>
      <c r="D197" s="3">
        <f t="shared" si="27"/>
        <v>0</v>
      </c>
      <c r="E197" s="12">
        <f>(D197*POP_PADRAO!$B$2)/100000</f>
        <v>0</v>
      </c>
      <c r="F197" s="6">
        <f>VLOOKUP(A197,OBITOS!A:AC,11,0)</f>
        <v>0</v>
      </c>
      <c r="G197" s="1">
        <f>VLOOKUP(A197,POP_2021_FX_ETARIA!A:AC,10,0)</f>
        <v>2999.6504116032925</v>
      </c>
      <c r="H197" s="3">
        <f t="shared" si="28"/>
        <v>0</v>
      </c>
      <c r="I197" s="12">
        <f>(H197*POP_PADRAO!$C$2)/100000</f>
        <v>0</v>
      </c>
      <c r="J197" s="8">
        <f>VLOOKUP(A197,OBITOS!A:AC,12,0)</f>
        <v>0</v>
      </c>
      <c r="K197" s="1">
        <f>VLOOKUP(A197,POP_2021_FX_ETARIA!A:AC,13,0)</f>
        <v>3854.3015537238311</v>
      </c>
      <c r="L197" s="3">
        <f t="shared" si="29"/>
        <v>0</v>
      </c>
      <c r="M197" s="12">
        <f>(L197*POP_PADRAO!$D$2)/100000</f>
        <v>0</v>
      </c>
      <c r="N197" s="8">
        <f>VLOOKUP(A197,OBITOS!A:AB,13,0)</f>
        <v>2</v>
      </c>
      <c r="O197" s="1">
        <f>VLOOKUP(A197,POP_2021_FX_ETARIA!A:AC,16,0)</f>
        <v>3721.3471254541564</v>
      </c>
      <c r="P197" s="3">
        <f t="shared" si="30"/>
        <v>53.743978526483687</v>
      </c>
      <c r="Q197" s="12">
        <f>(P197*POP_PADRAO!$E$2)/100000</f>
        <v>8.9096812762949593</v>
      </c>
      <c r="R197" s="8">
        <f>VLOOKUP($A197,OBITOS!A:AB,14,0)</f>
        <v>9</v>
      </c>
      <c r="S197" s="1">
        <f>VLOOKUP(A197,POP_2021_FX_ETARIA!A:AC,19,0)</f>
        <v>3154.7995084988738</v>
      </c>
      <c r="T197" s="3">
        <f t="shared" si="31"/>
        <v>285.27961842755604</v>
      </c>
      <c r="U197" s="12">
        <f>(T197*POP_PADRAO!$F$2)/100000</f>
        <v>43.525858002511782</v>
      </c>
      <c r="V197" s="8">
        <f>VLOOKUP(A197,OBITOS!A:AC,15,0)</f>
        <v>14</v>
      </c>
      <c r="W197" s="1">
        <f>VLOOKUP(A197,POP_2021_FX_ETARIA!A:AC,22,0)</f>
        <v>2700.7943542695834</v>
      </c>
      <c r="X197" s="3">
        <f t="shared" si="32"/>
        <v>518.3660124980612</v>
      </c>
      <c r="Y197" s="12">
        <f>(X197*POP_PADRAO!$G$2)/100000</f>
        <v>63.209293533282178</v>
      </c>
      <c r="Z197" s="8">
        <f>VLOOKUP(A197,OBITOS!A:AC,16,0)</f>
        <v>19</v>
      </c>
      <c r="AA197" s="1">
        <f>VLOOKUP(A197,POP_2021_FX_ETARIA!A:AC,25,0)</f>
        <v>1763.918112027296</v>
      </c>
      <c r="AB197" s="3">
        <f t="shared" si="33"/>
        <v>1077.1475087447814</v>
      </c>
      <c r="AC197" s="12">
        <f>(AB197*POP_PADRAO!$H$2)/100000</f>
        <v>98.335621391071598</v>
      </c>
      <c r="AD197" s="8">
        <f>VLOOKUP(A197,OBITOS!A:AC,17,0)</f>
        <v>26</v>
      </c>
      <c r="AE197" s="1">
        <f>VLOOKUP(A197,POP_2021_FX_ETARIA!A:AC,28,0)</f>
        <v>933.61440960640425</v>
      </c>
      <c r="AF197" s="3">
        <f t="shared" si="34"/>
        <v>2784.8756116522613</v>
      </c>
      <c r="AG197" s="12">
        <f>(AF197*POP_PADRAO!$I$2)/100000</f>
        <v>192.56037085873339</v>
      </c>
      <c r="AH197" s="12">
        <f t="shared" si="35"/>
        <v>406.54082506189388</v>
      </c>
    </row>
    <row r="198" spans="1:34" x14ac:dyDescent="0.25">
      <c r="A198" s="8" t="s">
        <v>197</v>
      </c>
      <c r="B198" s="6">
        <f>VLOOKUP($A198,OBITOS!A:AC,10,0)</f>
        <v>0</v>
      </c>
      <c r="C198" s="1">
        <f>VLOOKUP(A198,POP_2021_FX_ETARIA!A:AC,7,0)</f>
        <v>2140.7896920906301</v>
      </c>
      <c r="D198" s="3">
        <f t="shared" si="27"/>
        <v>0</v>
      </c>
      <c r="E198" s="12">
        <f>(D198*POP_PADRAO!$B$2)/100000</f>
        <v>0</v>
      </c>
      <c r="F198" s="6">
        <f>VLOOKUP(A198,OBITOS!A:AC,11,0)</f>
        <v>0</v>
      </c>
      <c r="G198" s="1">
        <f>VLOOKUP(A198,POP_2021_FX_ETARIA!A:AC,10,0)</f>
        <v>1948.5193377572223</v>
      </c>
      <c r="H198" s="3">
        <f t="shared" si="28"/>
        <v>0</v>
      </c>
      <c r="I198" s="12">
        <f>(H198*POP_PADRAO!$C$2)/100000</f>
        <v>0</v>
      </c>
      <c r="J198" s="8">
        <f>VLOOKUP(A198,OBITOS!A:AC,12,0)</f>
        <v>1</v>
      </c>
      <c r="K198" s="1">
        <f>VLOOKUP(A198,POP_2021_FX_ETARIA!A:AC,13,0)</f>
        <v>2432.6851061234447</v>
      </c>
      <c r="L198" s="3">
        <f t="shared" si="29"/>
        <v>41.106841057350387</v>
      </c>
      <c r="M198" s="12">
        <f>(L198*POP_PADRAO!$D$2)/100000</f>
        <v>6.0830363944636527</v>
      </c>
      <c r="N198" s="8">
        <f>VLOOKUP(A198,OBITOS!A:AB,13,0)</f>
        <v>1</v>
      </c>
      <c r="O198" s="1">
        <f>VLOOKUP(A198,POP_2021_FX_ETARIA!A:AC,16,0)</f>
        <v>2604.2003962637982</v>
      </c>
      <c r="P198" s="3">
        <f t="shared" si="30"/>
        <v>38.399502643294383</v>
      </c>
      <c r="Q198" s="12">
        <f>(P198*POP_PADRAO!$E$2)/100000</f>
        <v>6.3658727749641191</v>
      </c>
      <c r="R198" s="8">
        <f>VLOOKUP($A198,OBITOS!A:AB,14,0)</f>
        <v>7</v>
      </c>
      <c r="S198" s="1">
        <f>VLOOKUP(A198,POP_2021_FX_ETARIA!A:AC,19,0)</f>
        <v>2223.9031886285056</v>
      </c>
      <c r="T198" s="3">
        <f t="shared" si="31"/>
        <v>314.76190311669734</v>
      </c>
      <c r="U198" s="12">
        <f>(T198*POP_PADRAO!$F$2)/100000</f>
        <v>48.02404733704028</v>
      </c>
      <c r="V198" s="8">
        <f>VLOOKUP(A198,OBITOS!A:AC,15,0)</f>
        <v>12</v>
      </c>
      <c r="W198" s="1">
        <f>VLOOKUP(A198,POP_2021_FX_ETARIA!A:AC,22,0)</f>
        <v>1894.4127708095782</v>
      </c>
      <c r="X198" s="3">
        <f t="shared" si="32"/>
        <v>633.44167569519675</v>
      </c>
      <c r="Y198" s="12">
        <f>(X198*POP_PADRAO!$G$2)/100000</f>
        <v>77.241562621510766</v>
      </c>
      <c r="Z198" s="8">
        <f>VLOOKUP(A198,OBITOS!A:AC,16,0)</f>
        <v>13</v>
      </c>
      <c r="AA198" s="1">
        <f>VLOOKUP(A198,POP_2021_FX_ETARIA!A:AC,25,0)</f>
        <v>1199.3993933265924</v>
      </c>
      <c r="AB198" s="3">
        <f t="shared" si="33"/>
        <v>1083.8758192084681</v>
      </c>
      <c r="AC198" s="12">
        <f>(AB198*POP_PADRAO!$H$2)/100000</f>
        <v>98.94986650140909</v>
      </c>
      <c r="AD198" s="8">
        <f>VLOOKUP(A198,OBITOS!A:AC,17,0)</f>
        <v>32</v>
      </c>
      <c r="AE198" s="1">
        <f>VLOOKUP(A198,POP_2021_FX_ETARIA!A:AC,28,0)</f>
        <v>937.27424300498285</v>
      </c>
      <c r="AF198" s="3">
        <f t="shared" si="34"/>
        <v>3414.1554874489257</v>
      </c>
      <c r="AG198" s="12">
        <f>(AF198*POP_PADRAO!$I$2)/100000</f>
        <v>236.07196101749489</v>
      </c>
      <c r="AH198" s="12">
        <f t="shared" si="35"/>
        <v>472.73634664688279</v>
      </c>
    </row>
    <row r="199" spans="1:34" x14ac:dyDescent="0.25">
      <c r="A199" s="8" t="s">
        <v>198</v>
      </c>
      <c r="B199" s="6">
        <f>VLOOKUP($A199,OBITOS!A:AC,10,0)</f>
        <v>0</v>
      </c>
      <c r="C199" s="1">
        <f>VLOOKUP(A199,POP_2021_FX_ETARIA!A:AC,7,0)</f>
        <v>3454.9491244086648</v>
      </c>
      <c r="D199" s="3">
        <f t="shared" si="27"/>
        <v>0</v>
      </c>
      <c r="E199" s="12">
        <f>(D199*POP_PADRAO!$B$2)/100000</f>
        <v>0</v>
      </c>
      <c r="F199" s="6">
        <f>VLOOKUP(A199,OBITOS!A:AC,11,0)</f>
        <v>0</v>
      </c>
      <c r="G199" s="1">
        <f>VLOOKUP(A199,POP_2021_FX_ETARIA!A:AC,10,0)</f>
        <v>3217.2380856625778</v>
      </c>
      <c r="H199" s="3">
        <f t="shared" si="28"/>
        <v>0</v>
      </c>
      <c r="I199" s="12">
        <f>(H199*POP_PADRAO!$C$2)/100000</f>
        <v>0</v>
      </c>
      <c r="J199" s="8">
        <f>VLOOKUP(A199,OBITOS!A:AC,12,0)</f>
        <v>1</v>
      </c>
      <c r="K199" s="1">
        <f>VLOOKUP(A199,POP_2021_FX_ETARIA!A:AC,13,0)</f>
        <v>3728.7670773359355</v>
      </c>
      <c r="L199" s="3">
        <f t="shared" si="29"/>
        <v>26.818516127707891</v>
      </c>
      <c r="M199" s="12">
        <f>(L199*POP_PADRAO!$D$2)/100000</f>
        <v>3.9686340631904762</v>
      </c>
      <c r="N199" s="8">
        <f>VLOOKUP(A199,OBITOS!A:AB,13,0)</f>
        <v>2</v>
      </c>
      <c r="O199" s="1">
        <f>VLOOKUP(A199,POP_2021_FX_ETARIA!A:AC,16,0)</f>
        <v>4156.5479762241721</v>
      </c>
      <c r="P199" s="3">
        <f t="shared" si="30"/>
        <v>48.116851085087426</v>
      </c>
      <c r="Q199" s="12">
        <f>(P199*POP_PADRAO!$E$2)/100000</f>
        <v>7.9768156162056503</v>
      </c>
      <c r="R199" s="8">
        <f>VLOOKUP($A199,OBITOS!A:AB,14,0)</f>
        <v>11</v>
      </c>
      <c r="S199" s="1">
        <f>VLOOKUP(A199,POP_2021_FX_ETARIA!A:AC,19,0)</f>
        <v>3345.1133307721861</v>
      </c>
      <c r="T199" s="3">
        <f t="shared" si="31"/>
        <v>328.83788715943922</v>
      </c>
      <c r="U199" s="12">
        <f>(T199*POP_PADRAO!$F$2)/100000</f>
        <v>50.171657061376713</v>
      </c>
      <c r="V199" s="8">
        <f>VLOOKUP(A199,OBITOS!A:AC,15,0)</f>
        <v>23</v>
      </c>
      <c r="W199" s="1">
        <f>VLOOKUP(A199,POP_2021_FX_ETARIA!A:AC,22,0)</f>
        <v>2601.4823261117444</v>
      </c>
      <c r="X199" s="3">
        <f t="shared" si="32"/>
        <v>884.11133026517643</v>
      </c>
      <c r="Y199" s="12">
        <f>(X199*POP_PADRAO!$G$2)/100000</f>
        <v>107.80809552215992</v>
      </c>
      <c r="Z199" s="8">
        <f>VLOOKUP(A199,OBITOS!A:AC,16,0)</f>
        <v>16</v>
      </c>
      <c r="AA199" s="1">
        <f>VLOOKUP(A199,POP_2021_FX_ETARIA!A:AC,25,0)</f>
        <v>1850.9089989888776</v>
      </c>
      <c r="AB199" s="3">
        <f t="shared" si="33"/>
        <v>864.44012151545792</v>
      </c>
      <c r="AC199" s="12">
        <f>(AB199*POP_PADRAO!$H$2)/100000</f>
        <v>78.917006087359468</v>
      </c>
      <c r="AD199" s="8">
        <f>VLOOKUP(A199,OBITOS!A:AC,17,0)</f>
        <v>48</v>
      </c>
      <c r="AE199" s="1">
        <f>VLOOKUP(A199,POP_2021_FX_ETARIA!A:AC,28,0)</f>
        <v>1234.6467995400537</v>
      </c>
      <c r="AF199" s="3">
        <f t="shared" si="34"/>
        <v>3887.751543022795</v>
      </c>
      <c r="AG199" s="12">
        <f>(AF199*POP_PADRAO!$I$2)/100000</f>
        <v>268.8187852264337</v>
      </c>
      <c r="AH199" s="12">
        <f t="shared" si="35"/>
        <v>517.66099357672601</v>
      </c>
    </row>
    <row r="200" spans="1:34" x14ac:dyDescent="0.25">
      <c r="A200" s="8" t="s">
        <v>199</v>
      </c>
      <c r="B200" s="6">
        <f>VLOOKUP($A200,OBITOS!A:AC,10,0)</f>
        <v>0</v>
      </c>
      <c r="C200" s="1">
        <f>VLOOKUP(A200,POP_2021_FX_ETARIA!A:AC,7,0)</f>
        <v>2596.7162752594213</v>
      </c>
      <c r="D200" s="3">
        <f t="shared" si="27"/>
        <v>0</v>
      </c>
      <c r="E200" s="12">
        <f>(D200*POP_PADRAO!$B$2)/100000</f>
        <v>0</v>
      </c>
      <c r="F200" s="6">
        <f>VLOOKUP(A200,OBITOS!A:AC,11,0)</f>
        <v>0</v>
      </c>
      <c r="G200" s="1">
        <f>VLOOKUP(A200,POP_2021_FX_ETARIA!A:AC,10,0)</f>
        <v>2935.8601430879298</v>
      </c>
      <c r="H200" s="3">
        <f t="shared" si="28"/>
        <v>0</v>
      </c>
      <c r="I200" s="12">
        <f>(H200*POP_PADRAO!$C$2)/100000</f>
        <v>0</v>
      </c>
      <c r="J200" s="8">
        <f>VLOOKUP(A200,OBITOS!A:AC,12,0)</f>
        <v>1</v>
      </c>
      <c r="K200" s="1">
        <f>VLOOKUP(A200,POP_2021_FX_ETARIA!A:AC,13,0)</f>
        <v>3296.3739886125263</v>
      </c>
      <c r="L200" s="3">
        <f t="shared" si="29"/>
        <v>30.336363636363632</v>
      </c>
      <c r="M200" s="12">
        <f>(L200*POP_PADRAO!$D$2)/100000</f>
        <v>4.4892090788057839</v>
      </c>
      <c r="N200" s="8">
        <f>VLOOKUP(A200,OBITOS!A:AB,13,0)</f>
        <v>3</v>
      </c>
      <c r="O200" s="1">
        <f>VLOOKUP(A200,POP_2021_FX_ETARIA!A:AC,16,0)</f>
        <v>3301.6860248891435</v>
      </c>
      <c r="P200" s="3">
        <f t="shared" si="30"/>
        <v>90.862667660857525</v>
      </c>
      <c r="Q200" s="12">
        <f>(P200*POP_PADRAO!$E$2)/100000</f>
        <v>15.063220680121852</v>
      </c>
      <c r="R200" s="8">
        <f>VLOOKUP($A200,OBITOS!A:AB,14,0)</f>
        <v>6</v>
      </c>
      <c r="S200" s="1">
        <f>VLOOKUP(A200,POP_2021_FX_ETARIA!A:AC,19,0)</f>
        <v>3070.5464288232392</v>
      </c>
      <c r="T200" s="3">
        <f t="shared" si="31"/>
        <v>195.404959315318</v>
      </c>
      <c r="U200" s="12">
        <f>(T200*POP_PADRAO!$F$2)/100000</f>
        <v>29.813446046461699</v>
      </c>
      <c r="V200" s="8">
        <f>VLOOKUP(A200,OBITOS!A:AC,15,0)</f>
        <v>11</v>
      </c>
      <c r="W200" s="1">
        <f>VLOOKUP(A200,POP_2021_FX_ETARIA!A:AC,22,0)</f>
        <v>2373.4242629617079</v>
      </c>
      <c r="X200" s="3">
        <f t="shared" si="32"/>
        <v>463.46538929679218</v>
      </c>
      <c r="Y200" s="12">
        <f>(X200*POP_PADRAO!$G$2)/100000</f>
        <v>56.514738868392541</v>
      </c>
      <c r="Z200" s="8">
        <f>VLOOKUP(A200,OBITOS!A:AC,16,0)</f>
        <v>19</v>
      </c>
      <c r="AA200" s="1">
        <f>VLOOKUP(A200,POP_2021_FX_ETARIA!A:AC,25,0)</f>
        <v>1393.5489905232798</v>
      </c>
      <c r="AB200" s="3">
        <f t="shared" si="33"/>
        <v>1363.4253355431351</v>
      </c>
      <c r="AC200" s="12">
        <f>(AB200*POP_PADRAO!$H$2)/100000</f>
        <v>124.47067509556086</v>
      </c>
      <c r="AD200" s="8">
        <f>VLOOKUP(A200,OBITOS!A:AC,17,0)</f>
        <v>27</v>
      </c>
      <c r="AE200" s="1">
        <f>VLOOKUP(A200,POP_2021_FX_ETARIA!A:AC,28,0)</f>
        <v>998.68825207790599</v>
      </c>
      <c r="AF200" s="3">
        <f t="shared" si="34"/>
        <v>2703.5463713348836</v>
      </c>
      <c r="AG200" s="12">
        <f>(AF200*POP_PADRAO!$I$2)/100000</f>
        <v>186.93685625303729</v>
      </c>
      <c r="AH200" s="12">
        <f t="shared" si="35"/>
        <v>417.28814602238003</v>
      </c>
    </row>
    <row r="201" spans="1:34" x14ac:dyDescent="0.25">
      <c r="A201" s="8" t="s">
        <v>200</v>
      </c>
      <c r="B201" s="6">
        <f>VLOOKUP($A201,OBITOS!A:AC,10,0)</f>
        <v>0</v>
      </c>
      <c r="C201" s="1">
        <f>VLOOKUP(A201,POP_2021_FX_ETARIA!A:AC,7,0)</f>
        <v>3556.5025600764611</v>
      </c>
      <c r="D201" s="3">
        <f t="shared" si="27"/>
        <v>0</v>
      </c>
      <c r="E201" s="12">
        <f>(D201*POP_PADRAO!$B$2)/100000</f>
        <v>0</v>
      </c>
      <c r="F201" s="6">
        <f>VLOOKUP(A201,OBITOS!A:AC,11,0)</f>
        <v>0</v>
      </c>
      <c r="G201" s="1">
        <f>VLOOKUP(A201,POP_2021_FX_ETARIA!A:AC,10,0)</f>
        <v>3939.4571890145398</v>
      </c>
      <c r="H201" s="3">
        <f t="shared" si="28"/>
        <v>0</v>
      </c>
      <c r="I201" s="12">
        <f>(H201*POP_PADRAO!$C$2)/100000</f>
        <v>0</v>
      </c>
      <c r="J201" s="8">
        <f>VLOOKUP(A201,OBITOS!A:AC,12,0)</f>
        <v>2</v>
      </c>
      <c r="K201" s="1">
        <f>VLOOKUP(A201,POP_2021_FX_ETARIA!A:AC,13,0)</f>
        <v>4353.6484866646688</v>
      </c>
      <c r="L201" s="3">
        <f t="shared" si="29"/>
        <v>45.938481393848143</v>
      </c>
      <c r="M201" s="12">
        <f>(L201*POP_PADRAO!$D$2)/100000</f>
        <v>6.7980279446747094</v>
      </c>
      <c r="N201" s="8">
        <f>VLOOKUP(A201,OBITOS!A:AB,13,0)</f>
        <v>3</v>
      </c>
      <c r="O201" s="1">
        <f>VLOOKUP(A201,POP_2021_FX_ETARIA!A:AC,16,0)</f>
        <v>4224.5175225289659</v>
      </c>
      <c r="P201" s="3">
        <f t="shared" si="30"/>
        <v>71.014026666980882</v>
      </c>
      <c r="Q201" s="12">
        <f>(P201*POP_PADRAO!$E$2)/100000</f>
        <v>11.772711308250575</v>
      </c>
      <c r="R201" s="8">
        <f>VLOOKUP($A201,OBITOS!A:AB,14,0)</f>
        <v>7</v>
      </c>
      <c r="S201" s="1">
        <f>VLOOKUP(A201,POP_2021_FX_ETARIA!A:AC,19,0)</f>
        <v>3642.0714940421631</v>
      </c>
      <c r="T201" s="3">
        <f t="shared" si="31"/>
        <v>192.19831382911789</v>
      </c>
      <c r="U201" s="12">
        <f>(T201*POP_PADRAO!$F$2)/100000</f>
        <v>29.324199752365917</v>
      </c>
      <c r="V201" s="8">
        <f>VLOOKUP(A201,OBITOS!A:AC,15,0)</f>
        <v>17</v>
      </c>
      <c r="W201" s="1">
        <f>VLOOKUP(A201,POP_2021_FX_ETARIA!A:AC,22,0)</f>
        <v>2583.0253667037805</v>
      </c>
      <c r="X201" s="3">
        <f t="shared" si="32"/>
        <v>658.14297525439474</v>
      </c>
      <c r="Y201" s="12">
        <f>(X201*POP_PADRAO!$G$2)/100000</f>
        <v>80.253626794018061</v>
      </c>
      <c r="Z201" s="8">
        <f>VLOOKUP(A201,OBITOS!A:AC,16,0)</f>
        <v>17</v>
      </c>
      <c r="AA201" s="1">
        <f>VLOOKUP(A201,POP_2021_FX_ETARIA!A:AC,25,0)</f>
        <v>1641.5166048619697</v>
      </c>
      <c r="AB201" s="3">
        <f t="shared" si="33"/>
        <v>1035.6276597902267</v>
      </c>
      <c r="AC201" s="12">
        <f>(AB201*POP_PADRAO!$H$2)/100000</f>
        <v>94.545165474994306</v>
      </c>
      <c r="AD201" s="8">
        <f>VLOOKUP(A201,OBITOS!A:AC,17,0)</f>
        <v>17</v>
      </c>
      <c r="AE201" s="1">
        <f>VLOOKUP(A201,POP_2021_FX_ETARIA!A:AC,28,0)</f>
        <v>868.10197245999257</v>
      </c>
      <c r="AF201" s="3">
        <f t="shared" si="34"/>
        <v>1958.2952854980945</v>
      </c>
      <c r="AG201" s="12">
        <f>(AF201*POP_PADRAO!$I$2)/100000</f>
        <v>135.40643066736308</v>
      </c>
      <c r="AH201" s="12">
        <f t="shared" si="35"/>
        <v>358.10016194166667</v>
      </c>
    </row>
    <row r="202" spans="1:34" x14ac:dyDescent="0.25">
      <c r="A202" s="8" t="s">
        <v>201</v>
      </c>
      <c r="B202" s="6">
        <f>VLOOKUP($A202,OBITOS!A:AC,10,0)</f>
        <v>0</v>
      </c>
      <c r="C202" s="1">
        <f>VLOOKUP(A202,POP_2021_FX_ETARIA!A:AC,7,0)</f>
        <v>2093.3528126706719</v>
      </c>
      <c r="D202" s="3">
        <f t="shared" si="27"/>
        <v>0</v>
      </c>
      <c r="E202" s="12">
        <f>(D202*POP_PADRAO!$B$2)/100000</f>
        <v>0</v>
      </c>
      <c r="F202" s="6">
        <f>VLOOKUP(A202,OBITOS!A:AC,11,0)</f>
        <v>0</v>
      </c>
      <c r="G202" s="1">
        <f>VLOOKUP(A202,POP_2021_FX_ETARIA!A:AC,10,0)</f>
        <v>2170.6074313408726</v>
      </c>
      <c r="H202" s="3">
        <f t="shared" si="28"/>
        <v>0</v>
      </c>
      <c r="I202" s="12">
        <f>(H202*POP_PADRAO!$C$2)/100000</f>
        <v>0</v>
      </c>
      <c r="J202" s="8">
        <f>VLOOKUP(A202,OBITOS!A:AC,12,0)</f>
        <v>0</v>
      </c>
      <c r="K202" s="1">
        <f>VLOOKUP(A202,POP_2021_FX_ETARIA!A:AC,13,0)</f>
        <v>2855.2966736589751</v>
      </c>
      <c r="L202" s="3">
        <f t="shared" si="29"/>
        <v>0</v>
      </c>
      <c r="M202" s="12">
        <f>(L202*POP_PADRAO!$D$2)/100000</f>
        <v>0</v>
      </c>
      <c r="N202" s="8">
        <f>VLOOKUP(A202,OBITOS!A:AB,13,0)</f>
        <v>3</v>
      </c>
      <c r="O202" s="1">
        <f>VLOOKUP(A202,POP_2021_FX_ETARIA!A:AC,16,0)</f>
        <v>2813.4153912172796</v>
      </c>
      <c r="P202" s="3">
        <f t="shared" si="30"/>
        <v>106.63196090293623</v>
      </c>
      <c r="Q202" s="12">
        <f>(P202*POP_PADRAO!$E$2)/100000</f>
        <v>17.677455438907316</v>
      </c>
      <c r="R202" s="8">
        <f>VLOOKUP($A202,OBITOS!A:AB,14,0)</f>
        <v>6</v>
      </c>
      <c r="S202" s="1">
        <f>VLOOKUP(A202,POP_2021_FX_ETARIA!A:AC,19,0)</f>
        <v>2622.2914757103576</v>
      </c>
      <c r="T202" s="3">
        <f t="shared" si="31"/>
        <v>228.8075164632356</v>
      </c>
      <c r="U202" s="12">
        <f>(T202*POP_PADRAO!$F$2)/100000</f>
        <v>34.909761609959432</v>
      </c>
      <c r="V202" s="8">
        <f>VLOOKUP(A202,OBITOS!A:AC,15,0)</f>
        <v>12</v>
      </c>
      <c r="W202" s="1">
        <f>VLOOKUP(A202,POP_2021_FX_ETARIA!A:AC,22,0)</f>
        <v>2051.6249213341725</v>
      </c>
      <c r="X202" s="3">
        <f t="shared" si="32"/>
        <v>584.90223408849965</v>
      </c>
      <c r="Y202" s="12">
        <f>(X202*POP_PADRAO!$G$2)/100000</f>
        <v>71.32268727381269</v>
      </c>
      <c r="Z202" s="8">
        <f>VLOOKUP(A202,OBITOS!A:AC,16,0)</f>
        <v>14</v>
      </c>
      <c r="AA202" s="1">
        <f>VLOOKUP(A202,POP_2021_FX_ETARIA!A:AC,25,0)</f>
        <v>1457.3535228677381</v>
      </c>
      <c r="AB202" s="3">
        <f t="shared" si="33"/>
        <v>960.64542887652988</v>
      </c>
      <c r="AC202" s="12">
        <f>(AB202*POP_PADRAO!$H$2)/100000</f>
        <v>87.699840939286503</v>
      </c>
      <c r="AD202" s="8">
        <f>VLOOKUP(A202,OBITOS!A:AC,17,0)</f>
        <v>20</v>
      </c>
      <c r="AE202" s="1">
        <f>VLOOKUP(A202,POP_2021_FX_ETARIA!A:AC,28,0)</f>
        <v>928.94330728197497</v>
      </c>
      <c r="AF202" s="3">
        <f t="shared" si="34"/>
        <v>2152.9839165878316</v>
      </c>
      <c r="AG202" s="12">
        <f>(AF202*POP_PADRAO!$I$2)/100000</f>
        <v>148.86818631912686</v>
      </c>
      <c r="AH202" s="12">
        <f t="shared" si="35"/>
        <v>360.47793158109278</v>
      </c>
    </row>
    <row r="203" spans="1:34" x14ac:dyDescent="0.25">
      <c r="A203" s="8" t="s">
        <v>202</v>
      </c>
      <c r="B203" s="6">
        <f>VLOOKUP($A203,OBITOS!A:AC,10,0)</f>
        <v>0</v>
      </c>
      <c r="C203" s="1">
        <f>VLOOKUP(A203,POP_2021_FX_ETARIA!A:AC,7,0)</f>
        <v>2468.877935554342</v>
      </c>
      <c r="D203" s="3">
        <f t="shared" si="27"/>
        <v>0</v>
      </c>
      <c r="E203" s="12">
        <f>(D203*POP_PADRAO!$B$2)/100000</f>
        <v>0</v>
      </c>
      <c r="F203" s="6">
        <f>VLOOKUP(A203,OBITOS!A:AC,11,0)</f>
        <v>0</v>
      </c>
      <c r="G203" s="1">
        <f>VLOOKUP(A203,POP_2021_FX_ETARIA!A:AC,10,0)</f>
        <v>2703.0957765981998</v>
      </c>
      <c r="H203" s="3">
        <f t="shared" si="28"/>
        <v>0</v>
      </c>
      <c r="I203" s="12">
        <f>(H203*POP_PADRAO!$C$2)/100000</f>
        <v>0</v>
      </c>
      <c r="J203" s="8">
        <f>VLOOKUP(A203,OBITOS!A:AC,12,0)</f>
        <v>0</v>
      </c>
      <c r="K203" s="1">
        <f>VLOOKUP(A203,POP_2021_FX_ETARIA!A:AC,13,0)</f>
        <v>3313.2304465088405</v>
      </c>
      <c r="L203" s="3">
        <f t="shared" si="29"/>
        <v>0</v>
      </c>
      <c r="M203" s="12">
        <f>(L203*POP_PADRAO!$D$2)/100000</f>
        <v>0</v>
      </c>
      <c r="N203" s="8">
        <f>VLOOKUP(A203,OBITOS!A:AB,13,0)</f>
        <v>1</v>
      </c>
      <c r="O203" s="1">
        <f>VLOOKUP(A203,POP_2021_FX_ETARIA!A:AC,16,0)</f>
        <v>3530.1966814475754</v>
      </c>
      <c r="P203" s="3">
        <f t="shared" si="30"/>
        <v>28.327033597174669</v>
      </c>
      <c r="Q203" s="12">
        <f>(P203*POP_PADRAO!$E$2)/100000</f>
        <v>4.6960580100960794</v>
      </c>
      <c r="R203" s="8">
        <f>VLOOKUP($A203,OBITOS!A:AB,14,0)</f>
        <v>6</v>
      </c>
      <c r="S203" s="1">
        <f>VLOOKUP(A203,POP_2021_FX_ETARIA!A:AC,19,0)</f>
        <v>3245.365860537263</v>
      </c>
      <c r="T203" s="3">
        <f t="shared" si="31"/>
        <v>184.87900156214479</v>
      </c>
      <c r="U203" s="12">
        <f>(T203*POP_PADRAO!$F$2)/100000</f>
        <v>28.207473124069427</v>
      </c>
      <c r="V203" s="8">
        <f>VLOOKUP(A203,OBITOS!A:AC,15,0)</f>
        <v>10</v>
      </c>
      <c r="W203" s="1">
        <f>VLOOKUP(A203,POP_2021_FX_ETARIA!A:AC,22,0)</f>
        <v>2724.8143486469476</v>
      </c>
      <c r="X203" s="3">
        <f t="shared" si="32"/>
        <v>366.99748021239202</v>
      </c>
      <c r="Y203" s="12">
        <f>(X203*POP_PADRAO!$G$2)/100000</f>
        <v>44.751490054156996</v>
      </c>
      <c r="Z203" s="8">
        <f>VLOOKUP(A203,OBITOS!A:AC,16,0)</f>
        <v>32</v>
      </c>
      <c r="AA203" s="1">
        <f>VLOOKUP(A203,POP_2021_FX_ETARIA!A:AC,25,0)</f>
        <v>1857.5819530284302</v>
      </c>
      <c r="AB203" s="3">
        <f t="shared" si="33"/>
        <v>1722.6696215383743</v>
      </c>
      <c r="AC203" s="12">
        <f>(AB203*POP_PADRAO!$H$2)/100000</f>
        <v>157.26702824843616</v>
      </c>
      <c r="AD203" s="8">
        <f>VLOOKUP(A203,OBITOS!A:AC,17,0)</f>
        <v>34</v>
      </c>
      <c r="AE203" s="1">
        <f>VLOOKUP(A203,POP_2021_FX_ETARIA!A:AC,28,0)</f>
        <v>1207.923086465699</v>
      </c>
      <c r="AF203" s="3">
        <f t="shared" si="34"/>
        <v>2814.7487518830103</v>
      </c>
      <c r="AG203" s="12">
        <f>(AF203*POP_PADRAO!$I$2)/100000</f>
        <v>194.62595071353167</v>
      </c>
      <c r="AH203" s="12">
        <f t="shared" si="35"/>
        <v>429.54800015029036</v>
      </c>
    </row>
    <row r="204" spans="1:34" x14ac:dyDescent="0.25">
      <c r="A204" s="8" t="s">
        <v>203</v>
      </c>
      <c r="B204" s="6">
        <f>VLOOKUP($A204,OBITOS!A:AC,10,0)</f>
        <v>0</v>
      </c>
      <c r="C204" s="1">
        <f>VLOOKUP(A204,POP_2021_FX_ETARIA!A:AC,7,0)</f>
        <v>1865.6407700709995</v>
      </c>
      <c r="D204" s="3">
        <f t="shared" si="27"/>
        <v>0</v>
      </c>
      <c r="E204" s="12">
        <f>(D204*POP_PADRAO!$B$2)/100000</f>
        <v>0</v>
      </c>
      <c r="F204" s="6">
        <f>VLOOKUP(A204,OBITOS!A:AC,11,0)</f>
        <v>0</v>
      </c>
      <c r="G204" s="1">
        <f>VLOOKUP(A204,POP_2021_FX_ETARIA!A:AC,10,0)</f>
        <v>1837.4036464343412</v>
      </c>
      <c r="H204" s="3">
        <f t="shared" si="28"/>
        <v>0</v>
      </c>
      <c r="I204" s="12">
        <f>(H204*POP_PADRAO!$C$2)/100000</f>
        <v>0</v>
      </c>
      <c r="J204" s="8">
        <f>VLOOKUP(A204,OBITOS!A:AC,12,0)</f>
        <v>1</v>
      </c>
      <c r="K204" s="1">
        <f>VLOOKUP(A204,POP_2021_FX_ETARIA!A:AC,13,0)</f>
        <v>2115.485465987414</v>
      </c>
      <c r="L204" s="3">
        <f t="shared" si="29"/>
        <v>47.270473660911904</v>
      </c>
      <c r="M204" s="12">
        <f>(L204*POP_PADRAO!$D$2)/100000</f>
        <v>6.995137652676565</v>
      </c>
      <c r="N204" s="8">
        <f>VLOOKUP(A204,OBITOS!A:AB,13,0)</f>
        <v>2</v>
      </c>
      <c r="O204" s="1">
        <f>VLOOKUP(A204,POP_2021_FX_ETARIA!A:AC,16,0)</f>
        <v>2308.5435560005722</v>
      </c>
      <c r="P204" s="3">
        <f t="shared" si="30"/>
        <v>86.634709351765181</v>
      </c>
      <c r="Q204" s="12">
        <f>(P204*POP_PADRAO!$E$2)/100000</f>
        <v>14.362309396359839</v>
      </c>
      <c r="R204" s="8">
        <f>VLOOKUP($A204,OBITOS!A:AB,14,0)</f>
        <v>3</v>
      </c>
      <c r="S204" s="1">
        <f>VLOOKUP(A204,POP_2021_FX_ETARIA!A:AC,19,0)</f>
        <v>2024.9917506874426</v>
      </c>
      <c r="T204" s="3">
        <f t="shared" si="31"/>
        <v>148.1487516668432</v>
      </c>
      <c r="U204" s="12">
        <f>(T204*POP_PADRAO!$F$2)/100000</f>
        <v>22.60344276903848</v>
      </c>
      <c r="V204" s="8">
        <f>VLOOKUP(A204,OBITOS!A:AC,15,0)</f>
        <v>10</v>
      </c>
      <c r="W204" s="1">
        <f>VLOOKUP(A204,POP_2021_FX_ETARIA!A:AC,22,0)</f>
        <v>1541.1845863387714</v>
      </c>
      <c r="X204" s="3">
        <f t="shared" si="32"/>
        <v>648.85154501550903</v>
      </c>
      <c r="Y204" s="12">
        <f>(X204*POP_PADRAO!$G$2)/100000</f>
        <v>79.120634415749549</v>
      </c>
      <c r="Z204" s="8">
        <f>VLOOKUP(A204,OBITOS!A:AC,16,0)</f>
        <v>23</v>
      </c>
      <c r="AA204" s="1">
        <f>VLOOKUP(A204,POP_2021_FX_ETARIA!A:AC,25,0)</f>
        <v>1123.8298310671612</v>
      </c>
      <c r="AB204" s="3">
        <f t="shared" si="33"/>
        <v>2046.573187878432</v>
      </c>
      <c r="AC204" s="12">
        <f>(AB204*POP_PADRAO!$H$2)/100000</f>
        <v>186.83703440659977</v>
      </c>
      <c r="AD204" s="8">
        <f>VLOOKUP(A204,OBITOS!A:AC,17,0)</f>
        <v>26</v>
      </c>
      <c r="AE204" s="1">
        <f>VLOOKUP(A204,POP_2021_FX_ETARIA!A:AC,28,0)</f>
        <v>685.57796799404537</v>
      </c>
      <c r="AF204" s="3">
        <f t="shared" si="34"/>
        <v>3792.4205872709472</v>
      </c>
      <c r="AG204" s="12">
        <f>(AF204*POP_PADRAO!$I$2)/100000</f>
        <v>262.22712126949233</v>
      </c>
      <c r="AH204" s="12">
        <f t="shared" si="35"/>
        <v>572.14567990991645</v>
      </c>
    </row>
    <row r="205" spans="1:34" x14ac:dyDescent="0.25">
      <c r="A205" s="8" t="s">
        <v>204</v>
      </c>
      <c r="B205" s="6">
        <f>VLOOKUP($A205,OBITOS!A:AC,10,0)</f>
        <v>0</v>
      </c>
      <c r="C205" s="1">
        <f>VLOOKUP(A205,POP_2021_FX_ETARIA!A:AC,7,0)</f>
        <v>1645.278949835912</v>
      </c>
      <c r="D205" s="3">
        <f t="shared" si="27"/>
        <v>0</v>
      </c>
      <c r="E205" s="12">
        <f>(D205*POP_PADRAO!$B$2)/100000</f>
        <v>0</v>
      </c>
      <c r="F205" s="6">
        <f>VLOOKUP(A205,OBITOS!A:AC,11,0)</f>
        <v>0</v>
      </c>
      <c r="G205" s="1">
        <f>VLOOKUP(A205,POP_2021_FX_ETARIA!A:AC,10,0)</f>
        <v>1840.3249003984063</v>
      </c>
      <c r="H205" s="3">
        <f t="shared" si="28"/>
        <v>0</v>
      </c>
      <c r="I205" s="12">
        <f>(H205*POP_PADRAO!$C$2)/100000</f>
        <v>0</v>
      </c>
      <c r="J205" s="8">
        <f>VLOOKUP(A205,OBITOS!A:AC,12,0)</f>
        <v>0</v>
      </c>
      <c r="K205" s="1">
        <f>VLOOKUP(A205,POP_2021_FX_ETARIA!A:AC,13,0)</f>
        <v>2053.2539552528342</v>
      </c>
      <c r="L205" s="3">
        <f t="shared" si="29"/>
        <v>0</v>
      </c>
      <c r="M205" s="12">
        <f>(L205*POP_PADRAO!$D$2)/100000</f>
        <v>0</v>
      </c>
      <c r="N205" s="8">
        <f>VLOOKUP(A205,OBITOS!A:AB,13,0)</f>
        <v>3</v>
      </c>
      <c r="O205" s="1">
        <f>VLOOKUP(A205,POP_2021_FX_ETARIA!A:AC,16,0)</f>
        <v>2260.0843390467248</v>
      </c>
      <c r="P205" s="3">
        <f t="shared" si="30"/>
        <v>132.73840927836181</v>
      </c>
      <c r="Q205" s="12">
        <f>(P205*POP_PADRAO!$E$2)/100000</f>
        <v>22.005384644343248</v>
      </c>
      <c r="R205" s="8">
        <f>VLOOKUP($A205,OBITOS!A:AB,14,0)</f>
        <v>7</v>
      </c>
      <c r="S205" s="1">
        <f>VLOOKUP(A205,POP_2021_FX_ETARIA!A:AC,19,0)</f>
        <v>1946.4787246512719</v>
      </c>
      <c r="T205" s="3">
        <f t="shared" si="31"/>
        <v>359.62376117181083</v>
      </c>
      <c r="U205" s="12">
        <f>(T205*POP_PADRAO!$F$2)/100000</f>
        <v>54.868738430636817</v>
      </c>
      <c r="V205" s="8">
        <f>VLOOKUP(A205,OBITOS!A:AC,15,0)</f>
        <v>10</v>
      </c>
      <c r="W205" s="1">
        <f>VLOOKUP(A205,POP_2021_FX_ETARIA!A:AC,22,0)</f>
        <v>1512.3775804661486</v>
      </c>
      <c r="X205" s="3">
        <f t="shared" si="32"/>
        <v>661.21054220585415</v>
      </c>
      <c r="Y205" s="12">
        <f>(X205*POP_PADRAO!$G$2)/100000</f>
        <v>80.627684381114435</v>
      </c>
      <c r="Z205" s="8">
        <f>VLOOKUP(A205,OBITOS!A:AC,16,0)</f>
        <v>6</v>
      </c>
      <c r="AA205" s="1">
        <f>VLOOKUP(A205,POP_2021_FX_ETARIA!A:AC,25,0)</f>
        <v>1074.1930481974414</v>
      </c>
      <c r="AB205" s="3">
        <f t="shared" si="33"/>
        <v>558.55881864701598</v>
      </c>
      <c r="AC205" s="12">
        <f>(AB205*POP_PADRAO!$H$2)/100000</f>
        <v>50.992299633244919</v>
      </c>
      <c r="AD205" s="8">
        <f>VLOOKUP(A205,OBITOS!A:AC,17,0)</f>
        <v>20</v>
      </c>
      <c r="AE205" s="1">
        <f>VLOOKUP(A205,POP_2021_FX_ETARIA!A:AC,28,0)</f>
        <v>647.95716862037875</v>
      </c>
      <c r="AF205" s="3">
        <f t="shared" si="34"/>
        <v>3086.623772152057</v>
      </c>
      <c r="AG205" s="12">
        <f>(AF205*POP_PADRAO!$I$2)/100000</f>
        <v>213.42476331082855</v>
      </c>
      <c r="AH205" s="12">
        <f t="shared" si="35"/>
        <v>421.91887040016798</v>
      </c>
    </row>
    <row r="206" spans="1:34" x14ac:dyDescent="0.25">
      <c r="A206" s="8" t="s">
        <v>205</v>
      </c>
      <c r="B206" s="6">
        <f>VLOOKUP($A206,OBITOS!A:AC,10,0)</f>
        <v>0</v>
      </c>
      <c r="C206" s="1">
        <f>VLOOKUP(A206,POP_2021_FX_ETARIA!A:AC,7,0)</f>
        <v>1946.2345258375922</v>
      </c>
      <c r="D206" s="3">
        <f t="shared" si="27"/>
        <v>0</v>
      </c>
      <c r="E206" s="12">
        <f>(D206*POP_PADRAO!$B$2)/100000</f>
        <v>0</v>
      </c>
      <c r="F206" s="6">
        <f>VLOOKUP(A206,OBITOS!A:AC,11,0)</f>
        <v>0</v>
      </c>
      <c r="G206" s="1">
        <f>VLOOKUP(A206,POP_2021_FX_ETARIA!A:AC,10,0)</f>
        <v>2095.849970416702</v>
      </c>
      <c r="H206" s="3">
        <f t="shared" si="28"/>
        <v>0</v>
      </c>
      <c r="I206" s="12">
        <f>(H206*POP_PADRAO!$C$2)/100000</f>
        <v>0</v>
      </c>
      <c r="J206" s="8">
        <f>VLOOKUP(A206,OBITOS!A:AC,12,0)</f>
        <v>0</v>
      </c>
      <c r="K206" s="1">
        <f>VLOOKUP(A206,POP_2021_FX_ETARIA!A:AC,13,0)</f>
        <v>2406.9661908339594</v>
      </c>
      <c r="L206" s="3">
        <f t="shared" si="29"/>
        <v>0</v>
      </c>
      <c r="M206" s="12">
        <f>(L206*POP_PADRAO!$D$2)/100000</f>
        <v>0</v>
      </c>
      <c r="N206" s="8">
        <f>VLOOKUP(A206,OBITOS!A:AB,13,0)</f>
        <v>3</v>
      </c>
      <c r="O206" s="1">
        <f>VLOOKUP(A206,POP_2021_FX_ETARIA!A:AC,16,0)</f>
        <v>2550.0960237584559</v>
      </c>
      <c r="P206" s="3">
        <f t="shared" si="30"/>
        <v>117.64262882848048</v>
      </c>
      <c r="Q206" s="12">
        <f>(P206*POP_PADRAO!$E$2)/100000</f>
        <v>19.502804892844395</v>
      </c>
      <c r="R206" s="8">
        <f>VLOOKUP($A206,OBITOS!A:AB,14,0)</f>
        <v>5</v>
      </c>
      <c r="S206" s="1">
        <f>VLOOKUP(A206,POP_2021_FX_ETARIA!A:AC,19,0)</f>
        <v>2155.2959194602122</v>
      </c>
      <c r="T206" s="3">
        <f t="shared" si="31"/>
        <v>231.98670562380298</v>
      </c>
      <c r="U206" s="12">
        <f>(T206*POP_PADRAO!$F$2)/100000</f>
        <v>35.394818820596157</v>
      </c>
      <c r="V206" s="8">
        <f>VLOOKUP(A206,OBITOS!A:AC,15,0)</f>
        <v>15</v>
      </c>
      <c r="W206" s="1">
        <f>VLOOKUP(A206,POP_2021_FX_ETARIA!A:AC,22,0)</f>
        <v>1623.2969705796679</v>
      </c>
      <c r="X206" s="3">
        <f t="shared" si="32"/>
        <v>924.04533932220704</v>
      </c>
      <c r="Y206" s="12">
        <f>(X206*POP_PADRAO!$G$2)/100000</f>
        <v>112.67762870833893</v>
      </c>
      <c r="Z206" s="8">
        <f>VLOOKUP(A206,OBITOS!A:AC,16,0)</f>
        <v>15</v>
      </c>
      <c r="AA206" s="1">
        <f>VLOOKUP(A206,POP_2021_FX_ETARIA!A:AC,25,0)</f>
        <v>1141.1776467572417</v>
      </c>
      <c r="AB206" s="3">
        <f t="shared" si="33"/>
        <v>1314.4316349539304</v>
      </c>
      <c r="AC206" s="12">
        <f>(AB206*POP_PADRAO!$H$2)/100000</f>
        <v>119.99791166012217</v>
      </c>
      <c r="AD206" s="8">
        <f>VLOOKUP(A206,OBITOS!A:AC,17,0)</f>
        <v>30</v>
      </c>
      <c r="AE206" s="1">
        <f>VLOOKUP(A206,POP_2021_FX_ETARIA!A:AC,28,0)</f>
        <v>652.06808859721082</v>
      </c>
      <c r="AF206" s="3">
        <f t="shared" si="34"/>
        <v>4600.7465362304074</v>
      </c>
      <c r="AG206" s="12">
        <f>(AF206*POP_PADRAO!$I$2)/100000</f>
        <v>318.11886158820028</v>
      </c>
      <c r="AH206" s="12">
        <f t="shared" si="35"/>
        <v>605.69202567010188</v>
      </c>
    </row>
    <row r="207" spans="1:34" x14ac:dyDescent="0.25">
      <c r="A207" s="8" t="s">
        <v>206</v>
      </c>
      <c r="B207" s="6">
        <f>VLOOKUP($A207,OBITOS!A:AC,10,0)</f>
        <v>0</v>
      </c>
      <c r="C207" s="1">
        <f>VLOOKUP(A207,POP_2021_FX_ETARIA!A:AC,7,0)</f>
        <v>2061.2137989778535</v>
      </c>
      <c r="D207" s="3">
        <f t="shared" si="27"/>
        <v>0</v>
      </c>
      <c r="E207" s="12">
        <f>(D207*POP_PADRAO!$B$2)/100000</f>
        <v>0</v>
      </c>
      <c r="F207" s="6">
        <f>VLOOKUP(A207,OBITOS!A:AC,11,0)</f>
        <v>0</v>
      </c>
      <c r="G207" s="1">
        <f>VLOOKUP(A207,POP_2021_FX_ETARIA!A:AC,10,0)</f>
        <v>2270.1647367086471</v>
      </c>
      <c r="H207" s="3">
        <f t="shared" si="28"/>
        <v>0</v>
      </c>
      <c r="I207" s="12">
        <f>(H207*POP_PADRAO!$C$2)/100000</f>
        <v>0</v>
      </c>
      <c r="J207" s="8">
        <f>VLOOKUP(A207,OBITOS!A:AC,12,0)</f>
        <v>0</v>
      </c>
      <c r="K207" s="1">
        <f>VLOOKUP(A207,POP_2021_FX_ETARIA!A:AC,13,0)</f>
        <v>2399.1738542449289</v>
      </c>
      <c r="L207" s="3">
        <f t="shared" si="29"/>
        <v>0</v>
      </c>
      <c r="M207" s="12">
        <f>(L207*POP_PADRAO!$D$2)/100000</f>
        <v>0</v>
      </c>
      <c r="N207" s="8">
        <f>VLOOKUP(A207,OBITOS!A:AB,13,0)</f>
        <v>2</v>
      </c>
      <c r="O207" s="1">
        <f>VLOOKUP(A207,POP_2021_FX_ETARIA!A:AC,16,0)</f>
        <v>2550.0960237584559</v>
      </c>
      <c r="P207" s="3">
        <f t="shared" si="30"/>
        <v>78.428419218986988</v>
      </c>
      <c r="Q207" s="12">
        <f>(P207*POP_PADRAO!$E$2)/100000</f>
        <v>13.001869928562931</v>
      </c>
      <c r="R207" s="8">
        <f>VLOOKUP($A207,OBITOS!A:AB,14,0)</f>
        <v>7</v>
      </c>
      <c r="S207" s="1">
        <f>VLOOKUP(A207,POP_2021_FX_ETARIA!A:AC,19,0)</f>
        <v>2257.3766734497162</v>
      </c>
      <c r="T207" s="3">
        <f t="shared" si="31"/>
        <v>310.09445974750065</v>
      </c>
      <c r="U207" s="12">
        <f>(T207*POP_PADRAO!$F$2)/100000</f>
        <v>47.311923286811265</v>
      </c>
      <c r="V207" s="8">
        <f>VLOOKUP(A207,OBITOS!A:AC,15,0)</f>
        <v>11</v>
      </c>
      <c r="W207" s="1">
        <f>VLOOKUP(A207,POP_2021_FX_ETARIA!A:AC,22,0)</f>
        <v>1704.2805126711332</v>
      </c>
      <c r="X207" s="3">
        <f t="shared" si="32"/>
        <v>645.43365474264601</v>
      </c>
      <c r="Y207" s="12">
        <f>(X207*POP_PADRAO!$G$2)/100000</f>
        <v>78.703858577224153</v>
      </c>
      <c r="Z207" s="8">
        <f>VLOOKUP(A207,OBITOS!A:AC,16,0)</f>
        <v>12</v>
      </c>
      <c r="AA207" s="1">
        <f>VLOOKUP(A207,POP_2021_FX_ETARIA!A:AC,25,0)</f>
        <v>966.53832350679318</v>
      </c>
      <c r="AB207" s="3">
        <f t="shared" si="33"/>
        <v>1241.5441486543041</v>
      </c>
      <c r="AC207" s="12">
        <f>(AB207*POP_PADRAO!$H$2)/100000</f>
        <v>113.34382185466988</v>
      </c>
      <c r="AD207" s="8">
        <f>VLOOKUP(A207,OBITOS!A:AC,17,0)</f>
        <v>28</v>
      </c>
      <c r="AE207" s="1">
        <f>VLOOKUP(A207,POP_2021_FX_ETARIA!A:AC,28,0)</f>
        <v>591.18703855619356</v>
      </c>
      <c r="AF207" s="3">
        <f t="shared" si="34"/>
        <v>4736.2337422657383</v>
      </c>
      <c r="AG207" s="12">
        <f>(AF207*POP_PADRAO!$I$2)/100000</f>
        <v>327.48713158619069</v>
      </c>
      <c r="AH207" s="12">
        <f t="shared" si="35"/>
        <v>579.8486052334589</v>
      </c>
    </row>
    <row r="208" spans="1:34" x14ac:dyDescent="0.25">
      <c r="A208" s="8" t="s">
        <v>207</v>
      </c>
      <c r="B208" s="6">
        <f>VLOOKUP($A208,OBITOS!A:AC,10,0)</f>
        <v>0</v>
      </c>
      <c r="C208" s="1">
        <f>VLOOKUP(A208,POP_2021_FX_ETARIA!A:AC,7,0)</f>
        <v>1450.0891329150029</v>
      </c>
      <c r="D208" s="3">
        <f t="shared" si="27"/>
        <v>0</v>
      </c>
      <c r="E208" s="12">
        <f>(D208*POP_PADRAO!$B$2)/100000</f>
        <v>0</v>
      </c>
      <c r="F208" s="6">
        <f>VLOOKUP(A208,OBITOS!A:AC,11,0)</f>
        <v>0</v>
      </c>
      <c r="G208" s="1">
        <f>VLOOKUP(A208,POP_2021_FX_ETARIA!A:AC,10,0)</f>
        <v>1595.9217661642597</v>
      </c>
      <c r="H208" s="3">
        <f t="shared" si="28"/>
        <v>0</v>
      </c>
      <c r="I208" s="12">
        <f>(H208*POP_PADRAO!$C$2)/100000</f>
        <v>0</v>
      </c>
      <c r="J208" s="8">
        <f>VLOOKUP(A208,OBITOS!A:AC,12,0)</f>
        <v>1</v>
      </c>
      <c r="K208" s="1">
        <f>VLOOKUP(A208,POP_2021_FX_ETARIA!A:AC,13,0)</f>
        <v>1869.7931118710308</v>
      </c>
      <c r="L208" s="3">
        <f t="shared" si="29"/>
        <v>53.481852813081453</v>
      </c>
      <c r="M208" s="12">
        <f>(L208*POP_PADRAO!$D$2)/100000</f>
        <v>7.9143044986462083</v>
      </c>
      <c r="N208" s="8">
        <f>VLOOKUP(A208,OBITOS!A:AB,13,0)</f>
        <v>1</v>
      </c>
      <c r="O208" s="1">
        <f>VLOOKUP(A208,POP_2021_FX_ETARIA!A:AC,16,0)</f>
        <v>1969.6136210384354</v>
      </c>
      <c r="P208" s="3">
        <f t="shared" si="30"/>
        <v>50.771379184145367</v>
      </c>
      <c r="Q208" s="12">
        <f>(P208*POP_PADRAO!$E$2)/100000</f>
        <v>8.4168835075308301</v>
      </c>
      <c r="R208" s="8">
        <f>VLOOKUP($A208,OBITOS!A:AB,14,0)</f>
        <v>5</v>
      </c>
      <c r="S208" s="1">
        <f>VLOOKUP(A208,POP_2021_FX_ETARIA!A:AC,19,0)</f>
        <v>1755.1084092274978</v>
      </c>
      <c r="T208" s="3">
        <f t="shared" si="31"/>
        <v>284.88268722960112</v>
      </c>
      <c r="U208" s="12">
        <f>(T208*POP_PADRAO!$F$2)/100000</f>
        <v>43.465297170812057</v>
      </c>
      <c r="V208" s="8">
        <f>VLOOKUP(A208,OBITOS!A:AC,15,0)</f>
        <v>11</v>
      </c>
      <c r="W208" s="1">
        <f>VLOOKUP(A208,POP_2021_FX_ETARIA!A:AC,22,0)</f>
        <v>1415.4279375113974</v>
      </c>
      <c r="X208" s="3">
        <f t="shared" si="32"/>
        <v>777.15012601349235</v>
      </c>
      <c r="Y208" s="12">
        <f>(X208*POP_PADRAO!$G$2)/100000</f>
        <v>94.76529951854782</v>
      </c>
      <c r="Z208" s="8">
        <f>VLOOKUP(A208,OBITOS!A:AC,16,0)</f>
        <v>16</v>
      </c>
      <c r="AA208" s="1">
        <f>VLOOKUP(A208,POP_2021_FX_ETARIA!A:AC,25,0)</f>
        <v>936.97831026647384</v>
      </c>
      <c r="AB208" s="3">
        <f t="shared" si="33"/>
        <v>1707.6169026206858</v>
      </c>
      <c r="AC208" s="12">
        <f>(AB208*POP_PADRAO!$H$2)/100000</f>
        <v>155.89282605571981</v>
      </c>
      <c r="AD208" s="8">
        <f>VLOOKUP(A208,OBITOS!A:AC,17,0)</f>
        <v>19</v>
      </c>
      <c r="AE208" s="1">
        <f>VLOOKUP(A208,POP_2021_FX_ETARIA!A:AC,28,0)</f>
        <v>719.97691218130308</v>
      </c>
      <c r="AF208" s="3">
        <f t="shared" si="34"/>
        <v>2638.9735113082988</v>
      </c>
      <c r="AG208" s="12">
        <f>(AF208*POP_PADRAO!$I$2)/100000</f>
        <v>182.4719624451767</v>
      </c>
      <c r="AH208" s="12">
        <f t="shared" si="35"/>
        <v>492.92657319643342</v>
      </c>
    </row>
    <row r="209" spans="1:34" x14ac:dyDescent="0.25">
      <c r="A209" s="8" t="s">
        <v>208</v>
      </c>
      <c r="B209" s="6">
        <f>VLOOKUP($A209,OBITOS!A:AC,10,0)</f>
        <v>0</v>
      </c>
      <c r="C209" s="1">
        <f>VLOOKUP(A209,POP_2021_FX_ETARIA!A:AC,7,0)</f>
        <v>1944.4150503898079</v>
      </c>
      <c r="D209" s="3">
        <f t="shared" si="27"/>
        <v>0</v>
      </c>
      <c r="E209" s="12">
        <f>(D209*POP_PADRAO!$B$2)/100000</f>
        <v>0</v>
      </c>
      <c r="F209" s="6">
        <f>VLOOKUP(A209,OBITOS!A:AC,11,0)</f>
        <v>0</v>
      </c>
      <c r="G209" s="1">
        <f>VLOOKUP(A209,POP_2021_FX_ETARIA!A:AC,10,0)</f>
        <v>1985.5615284719215</v>
      </c>
      <c r="H209" s="3">
        <f t="shared" si="28"/>
        <v>0</v>
      </c>
      <c r="I209" s="12">
        <f>(H209*POP_PADRAO!$C$2)/100000</f>
        <v>0</v>
      </c>
      <c r="J209" s="8">
        <f>VLOOKUP(A209,OBITOS!A:AC,12,0)</f>
        <v>0</v>
      </c>
      <c r="K209" s="1">
        <f>VLOOKUP(A209,POP_2021_FX_ETARIA!A:AC,13,0)</f>
        <v>2483.9462628236442</v>
      </c>
      <c r="L209" s="3">
        <f t="shared" si="29"/>
        <v>0</v>
      </c>
      <c r="M209" s="12">
        <f>(L209*POP_PADRAO!$D$2)/100000</f>
        <v>0</v>
      </c>
      <c r="N209" s="8">
        <f>VLOOKUP(A209,OBITOS!A:AB,13,0)</f>
        <v>2</v>
      </c>
      <c r="O209" s="1">
        <f>VLOOKUP(A209,POP_2021_FX_ETARIA!A:AC,16,0)</f>
        <v>2445.3557970727061</v>
      </c>
      <c r="P209" s="3">
        <f t="shared" si="30"/>
        <v>81.787689235004819</v>
      </c>
      <c r="Q209" s="12">
        <f>(P209*POP_PADRAO!$E$2)/100000</f>
        <v>13.558769994102073</v>
      </c>
      <c r="R209" s="8">
        <f>VLOOKUP($A209,OBITOS!A:AB,14,0)</f>
        <v>8</v>
      </c>
      <c r="S209" s="1">
        <f>VLOOKUP(A209,POP_2021_FX_ETARIA!A:AC,19,0)</f>
        <v>1982.0801164994684</v>
      </c>
      <c r="T209" s="3">
        <f t="shared" si="31"/>
        <v>403.61637924751085</v>
      </c>
      <c r="U209" s="12">
        <f>(T209*POP_PADRAO!$F$2)/100000</f>
        <v>61.580807305644441</v>
      </c>
      <c r="V209" s="8">
        <f>VLOOKUP(A209,OBITOS!A:AC,15,0)</f>
        <v>5</v>
      </c>
      <c r="W209" s="1">
        <f>VLOOKUP(A209,POP_2021_FX_ETARIA!A:AC,22,0)</f>
        <v>1674.8656616619051</v>
      </c>
      <c r="X209" s="3">
        <f t="shared" si="32"/>
        <v>298.53140550022931</v>
      </c>
      <c r="Y209" s="12">
        <f>(X209*POP_PADRAO!$G$2)/100000</f>
        <v>36.402770984600117</v>
      </c>
      <c r="Z209" s="8">
        <f>VLOOKUP(A209,OBITOS!A:AC,16,0)</f>
        <v>12</v>
      </c>
      <c r="AA209" s="1">
        <f>VLOOKUP(A209,POP_2021_FX_ETARIA!A:AC,25,0)</f>
        <v>999.82441644288372</v>
      </c>
      <c r="AB209" s="3">
        <f t="shared" si="33"/>
        <v>1200.2107372705391</v>
      </c>
      <c r="AC209" s="12">
        <f>(AB209*POP_PADRAO!$H$2)/100000</f>
        <v>109.57038631344876</v>
      </c>
      <c r="AD209" s="8">
        <f>VLOOKUP(A209,OBITOS!A:AC,17,0)</f>
        <v>19</v>
      </c>
      <c r="AE209" s="1">
        <f>VLOOKUP(A209,POP_2021_FX_ETARIA!A:AC,28,0)</f>
        <v>600.2101983002832</v>
      </c>
      <c r="AF209" s="3">
        <f t="shared" si="34"/>
        <v>3165.5576752620195</v>
      </c>
      <c r="AG209" s="12">
        <f>(AF209*POP_PADRAO!$I$2)/100000</f>
        <v>218.88265219914547</v>
      </c>
      <c r="AH209" s="12">
        <f t="shared" si="35"/>
        <v>439.99538679694086</v>
      </c>
    </row>
    <row r="210" spans="1:34" x14ac:dyDescent="0.25">
      <c r="A210" s="8" t="s">
        <v>209</v>
      </c>
      <c r="B210" s="6">
        <f>VLOOKUP($A210,OBITOS!A:AC,10,0)</f>
        <v>0</v>
      </c>
      <c r="C210" s="1">
        <f>VLOOKUP(A210,POP_2021_FX_ETARIA!A:AC,7,0)</f>
        <v>2184.6016352918805</v>
      </c>
      <c r="D210" s="3">
        <f t="shared" si="27"/>
        <v>0</v>
      </c>
      <c r="E210" s="12">
        <f>(D210*POP_PADRAO!$B$2)/100000</f>
        <v>0</v>
      </c>
      <c r="F210" s="6">
        <f>VLOOKUP(A210,OBITOS!A:AC,11,0)</f>
        <v>1</v>
      </c>
      <c r="G210" s="1">
        <f>VLOOKUP(A210,POP_2021_FX_ETARIA!A:AC,10,0)</f>
        <v>2292.0883082129785</v>
      </c>
      <c r="H210" s="3">
        <f t="shared" si="28"/>
        <v>43.628336500684291</v>
      </c>
      <c r="I210" s="12">
        <f>(H210*POP_PADRAO!$C$2)/100000</f>
        <v>5.281591996708773</v>
      </c>
      <c r="J210" s="8">
        <f>VLOOKUP(A210,OBITOS!A:AC,12,0)</f>
        <v>0</v>
      </c>
      <c r="K210" s="1">
        <f>VLOOKUP(A210,POP_2021_FX_ETARIA!A:AC,13,0)</f>
        <v>2618.0520273571078</v>
      </c>
      <c r="L210" s="3">
        <f t="shared" si="29"/>
        <v>0</v>
      </c>
      <c r="M210" s="12">
        <f>(L210*POP_PADRAO!$D$2)/100000</f>
        <v>0</v>
      </c>
      <c r="N210" s="8">
        <f>VLOOKUP(A210,OBITOS!A:AB,13,0)</f>
        <v>5</v>
      </c>
      <c r="O210" s="1">
        <f>VLOOKUP(A210,POP_2021_FX_ETARIA!A:AC,16,0)</f>
        <v>2994.9200349053981</v>
      </c>
      <c r="P210" s="3">
        <f t="shared" si="30"/>
        <v>166.94936565002268</v>
      </c>
      <c r="Q210" s="12">
        <f>(P210*POP_PADRAO!$E$2)/100000</f>
        <v>27.676879866427122</v>
      </c>
      <c r="R210" s="8">
        <f>VLOOKUP($A210,OBITOS!A:AB,14,0)</f>
        <v>8</v>
      </c>
      <c r="S210" s="1">
        <f>VLOOKUP(A210,POP_2021_FX_ETARIA!A:AC,19,0)</f>
        <v>2596.0542739586708</v>
      </c>
      <c r="T210" s="3">
        <f t="shared" si="31"/>
        <v>308.1599672336958</v>
      </c>
      <c r="U210" s="12">
        <f>(T210*POP_PADRAO!$F$2)/100000</f>
        <v>47.016772701126598</v>
      </c>
      <c r="V210" s="8">
        <f>VLOOKUP(A210,OBITOS!A:AC,15,0)</f>
        <v>13</v>
      </c>
      <c r="W210" s="1">
        <f>VLOOKUP(A210,POP_2021_FX_ETARIA!A:AC,22,0)</f>
        <v>1980.221567077989</v>
      </c>
      <c r="X210" s="3">
        <f t="shared" si="32"/>
        <v>656.49219340554771</v>
      </c>
      <c r="Y210" s="12">
        <f>(X210*POP_PADRAO!$G$2)/100000</f>
        <v>80.052331277091056</v>
      </c>
      <c r="Z210" s="8">
        <f>VLOOKUP(A210,OBITOS!A:AC,16,0)</f>
        <v>23</v>
      </c>
      <c r="AA210" s="1">
        <f>VLOOKUP(A210,POP_2021_FX_ETARIA!A:AC,25,0)</f>
        <v>1181.2211319975211</v>
      </c>
      <c r="AB210" s="3">
        <f t="shared" si="33"/>
        <v>1947.1375322506733</v>
      </c>
      <c r="AC210" s="12">
        <f>(AB210*POP_PADRAO!$H$2)/100000</f>
        <v>177.75929258832383</v>
      </c>
      <c r="AD210" s="8">
        <f>VLOOKUP(A210,OBITOS!A:AC,17,0)</f>
        <v>20</v>
      </c>
      <c r="AE210" s="1">
        <f>VLOOKUP(A210,POP_2021_FX_ETARIA!A:AC,28,0)</f>
        <v>776.41869688385259</v>
      </c>
      <c r="AF210" s="3">
        <f t="shared" si="34"/>
        <v>2575.9297245506541</v>
      </c>
      <c r="AG210" s="12">
        <f>(AF210*POP_PADRAO!$I$2)/100000</f>
        <v>178.11279648903962</v>
      </c>
      <c r="AH210" s="12">
        <f t="shared" si="35"/>
        <v>515.89966491871701</v>
      </c>
    </row>
    <row r="211" spans="1:34" x14ac:dyDescent="0.25">
      <c r="A211" s="8" t="s">
        <v>210</v>
      </c>
      <c r="B211" s="6">
        <f>VLOOKUP($A211,OBITOS!A:AC,10,0)</f>
        <v>0</v>
      </c>
      <c r="C211" s="1">
        <f>VLOOKUP(A211,POP_2021_FX_ETARIA!A:AC,7,0)</f>
        <v>1624.5592860178494</v>
      </c>
      <c r="D211" s="3">
        <f t="shared" si="27"/>
        <v>0</v>
      </c>
      <c r="E211" s="12">
        <f>(D211*POP_PADRAO!$B$2)/100000</f>
        <v>0</v>
      </c>
      <c r="F211" s="6">
        <f>VLOOKUP(A211,OBITOS!A:AC,11,0)</f>
        <v>0</v>
      </c>
      <c r="G211" s="1">
        <f>VLOOKUP(A211,POP_2021_FX_ETARIA!A:AC,10,0)</f>
        <v>1897.0937552707032</v>
      </c>
      <c r="H211" s="3">
        <f t="shared" si="28"/>
        <v>0</v>
      </c>
      <c r="I211" s="12">
        <f>(H211*POP_PADRAO!$C$2)/100000</f>
        <v>0</v>
      </c>
      <c r="J211" s="8">
        <f>VLOOKUP(A211,OBITOS!A:AC,12,0)</f>
        <v>0</v>
      </c>
      <c r="K211" s="1">
        <f>VLOOKUP(A211,POP_2021_FX_ETARIA!A:AC,13,0)</f>
        <v>2085.4628063530163</v>
      </c>
      <c r="L211" s="3">
        <f t="shared" si="29"/>
        <v>0</v>
      </c>
      <c r="M211" s="12">
        <f>(L211*POP_PADRAO!$D$2)/100000</f>
        <v>0</v>
      </c>
      <c r="N211" s="8">
        <f>VLOOKUP(A211,OBITOS!A:AB,13,0)</f>
        <v>3</v>
      </c>
      <c r="O211" s="1">
        <f>VLOOKUP(A211,POP_2021_FX_ETARIA!A:AC,16,0)</f>
        <v>2333.3641847601211</v>
      </c>
      <c r="P211" s="3">
        <f t="shared" si="30"/>
        <v>128.56972861732734</v>
      </c>
      <c r="Q211" s="12">
        <f>(P211*POP_PADRAO!$E$2)/100000</f>
        <v>21.314300414057445</v>
      </c>
      <c r="R211" s="8">
        <f>VLOOKUP($A211,OBITOS!A:AB,14,0)</f>
        <v>6</v>
      </c>
      <c r="S211" s="1">
        <f>VLOOKUP(A211,POP_2021_FX_ETARIA!A:AC,19,0)</f>
        <v>2056.8822312466477</v>
      </c>
      <c r="T211" s="3">
        <f t="shared" si="31"/>
        <v>291.70362351584333</v>
      </c>
      <c r="U211" s="12">
        <f>(T211*POP_PADRAO!$F$2)/100000</f>
        <v>44.505985271404676</v>
      </c>
      <c r="V211" s="8">
        <f>VLOOKUP(A211,OBITOS!A:AC,15,0)</f>
        <v>4</v>
      </c>
      <c r="W211" s="1">
        <f>VLOOKUP(A211,POP_2021_FX_ETARIA!A:AC,22,0)</f>
        <v>1450.2511336356363</v>
      </c>
      <c r="X211" s="3">
        <f t="shared" si="32"/>
        <v>275.8142991395149</v>
      </c>
      <c r="Y211" s="12">
        <f>(X211*POP_PADRAO!$G$2)/100000</f>
        <v>33.632658343029966</v>
      </c>
      <c r="Z211" s="8">
        <f>VLOOKUP(A211,OBITOS!A:AC,16,0)</f>
        <v>19</v>
      </c>
      <c r="AA211" s="1">
        <f>VLOOKUP(A211,POP_2021_FX_ETARIA!A:AC,25,0)</f>
        <v>934.19938293165671</v>
      </c>
      <c r="AB211" s="3">
        <f t="shared" si="33"/>
        <v>2033.8270766541475</v>
      </c>
      <c r="AC211" s="12">
        <f>(AB211*POP_PADRAO!$H$2)/100000</f>
        <v>185.67340848036025</v>
      </c>
      <c r="AD211" s="8">
        <f>VLOOKUP(A211,OBITOS!A:AC,17,0)</f>
        <v>15</v>
      </c>
      <c r="AE211" s="1">
        <f>VLOOKUP(A211,POP_2021_FX_ETARIA!A:AC,28,0)</f>
        <v>580.61769050308453</v>
      </c>
      <c r="AF211" s="3">
        <f t="shared" si="34"/>
        <v>2583.455558683208</v>
      </c>
      <c r="AG211" s="12">
        <f>(AF211*POP_PADRAO!$I$2)/100000</f>
        <v>178.63317068655218</v>
      </c>
      <c r="AH211" s="12">
        <f t="shared" si="35"/>
        <v>463.75952319540454</v>
      </c>
    </row>
    <row r="212" spans="1:34" x14ac:dyDescent="0.25">
      <c r="A212" s="8" t="s">
        <v>211</v>
      </c>
      <c r="B212" s="6">
        <f>VLOOKUP($A212,OBITOS!A:AC,10,0)</f>
        <v>0</v>
      </c>
      <c r="C212" s="1">
        <f>VLOOKUP(A212,POP_2021_FX_ETARIA!A:AC,7,0)</f>
        <v>1995.1070223244419</v>
      </c>
      <c r="D212" s="3">
        <f t="shared" si="27"/>
        <v>0</v>
      </c>
      <c r="E212" s="12">
        <f>(D212*POP_PADRAO!$B$2)/100000</f>
        <v>0</v>
      </c>
      <c r="F212" s="6">
        <f>VLOOKUP(A212,OBITOS!A:AC,11,0)</f>
        <v>0</v>
      </c>
      <c r="G212" s="1">
        <f>VLOOKUP(A212,POP_2021_FX_ETARIA!A:AC,10,0)</f>
        <v>2323.0198810929332</v>
      </c>
      <c r="H212" s="3">
        <f t="shared" si="28"/>
        <v>0</v>
      </c>
      <c r="I212" s="12">
        <f>(H212*POP_PADRAO!$C$2)/100000</f>
        <v>0</v>
      </c>
      <c r="J212" s="8">
        <f>VLOOKUP(A212,OBITOS!A:AC,12,0)</f>
        <v>0</v>
      </c>
      <c r="K212" s="1">
        <f>VLOOKUP(A212,POP_2021_FX_ETARIA!A:AC,13,0)</f>
        <v>2521.1275291117404</v>
      </c>
      <c r="L212" s="3">
        <f t="shared" si="29"/>
        <v>0</v>
      </c>
      <c r="M212" s="12">
        <f>(L212*POP_PADRAO!$D$2)/100000</f>
        <v>0</v>
      </c>
      <c r="N212" s="8">
        <f>VLOOKUP(A212,OBITOS!A:AB,13,0)</f>
        <v>1</v>
      </c>
      <c r="O212" s="1">
        <f>VLOOKUP(A212,POP_2021_FX_ETARIA!A:AC,16,0)</f>
        <v>2698.818027396067</v>
      </c>
      <c r="P212" s="3">
        <f t="shared" si="30"/>
        <v>37.053257753907992</v>
      </c>
      <c r="Q212" s="12">
        <f>(P212*POP_PADRAO!$E$2)/100000</f>
        <v>6.1426921840749831</v>
      </c>
      <c r="R212" s="8">
        <f>VLOOKUP($A212,OBITOS!A:AB,14,0)</f>
        <v>5</v>
      </c>
      <c r="S212" s="1">
        <f>VLOOKUP(A212,POP_2021_FX_ETARIA!A:AC,19,0)</f>
        <v>2459.7327407861467</v>
      </c>
      <c r="T212" s="3">
        <f t="shared" si="31"/>
        <v>203.27411661813176</v>
      </c>
      <c r="U212" s="12">
        <f>(T212*POP_PADRAO!$F$2)/100000</f>
        <v>31.01406397090231</v>
      </c>
      <c r="V212" s="8">
        <f>VLOOKUP(A212,OBITOS!A:AC,15,0)</f>
        <v>4</v>
      </c>
      <c r="W212" s="1">
        <f>VLOOKUP(A212,POP_2021_FX_ETARIA!A:AC,22,0)</f>
        <v>1801.5828220858896</v>
      </c>
      <c r="X212" s="3">
        <f t="shared" si="32"/>
        <v>222.02698377023614</v>
      </c>
      <c r="Y212" s="12">
        <f>(X212*POP_PADRAO!$G$2)/100000</f>
        <v>27.073859880994078</v>
      </c>
      <c r="Z212" s="8">
        <f>VLOOKUP(A212,OBITOS!A:AC,16,0)</f>
        <v>15</v>
      </c>
      <c r="AA212" s="1">
        <f>VLOOKUP(A212,POP_2021_FX_ETARIA!A:AC,25,0)</f>
        <v>1104.9989521480964</v>
      </c>
      <c r="AB212" s="3">
        <f t="shared" si="33"/>
        <v>1357.4673506106312</v>
      </c>
      <c r="AC212" s="12">
        <f>(AB212*POP_PADRAO!$H$2)/100000</f>
        <v>123.92675502350023</v>
      </c>
      <c r="AD212" s="8">
        <f>VLOOKUP(A212,OBITOS!A:AC,17,0)</f>
        <v>19</v>
      </c>
      <c r="AE212" s="1">
        <f>VLOOKUP(A212,POP_2021_FX_ETARIA!A:AC,28,0)</f>
        <v>571.61586584412203</v>
      </c>
      <c r="AF212" s="3">
        <f t="shared" si="34"/>
        <v>3323.9105377073711</v>
      </c>
      <c r="AG212" s="12">
        <f>(AF212*POP_PADRAO!$I$2)/100000</f>
        <v>229.83196921403638</v>
      </c>
      <c r="AH212" s="12">
        <f t="shared" si="35"/>
        <v>417.98934027350799</v>
      </c>
    </row>
    <row r="213" spans="1:34" x14ac:dyDescent="0.25">
      <c r="A213" s="8" t="s">
        <v>212</v>
      </c>
      <c r="B213" s="6">
        <f>VLOOKUP($A213,OBITOS!A:AC,10,0)</f>
        <v>0</v>
      </c>
      <c r="C213" s="1">
        <f>VLOOKUP(A213,POP_2021_FX_ETARIA!A:AC,7,0)</f>
        <v>2651.3554636390495</v>
      </c>
      <c r="D213" s="3">
        <f t="shared" si="27"/>
        <v>0</v>
      </c>
      <c r="E213" s="12">
        <f>(D213*POP_PADRAO!$B$2)/100000</f>
        <v>0</v>
      </c>
      <c r="F213" s="6">
        <f>VLOOKUP(A213,OBITOS!A:AC,11,0)</f>
        <v>0</v>
      </c>
      <c r="G213" s="1">
        <f>VLOOKUP(A213,POP_2021_FX_ETARIA!A:AC,10,0)</f>
        <v>3024.2326749123131</v>
      </c>
      <c r="H213" s="3">
        <f t="shared" si="28"/>
        <v>0</v>
      </c>
      <c r="I213" s="12">
        <f>(H213*POP_PADRAO!$C$2)/100000</f>
        <v>0</v>
      </c>
      <c r="J213" s="8">
        <f>VLOOKUP(A213,OBITOS!A:AC,12,0)</f>
        <v>0</v>
      </c>
      <c r="K213" s="1">
        <f>VLOOKUP(A213,POP_2021_FX_ETARIA!A:AC,13,0)</f>
        <v>3229.9676030033925</v>
      </c>
      <c r="L213" s="3">
        <f t="shared" si="29"/>
        <v>0</v>
      </c>
      <c r="M213" s="12">
        <f>(L213*POP_PADRAO!$D$2)/100000</f>
        <v>0</v>
      </c>
      <c r="N213" s="8">
        <f>VLOOKUP(A213,OBITOS!A:AB,13,0)</f>
        <v>3</v>
      </c>
      <c r="O213" s="1">
        <f>VLOOKUP(A213,POP_2021_FX_ETARIA!A:AC,16,0)</f>
        <v>3247.5462989601747</v>
      </c>
      <c r="P213" s="3">
        <f t="shared" si="30"/>
        <v>92.377435880146308</v>
      </c>
      <c r="Q213" s="12">
        <f>(P213*POP_PADRAO!$E$2)/100000</f>
        <v>15.314339082803436</v>
      </c>
      <c r="R213" s="8">
        <f>VLOOKUP($A213,OBITOS!A:AB,14,0)</f>
        <v>2</v>
      </c>
      <c r="S213" s="1">
        <f>VLOOKUP(A213,POP_2021_FX_ETARIA!A:AC,19,0)</f>
        <v>2598.1456305680003</v>
      </c>
      <c r="T213" s="3">
        <f t="shared" si="31"/>
        <v>76.977979081286705</v>
      </c>
      <c r="U213" s="12">
        <f>(T213*POP_PADRAO!$F$2)/100000</f>
        <v>11.744731731205826</v>
      </c>
      <c r="V213" s="8">
        <f>VLOOKUP(A213,OBITOS!A:AC,15,0)</f>
        <v>6</v>
      </c>
      <c r="W213" s="1">
        <f>VLOOKUP(A213,POP_2021_FX_ETARIA!A:AC,22,0)</f>
        <v>1688.3264379005434</v>
      </c>
      <c r="X213" s="3">
        <f t="shared" si="32"/>
        <v>355.38151066692296</v>
      </c>
      <c r="Y213" s="12">
        <f>(X213*POP_PADRAO!$G$2)/100000</f>
        <v>43.335044509946151</v>
      </c>
      <c r="Z213" s="8">
        <f>VLOOKUP(A213,OBITOS!A:AC,16,0)</f>
        <v>9</v>
      </c>
      <c r="AA213" s="1">
        <f>VLOOKUP(A213,POP_2021_FX_ETARIA!A:AC,25,0)</f>
        <v>840.02575844304522</v>
      </c>
      <c r="AB213" s="3">
        <f t="shared" si="33"/>
        <v>1071.3957172790924</v>
      </c>
      <c r="AC213" s="12">
        <f>(AB213*POP_PADRAO!$H$2)/100000</f>
        <v>97.810525261434265</v>
      </c>
      <c r="AD213" s="8">
        <f>VLOOKUP(A213,OBITOS!A:AC,17,0)</f>
        <v>10</v>
      </c>
      <c r="AE213" s="1">
        <f>VLOOKUP(A213,POP_2021_FX_ETARIA!A:AC,28,0)</f>
        <v>494.28494623655911</v>
      </c>
      <c r="AF213" s="3">
        <f t="shared" si="34"/>
        <v>2023.1245309287881</v>
      </c>
      <c r="AG213" s="12">
        <f>(AF213*POP_PADRAO!$I$2)/100000</f>
        <v>139.88905225749571</v>
      </c>
      <c r="AH213" s="12">
        <f t="shared" si="35"/>
        <v>308.09369284288539</v>
      </c>
    </row>
    <row r="214" spans="1:34" x14ac:dyDescent="0.25">
      <c r="A214" s="8" t="s">
        <v>213</v>
      </c>
      <c r="B214" s="6">
        <f>VLOOKUP($A214,OBITOS!A:AC,10,0)</f>
        <v>0</v>
      </c>
      <c r="C214" s="1">
        <f>VLOOKUP(A214,POP_2021_FX_ETARIA!A:AC,7,0)</f>
        <v>1888.9166420461738</v>
      </c>
      <c r="D214" s="3">
        <f t="shared" si="27"/>
        <v>0</v>
      </c>
      <c r="E214" s="12">
        <f>(D214*POP_PADRAO!$B$2)/100000</f>
        <v>0</v>
      </c>
      <c r="F214" s="6">
        <f>VLOOKUP(A214,OBITOS!A:AC,11,0)</f>
        <v>0</v>
      </c>
      <c r="G214" s="1">
        <f>VLOOKUP(A214,POP_2021_FX_ETARIA!A:AC,10,0)</f>
        <v>2348.2071995569504</v>
      </c>
      <c r="H214" s="3">
        <f t="shared" si="28"/>
        <v>0</v>
      </c>
      <c r="I214" s="12">
        <f>(H214*POP_PADRAO!$C$2)/100000</f>
        <v>0</v>
      </c>
      <c r="J214" s="8">
        <f>VLOOKUP(A214,OBITOS!A:AC,12,0)</f>
        <v>3</v>
      </c>
      <c r="K214" s="1">
        <f>VLOOKUP(A214,POP_2021_FX_ETARIA!A:AC,13,0)</f>
        <v>3063.2526584594275</v>
      </c>
      <c r="L214" s="3">
        <f t="shared" si="29"/>
        <v>97.935114549407146</v>
      </c>
      <c r="M214" s="12">
        <f>(L214*POP_PADRAO!$D$2)/100000</f>
        <v>14.492547974407891</v>
      </c>
      <c r="N214" s="8">
        <f>VLOOKUP(A214,OBITOS!A:AB,13,0)</f>
        <v>4</v>
      </c>
      <c r="O214" s="1">
        <f>VLOOKUP(A214,POP_2021_FX_ETARIA!A:AC,16,0)</f>
        <v>2850.1895113230039</v>
      </c>
      <c r="P214" s="3">
        <f t="shared" si="30"/>
        <v>140.34154515372123</v>
      </c>
      <c r="Q214" s="12">
        <f>(P214*POP_PADRAO!$E$2)/100000</f>
        <v>23.265833148661457</v>
      </c>
      <c r="R214" s="8">
        <f>VLOOKUP($A214,OBITOS!A:AB,14,0)</f>
        <v>5</v>
      </c>
      <c r="S214" s="1">
        <f>VLOOKUP(A214,POP_2021_FX_ETARIA!A:AC,19,0)</f>
        <v>2941.4588804778823</v>
      </c>
      <c r="T214" s="3">
        <f t="shared" si="31"/>
        <v>169.98367827557999</v>
      </c>
      <c r="U214" s="12">
        <f>(T214*POP_PADRAO!$F$2)/100000</f>
        <v>25.934854666970768</v>
      </c>
      <c r="V214" s="8">
        <f>VLOOKUP(A214,OBITOS!A:AC,15,0)</f>
        <v>11</v>
      </c>
      <c r="W214" s="1">
        <f>VLOOKUP(A214,POP_2021_FX_ETARIA!A:AC,22,0)</f>
        <v>2382.0751196560395</v>
      </c>
      <c r="X214" s="3">
        <f t="shared" si="32"/>
        <v>461.78224646367778</v>
      </c>
      <c r="Y214" s="12">
        <f>(X214*POP_PADRAO!$G$2)/100000</f>
        <v>56.30949726915253</v>
      </c>
      <c r="Z214" s="8">
        <f>VLOOKUP(A214,OBITOS!A:AC,16,0)</f>
        <v>16</v>
      </c>
      <c r="AA214" s="1">
        <f>VLOOKUP(A214,POP_2021_FX_ETARIA!A:AC,25,0)</f>
        <v>1678.4044075558099</v>
      </c>
      <c r="AB214" s="3">
        <f t="shared" si="33"/>
        <v>953.28634314659178</v>
      </c>
      <c r="AC214" s="12">
        <f>(AB214*POP_PADRAO!$H$2)/100000</f>
        <v>87.028010700392926</v>
      </c>
      <c r="AD214" s="8">
        <f>VLOOKUP(A214,OBITOS!A:AC,17,0)</f>
        <v>25</v>
      </c>
      <c r="AE214" s="1">
        <f>VLOOKUP(A214,POP_2021_FX_ETARIA!A:AC,28,0)</f>
        <v>1155.1827956989248</v>
      </c>
      <c r="AF214" s="3">
        <f t="shared" si="34"/>
        <v>2164.1596544791123</v>
      </c>
      <c r="AG214" s="12">
        <f>(AF214*POP_PADRAO!$I$2)/100000</f>
        <v>149.64093330429228</v>
      </c>
      <c r="AH214" s="12">
        <f t="shared" si="35"/>
        <v>356.67167706387784</v>
      </c>
    </row>
    <row r="215" spans="1:34" x14ac:dyDescent="0.25">
      <c r="A215" s="8" t="s">
        <v>214</v>
      </c>
      <c r="B215" s="6">
        <f>VLOOKUP($A215,OBITOS!A:AC,10,0)</f>
        <v>0</v>
      </c>
      <c r="C215" s="1">
        <f>VLOOKUP(A215,POP_2021_FX_ETARIA!A:AC,7,0)</f>
        <v>2644.4562043795622</v>
      </c>
      <c r="D215" s="3">
        <f t="shared" si="27"/>
        <v>0</v>
      </c>
      <c r="E215" s="12">
        <f>(D215*POP_PADRAO!$B$2)/100000</f>
        <v>0</v>
      </c>
      <c r="F215" s="6">
        <f>VLOOKUP(A215,OBITOS!A:AC,11,0)</f>
        <v>0</v>
      </c>
      <c r="G215" s="1">
        <f>VLOOKUP(A215,POP_2021_FX_ETARIA!A:AC,10,0)</f>
        <v>2952.2332374928119</v>
      </c>
      <c r="H215" s="3">
        <f t="shared" si="28"/>
        <v>0</v>
      </c>
      <c r="I215" s="12">
        <f>(H215*POP_PADRAO!$C$2)/100000</f>
        <v>0</v>
      </c>
      <c r="J215" s="8">
        <f>VLOOKUP(A215,OBITOS!A:AC,12,0)</f>
        <v>2</v>
      </c>
      <c r="K215" s="1">
        <f>VLOOKUP(A215,POP_2021_FX_ETARIA!A:AC,13,0)</f>
        <v>3651.7281532266843</v>
      </c>
      <c r="L215" s="3">
        <f t="shared" si="29"/>
        <v>54.768589448061483</v>
      </c>
      <c r="M215" s="12">
        <f>(L215*POP_PADRAO!$D$2)/100000</f>
        <v>8.104717227509342</v>
      </c>
      <c r="N215" s="8">
        <f>VLOOKUP(A215,OBITOS!A:AB,13,0)</f>
        <v>6</v>
      </c>
      <c r="O215" s="1">
        <f>VLOOKUP(A215,POP_2021_FX_ETARIA!A:AC,16,0)</f>
        <v>3801.4934273805711</v>
      </c>
      <c r="P215" s="3">
        <f t="shared" si="30"/>
        <v>157.83270745082717</v>
      </c>
      <c r="Q215" s="12">
        <f>(P215*POP_PADRAO!$E$2)/100000</f>
        <v>26.165519504080173</v>
      </c>
      <c r="R215" s="8">
        <f>VLOOKUP($A215,OBITOS!A:AB,14,0)</f>
        <v>6</v>
      </c>
      <c r="S215" s="1">
        <f>VLOOKUP(A215,POP_2021_FX_ETARIA!A:AC,19,0)</f>
        <v>3380.3176270662752</v>
      </c>
      <c r="T215" s="3">
        <f t="shared" si="31"/>
        <v>177.49811295713374</v>
      </c>
      <c r="U215" s="12">
        <f>(T215*POP_PADRAO!$F$2)/100000</f>
        <v>27.081351632724093</v>
      </c>
      <c r="V215" s="8">
        <f>VLOOKUP(A215,OBITOS!A:AC,15,0)</f>
        <v>9</v>
      </c>
      <c r="W215" s="1">
        <f>VLOOKUP(A215,POP_2021_FX_ETARIA!A:AC,22,0)</f>
        <v>2611.0918121613486</v>
      </c>
      <c r="X215" s="3">
        <f t="shared" si="32"/>
        <v>344.68339864886599</v>
      </c>
      <c r="Y215" s="12">
        <f>(X215*POP_PADRAO!$G$2)/100000</f>
        <v>42.030522055739482</v>
      </c>
      <c r="Z215" s="8">
        <f>VLOOKUP(A215,OBITOS!A:AC,16,0)</f>
        <v>19</v>
      </c>
      <c r="AA215" s="1">
        <f>VLOOKUP(A215,POP_2021_FX_ETARIA!A:AC,25,0)</f>
        <v>1716.6463980829715</v>
      </c>
      <c r="AB215" s="3">
        <f t="shared" si="33"/>
        <v>1106.809184536655</v>
      </c>
      <c r="AC215" s="12">
        <f>(AB215*POP_PADRAO!$H$2)/100000</f>
        <v>101.04351357558158</v>
      </c>
      <c r="AD215" s="8">
        <f>VLOOKUP(A215,OBITOS!A:AC,17,0)</f>
        <v>20</v>
      </c>
      <c r="AE215" s="1">
        <f>VLOOKUP(A215,POP_2021_FX_ETARIA!A:AC,28,0)</f>
        <v>1053.4137931034481</v>
      </c>
      <c r="AF215" s="3">
        <f t="shared" si="34"/>
        <v>1898.5891518543981</v>
      </c>
      <c r="AG215" s="12">
        <f>(AF215*POP_PADRAO!$I$2)/100000</f>
        <v>131.2780469115981</v>
      </c>
      <c r="AH215" s="12">
        <f t="shared" si="35"/>
        <v>335.70367090723278</v>
      </c>
    </row>
    <row r="216" spans="1:34" x14ac:dyDescent="0.25">
      <c r="A216" s="8" t="s">
        <v>215</v>
      </c>
      <c r="B216" s="6">
        <f>VLOOKUP($A216,OBITOS!A:AC,10,0)</f>
        <v>0</v>
      </c>
      <c r="C216" s="1">
        <f>VLOOKUP(A216,POP_2021_FX_ETARIA!A:AC,7,0)</f>
        <v>3623.6672601032578</v>
      </c>
      <c r="D216" s="3">
        <f t="shared" si="27"/>
        <v>0</v>
      </c>
      <c r="E216" s="12">
        <f>(D216*POP_PADRAO!$B$2)/100000</f>
        <v>0</v>
      </c>
      <c r="F216" s="6">
        <f>VLOOKUP(A216,OBITOS!A:AC,11,0)</f>
        <v>1</v>
      </c>
      <c r="G216" s="1">
        <f>VLOOKUP(A216,POP_2021_FX_ETARIA!A:AC,10,0)</f>
        <v>3830.1543415756182</v>
      </c>
      <c r="H216" s="3">
        <f t="shared" si="28"/>
        <v>26.108608448103112</v>
      </c>
      <c r="I216" s="12">
        <f>(H216*POP_PADRAO!$C$2)/100000</f>
        <v>3.1606755719999002</v>
      </c>
      <c r="J216" s="8">
        <f>VLOOKUP(A216,OBITOS!A:AC,12,0)</f>
        <v>0</v>
      </c>
      <c r="K216" s="1">
        <f>VLOOKUP(A216,POP_2021_FX_ETARIA!A:AC,13,0)</f>
        <v>4560.8510175209494</v>
      </c>
      <c r="L216" s="3">
        <f t="shared" si="29"/>
        <v>0</v>
      </c>
      <c r="M216" s="12">
        <f>(L216*POP_PADRAO!$D$2)/100000</f>
        <v>0</v>
      </c>
      <c r="N216" s="8">
        <f>VLOOKUP(A216,OBITOS!A:AB,13,0)</f>
        <v>2</v>
      </c>
      <c r="O216" s="1">
        <f>VLOOKUP(A216,POP_2021_FX_ETARIA!A:AC,16,0)</f>
        <v>4680.4772362936837</v>
      </c>
      <c r="P216" s="3">
        <f t="shared" si="30"/>
        <v>42.730685334637677</v>
      </c>
      <c r="Q216" s="12">
        <f>(P216*POP_PADRAO!$E$2)/100000</f>
        <v>7.0838966054897705</v>
      </c>
      <c r="R216" s="8">
        <f>VLOOKUP($A216,OBITOS!A:AB,14,0)</f>
        <v>2</v>
      </c>
      <c r="S216" s="1">
        <f>VLOOKUP(A216,POP_2021_FX_ETARIA!A:AC,19,0)</f>
        <v>3698.0824965240226</v>
      </c>
      <c r="T216" s="3">
        <f t="shared" si="31"/>
        <v>54.082081778323797</v>
      </c>
      <c r="U216" s="12">
        <f>(T216*POP_PADRAO!$F$2)/100000</f>
        <v>8.2514447577379908</v>
      </c>
      <c r="V216" s="8">
        <f>VLOOKUP(A216,OBITOS!A:AC,15,0)</f>
        <v>11</v>
      </c>
      <c r="W216" s="1">
        <f>VLOOKUP(A216,POP_2021_FX_ETARIA!A:AC,22,0)</f>
        <v>2466.2655027092114</v>
      </c>
      <c r="X216" s="3">
        <f t="shared" si="32"/>
        <v>446.01848373244553</v>
      </c>
      <c r="Y216" s="12">
        <f>(X216*POP_PADRAO!$G$2)/100000</f>
        <v>54.387271888546202</v>
      </c>
      <c r="Z216" s="8">
        <f>VLOOKUP(A216,OBITOS!A:AC,16,0)</f>
        <v>11</v>
      </c>
      <c r="AA216" s="1">
        <f>VLOOKUP(A216,POP_2021_FX_ETARIA!A:AC,25,0)</f>
        <v>1646.8042534072188</v>
      </c>
      <c r="AB216" s="3">
        <f t="shared" si="33"/>
        <v>667.96038310206745</v>
      </c>
      <c r="AC216" s="12">
        <f>(AB216*POP_PADRAO!$H$2)/100000</f>
        <v>60.979855408571751</v>
      </c>
      <c r="AD216" s="8">
        <f>VLOOKUP(A216,OBITOS!A:AC,17,0)</f>
        <v>18</v>
      </c>
      <c r="AE216" s="1">
        <f>VLOOKUP(A216,POP_2021_FX_ETARIA!A:AC,28,0)</f>
        <v>687.25391849529774</v>
      </c>
      <c r="AF216" s="3">
        <f t="shared" si="34"/>
        <v>2619.1192971893047</v>
      </c>
      <c r="AG216" s="12">
        <f>(AF216*POP_PADRAO!$I$2)/100000</f>
        <v>181.09914176411442</v>
      </c>
      <c r="AH216" s="12">
        <f t="shared" si="35"/>
        <v>314.96228599646008</v>
      </c>
    </row>
    <row r="217" spans="1:34" x14ac:dyDescent="0.25">
      <c r="A217" s="8" t="s">
        <v>216</v>
      </c>
      <c r="B217" s="6">
        <f>VLOOKUP($A217,OBITOS!A:AC,10,0)</f>
        <v>0</v>
      </c>
      <c r="C217" s="1">
        <f>VLOOKUP(A217,POP_2021_FX_ETARIA!A:AC,7,0)</f>
        <v>2665.9558483176074</v>
      </c>
      <c r="D217" s="3">
        <f t="shared" si="27"/>
        <v>0</v>
      </c>
      <c r="E217" s="12">
        <f>(D217*POP_PADRAO!$B$2)/100000</f>
        <v>0</v>
      </c>
      <c r="F217" s="6">
        <f>VLOOKUP(A217,OBITOS!A:AC,11,0)</f>
        <v>0</v>
      </c>
      <c r="G217" s="1">
        <f>VLOOKUP(A217,POP_2021_FX_ETARIA!A:AC,10,0)</f>
        <v>3219.6117308798162</v>
      </c>
      <c r="H217" s="3">
        <f t="shared" si="28"/>
        <v>0</v>
      </c>
      <c r="I217" s="12">
        <f>(H217*POP_PADRAO!$C$2)/100000</f>
        <v>0</v>
      </c>
      <c r="J217" s="8">
        <f>VLOOKUP(A217,OBITOS!A:AC,12,0)</f>
        <v>1</v>
      </c>
      <c r="K217" s="1">
        <f>VLOOKUP(A217,POP_2021_FX_ETARIA!A:AC,13,0)</f>
        <v>3649.696593753401</v>
      </c>
      <c r="L217" s="3">
        <f t="shared" si="29"/>
        <v>27.39953786053173</v>
      </c>
      <c r="M217" s="12">
        <f>(L217*POP_PADRAO!$D$2)/100000</f>
        <v>4.0546143101720125</v>
      </c>
      <c r="N217" s="8">
        <f>VLOOKUP(A217,OBITOS!A:AB,13,0)</f>
        <v>3</v>
      </c>
      <c r="O217" s="1">
        <f>VLOOKUP(A217,POP_2021_FX_ETARIA!A:AC,16,0)</f>
        <v>3699.9864139147166</v>
      </c>
      <c r="P217" s="3">
        <f t="shared" si="30"/>
        <v>81.08137880500739</v>
      </c>
      <c r="Q217" s="12">
        <f>(P217*POP_PADRAO!$E$2)/100000</f>
        <v>13.441677791664942</v>
      </c>
      <c r="R217" s="8">
        <f>VLOOKUP($A217,OBITOS!A:AB,14,0)</f>
        <v>12</v>
      </c>
      <c r="S217" s="1">
        <f>VLOOKUP(A217,POP_2021_FX_ETARIA!A:AC,19,0)</f>
        <v>3270.2258612698902</v>
      </c>
      <c r="T217" s="3">
        <f t="shared" si="31"/>
        <v>366.94713175988937</v>
      </c>
      <c r="U217" s="12">
        <f>(T217*POP_PADRAO!$F$2)/100000</f>
        <v>55.986084247605589</v>
      </c>
      <c r="V217" s="8">
        <f>VLOOKUP(A217,OBITOS!A:AC,15,0)</f>
        <v>8</v>
      </c>
      <c r="W217" s="1">
        <f>VLOOKUP(A217,POP_2021_FX_ETARIA!A:AC,22,0)</f>
        <v>2239.8865141481037</v>
      </c>
      <c r="X217" s="3">
        <f t="shared" si="32"/>
        <v>357.16095210487219</v>
      </c>
      <c r="Y217" s="12">
        <f>(X217*POP_PADRAO!$G$2)/100000</f>
        <v>43.552028713124479</v>
      </c>
      <c r="Z217" s="8">
        <f>VLOOKUP(A217,OBITOS!A:AC,16,0)</f>
        <v>14</v>
      </c>
      <c r="AA217" s="1">
        <f>VLOOKUP(A217,POP_2021_FX_ETARIA!A:AC,25,0)</f>
        <v>1174.45080125805</v>
      </c>
      <c r="AB217" s="3">
        <f t="shared" si="33"/>
        <v>1192.046528045573</v>
      </c>
      <c r="AC217" s="12">
        <f>(AB217*POP_PADRAO!$H$2)/100000</f>
        <v>108.8250542388852</v>
      </c>
      <c r="AD217" s="8">
        <f>VLOOKUP(A217,OBITOS!A:AC,17,0)</f>
        <v>15</v>
      </c>
      <c r="AE217" s="1">
        <f>VLOOKUP(A217,POP_2021_FX_ETARIA!A:AC,28,0)</f>
        <v>580.22257053291537</v>
      </c>
      <c r="AF217" s="3">
        <f t="shared" si="34"/>
        <v>2585.2148402677603</v>
      </c>
      <c r="AG217" s="12">
        <f>(AF217*POP_PADRAO!$I$2)/100000</f>
        <v>178.75481630438478</v>
      </c>
      <c r="AH217" s="12">
        <f t="shared" si="35"/>
        <v>404.61427560583701</v>
      </c>
    </row>
    <row r="218" spans="1:34" x14ac:dyDescent="0.25">
      <c r="A218" s="8" t="s">
        <v>217</v>
      </c>
      <c r="B218" s="6">
        <f>VLOOKUP($A218,OBITOS!A:AC,10,0)</f>
        <v>0</v>
      </c>
      <c r="C218" s="1">
        <f>VLOOKUP(A218,POP_2021_FX_ETARIA!A:AC,7,0)</f>
        <v>2036.6026348584653</v>
      </c>
      <c r="D218" s="3">
        <f t="shared" si="27"/>
        <v>0</v>
      </c>
      <c r="E218" s="12">
        <f>(D218*POP_PADRAO!$B$2)/100000</f>
        <v>0</v>
      </c>
      <c r="F218" s="6">
        <f>VLOOKUP(A218,OBITOS!A:AC,11,0)</f>
        <v>0</v>
      </c>
      <c r="G218" s="1">
        <f>VLOOKUP(A218,POP_2021_FX_ETARIA!A:AC,10,0)</f>
        <v>2505.1832087406556</v>
      </c>
      <c r="H218" s="3">
        <f t="shared" si="28"/>
        <v>0</v>
      </c>
      <c r="I218" s="12">
        <f>(H218*POP_PADRAO!$C$2)/100000</f>
        <v>0</v>
      </c>
      <c r="J218" s="8">
        <f>VLOOKUP(A218,OBITOS!A:AC,12,0)</f>
        <v>0</v>
      </c>
      <c r="K218" s="1">
        <f>VLOOKUP(A218,POP_2021_FX_ETARIA!A:AC,13,0)</f>
        <v>3033.1182936119276</v>
      </c>
      <c r="L218" s="3">
        <f t="shared" si="29"/>
        <v>0</v>
      </c>
      <c r="M218" s="12">
        <f>(L218*POP_PADRAO!$D$2)/100000</f>
        <v>0</v>
      </c>
      <c r="N218" s="8">
        <f>VLOOKUP(A218,OBITOS!A:AB,13,0)</f>
        <v>3</v>
      </c>
      <c r="O218" s="1">
        <f>VLOOKUP(A218,POP_2021_FX_ETARIA!A:AC,16,0)</f>
        <v>2890.161229560757</v>
      </c>
      <c r="P218" s="3">
        <f t="shared" si="30"/>
        <v>103.80043747441511</v>
      </c>
      <c r="Q218" s="12">
        <f>(P218*POP_PADRAO!$E$2)/100000</f>
        <v>17.20804524699059</v>
      </c>
      <c r="R218" s="8">
        <f>VLOOKUP($A218,OBITOS!A:AB,14,0)</f>
        <v>10</v>
      </c>
      <c r="S218" s="1">
        <f>VLOOKUP(A218,POP_2021_FX_ETARIA!A:AC,19,0)</f>
        <v>2490.8262011432103</v>
      </c>
      <c r="T218" s="3">
        <f t="shared" si="31"/>
        <v>401.47321380393049</v>
      </c>
      <c r="U218" s="12">
        <f>(T218*POP_PADRAO!$F$2)/100000</f>
        <v>61.253818944935958</v>
      </c>
      <c r="V218" s="8">
        <f>VLOOKUP(A218,OBITOS!A:AC,15,0)</f>
        <v>8</v>
      </c>
      <c r="W218" s="1">
        <f>VLOOKUP(A218,POP_2021_FX_ETARIA!A:AC,22,0)</f>
        <v>1967.1068633353402</v>
      </c>
      <c r="X218" s="3">
        <f t="shared" si="32"/>
        <v>406.68863238245996</v>
      </c>
      <c r="Y218" s="12">
        <f>(X218*POP_PADRAO!$G$2)/100000</f>
        <v>49.591409392428382</v>
      </c>
      <c r="Z218" s="8">
        <f>VLOOKUP(A218,OBITOS!A:AC,16,0)</f>
        <v>12</v>
      </c>
      <c r="AA218" s="1">
        <f>VLOOKUP(A218,POP_2021_FX_ETARIA!A:AC,25,0)</f>
        <v>1200.1821177175379</v>
      </c>
      <c r="AB218" s="3">
        <f t="shared" si="33"/>
        <v>999.84825826443387</v>
      </c>
      <c r="AC218" s="12">
        <f>(AB218*POP_PADRAO!$H$2)/100000</f>
        <v>91.278770061668311</v>
      </c>
      <c r="AD218" s="8">
        <f>VLOOKUP(A218,OBITOS!A:AC,17,0)</f>
        <v>19</v>
      </c>
      <c r="AE218" s="1">
        <f>VLOOKUP(A218,POP_2021_FX_ETARIA!A:AC,28,0)</f>
        <v>655.33228840125389</v>
      </c>
      <c r="AF218" s="3">
        <f t="shared" si="34"/>
        <v>2899.2925171369666</v>
      </c>
      <c r="AG218" s="12">
        <f>(AF218*POP_PADRAO!$I$2)/100000</f>
        <v>200.47173381528995</v>
      </c>
      <c r="AH218" s="12">
        <f t="shared" si="35"/>
        <v>419.80377746131319</v>
      </c>
    </row>
    <row r="219" spans="1:34" x14ac:dyDescent="0.25">
      <c r="A219" s="8" t="s">
        <v>218</v>
      </c>
      <c r="B219" s="6">
        <f>VLOOKUP($A219,OBITOS!A:AC,10,0)</f>
        <v>0</v>
      </c>
      <c r="C219" s="1">
        <f>VLOOKUP(A219,POP_2021_FX_ETARIA!A:AC,7,0)</f>
        <v>2859.2646895889502</v>
      </c>
      <c r="D219" s="3">
        <f t="shared" si="27"/>
        <v>0</v>
      </c>
      <c r="E219" s="12">
        <f>(D219*POP_PADRAO!$B$2)/100000</f>
        <v>0</v>
      </c>
      <c r="F219" s="6">
        <f>VLOOKUP(A219,OBITOS!A:AC,11,0)</f>
        <v>0</v>
      </c>
      <c r="G219" s="1">
        <f>VLOOKUP(A219,POP_2021_FX_ETARIA!A:AC,10,0)</f>
        <v>3009.8975485947753</v>
      </c>
      <c r="H219" s="3">
        <f t="shared" si="28"/>
        <v>0</v>
      </c>
      <c r="I219" s="12">
        <f>(H219*POP_PADRAO!$C$2)/100000</f>
        <v>0</v>
      </c>
      <c r="J219" s="8">
        <f>VLOOKUP(A219,OBITOS!A:AC,12,0)</f>
        <v>0</v>
      </c>
      <c r="K219" s="1">
        <f>VLOOKUP(A219,POP_2021_FX_ETARIA!A:AC,13,0)</f>
        <v>3377.7163085535526</v>
      </c>
      <c r="L219" s="3">
        <f t="shared" si="29"/>
        <v>0</v>
      </c>
      <c r="M219" s="12">
        <f>(L219*POP_PADRAO!$D$2)/100000</f>
        <v>0</v>
      </c>
      <c r="N219" s="8">
        <f>VLOOKUP(A219,OBITOS!A:AB,13,0)</f>
        <v>3</v>
      </c>
      <c r="O219" s="1">
        <f>VLOOKUP(A219,POP_2021_FX_ETARIA!A:AC,16,0)</f>
        <v>3783.9204062565927</v>
      </c>
      <c r="P219" s="3">
        <f t="shared" si="30"/>
        <v>79.282851590630571</v>
      </c>
      <c r="Q219" s="12">
        <f>(P219*POP_PADRAO!$E$2)/100000</f>
        <v>13.143517798933035</v>
      </c>
      <c r="R219" s="8">
        <f>VLOOKUP($A219,OBITOS!A:AB,14,0)</f>
        <v>6</v>
      </c>
      <c r="S219" s="1">
        <f>VLOOKUP(A219,POP_2021_FX_ETARIA!A:AC,19,0)</f>
        <v>3093.8438948995363</v>
      </c>
      <c r="T219" s="3">
        <f t="shared" si="31"/>
        <v>193.9335080833105</v>
      </c>
      <c r="U219" s="12">
        <f>(T219*POP_PADRAO!$F$2)/100000</f>
        <v>29.58894288098848</v>
      </c>
      <c r="V219" s="8">
        <f>VLOOKUP(A219,OBITOS!A:AC,15,0)</f>
        <v>9</v>
      </c>
      <c r="W219" s="1">
        <f>VLOOKUP(A219,POP_2021_FX_ETARIA!A:AC,22,0)</f>
        <v>2462.3373482319935</v>
      </c>
      <c r="X219" s="3">
        <f t="shared" si="32"/>
        <v>365.50637573938343</v>
      </c>
      <c r="Y219" s="12">
        <f>(X219*POP_PADRAO!$G$2)/100000</f>
        <v>44.569665516955986</v>
      </c>
      <c r="Z219" s="8">
        <f>VLOOKUP(A219,OBITOS!A:AC,16,0)</f>
        <v>13</v>
      </c>
      <c r="AA219" s="1">
        <f>VLOOKUP(A219,POP_2021_FX_ETARIA!A:AC,25,0)</f>
        <v>1614.1361517976031</v>
      </c>
      <c r="AB219" s="3">
        <f t="shared" si="33"/>
        <v>805.38435283308559</v>
      </c>
      <c r="AC219" s="12">
        <f>(AB219*POP_PADRAO!$H$2)/100000</f>
        <v>73.525650063265985</v>
      </c>
      <c r="AD219" s="8">
        <f>VLOOKUP(A219,OBITOS!A:AC,17,0)</f>
        <v>20</v>
      </c>
      <c r="AE219" s="1">
        <f>VLOOKUP(A219,POP_2021_FX_ETARIA!A:AC,28,0)</f>
        <v>1082.1867735470942</v>
      </c>
      <c r="AF219" s="3">
        <f t="shared" si="34"/>
        <v>1848.1098169815739</v>
      </c>
      <c r="AG219" s="12">
        <f>(AF219*POP_PADRAO!$I$2)/100000</f>
        <v>127.78765064285912</v>
      </c>
      <c r="AH219" s="12">
        <f t="shared" si="35"/>
        <v>288.61542690300257</v>
      </c>
    </row>
    <row r="220" spans="1:34" x14ac:dyDescent="0.25">
      <c r="A220" s="8" t="s">
        <v>219</v>
      </c>
      <c r="B220" s="6">
        <f>VLOOKUP($A220,OBITOS!A:AC,10,0)</f>
        <v>0</v>
      </c>
      <c r="C220" s="1">
        <f>VLOOKUP(A220,POP_2021_FX_ETARIA!A:AC,7,0)</f>
        <v>2161.119141706984</v>
      </c>
      <c r="D220" s="3">
        <f t="shared" si="27"/>
        <v>0</v>
      </c>
      <c r="E220" s="12">
        <f>(D220*POP_PADRAO!$B$2)/100000</f>
        <v>0</v>
      </c>
      <c r="F220" s="6">
        <f>VLOOKUP(A220,OBITOS!A:AC,11,0)</f>
        <v>0</v>
      </c>
      <c r="G220" s="1">
        <f>VLOOKUP(A220,POP_2021_FX_ETARIA!A:AC,10,0)</f>
        <v>2205.4670669803145</v>
      </c>
      <c r="H220" s="3">
        <f t="shared" si="28"/>
        <v>0</v>
      </c>
      <c r="I220" s="12">
        <f>(H220*POP_PADRAO!$C$2)/100000</f>
        <v>0</v>
      </c>
      <c r="J220" s="8">
        <f>VLOOKUP(A220,OBITOS!A:AC,12,0)</f>
        <v>0</v>
      </c>
      <c r="K220" s="1">
        <f>VLOOKUP(A220,POP_2021_FX_ETARIA!A:AC,13,0)</f>
        <v>2624.7670481051564</v>
      </c>
      <c r="L220" s="3">
        <f t="shared" si="29"/>
        <v>0</v>
      </c>
      <c r="M220" s="12">
        <f>(L220*POP_PADRAO!$D$2)/100000</f>
        <v>0</v>
      </c>
      <c r="N220" s="8">
        <f>VLOOKUP(A220,OBITOS!A:AB,13,0)</f>
        <v>2</v>
      </c>
      <c r="O220" s="1">
        <f>VLOOKUP(A220,POP_2021_FX_ETARIA!A:AC,16,0)</f>
        <v>2834.6264428437962</v>
      </c>
      <c r="P220" s="3">
        <f t="shared" si="30"/>
        <v>70.556034113388506</v>
      </c>
      <c r="Q220" s="12">
        <f>(P220*POP_PADRAO!$E$2)/100000</f>
        <v>11.696785264230336</v>
      </c>
      <c r="R220" s="8">
        <f>VLOOKUP($A220,OBITOS!A:AB,14,0)</f>
        <v>5</v>
      </c>
      <c r="S220" s="1">
        <f>VLOOKUP(A220,POP_2021_FX_ETARIA!A:AC,19,0)</f>
        <v>2510.5230735261648</v>
      </c>
      <c r="T220" s="3">
        <f t="shared" si="31"/>
        <v>199.16168278737351</v>
      </c>
      <c r="U220" s="12">
        <f>(T220*POP_PADRAO!$F$2)/100000</f>
        <v>30.386619178495017</v>
      </c>
      <c r="V220" s="8">
        <f>VLOOKUP(A220,OBITOS!A:AC,15,0)</f>
        <v>9</v>
      </c>
      <c r="W220" s="1">
        <f>VLOOKUP(A220,POP_2021_FX_ETARIA!A:AC,22,0)</f>
        <v>1993.6032506167464</v>
      </c>
      <c r="X220" s="3">
        <f t="shared" si="32"/>
        <v>451.44388670191711</v>
      </c>
      <c r="Y220" s="12">
        <f>(X220*POP_PADRAO!$G$2)/100000</f>
        <v>55.048842826002193</v>
      </c>
      <c r="Z220" s="8">
        <f>VLOOKUP(A220,OBITOS!A:AC,16,0)</f>
        <v>14</v>
      </c>
      <c r="AA220" s="1">
        <f>VLOOKUP(A220,POP_2021_FX_ETARIA!A:AC,25,0)</f>
        <v>1335.939414114514</v>
      </c>
      <c r="AB220" s="3">
        <f t="shared" si="33"/>
        <v>1047.9517148821803</v>
      </c>
      <c r="AC220" s="12">
        <f>(AB220*POP_PADRAO!$H$2)/100000</f>
        <v>95.67026078987584</v>
      </c>
      <c r="AD220" s="8">
        <f>VLOOKUP(A220,OBITOS!A:AC,17,0)</f>
        <v>14</v>
      </c>
      <c r="AE220" s="1">
        <f>VLOOKUP(A220,POP_2021_FX_ETARIA!A:AC,28,0)</f>
        <v>583.21442885771546</v>
      </c>
      <c r="AF220" s="3">
        <f t="shared" si="34"/>
        <v>2400.489306723844</v>
      </c>
      <c r="AG220" s="12">
        <f>(AF220*POP_PADRAO!$I$2)/100000</f>
        <v>165.98195955722477</v>
      </c>
      <c r="AH220" s="12">
        <f t="shared" si="35"/>
        <v>358.78446761582813</v>
      </c>
    </row>
    <row r="221" spans="1:34" x14ac:dyDescent="0.25">
      <c r="A221" s="8" t="s">
        <v>220</v>
      </c>
      <c r="B221" s="6">
        <f>VLOOKUP($A221,OBITOS!A:AC,10,0)</f>
        <v>0</v>
      </c>
      <c r="C221" s="1">
        <f>VLOOKUP(A221,POP_2021_FX_ETARIA!A:AC,7,0)</f>
        <v>1599.369612586328</v>
      </c>
      <c r="D221" s="3">
        <f t="shared" si="27"/>
        <v>0</v>
      </c>
      <c r="E221" s="12">
        <f>(D221*POP_PADRAO!$B$2)/100000</f>
        <v>0</v>
      </c>
      <c r="F221" s="6">
        <f>VLOOKUP(A221,OBITOS!A:AC,11,0)</f>
        <v>0</v>
      </c>
      <c r="G221" s="1">
        <f>VLOOKUP(A221,POP_2021_FX_ETARIA!A:AC,10,0)</f>
        <v>1685.5110189426766</v>
      </c>
      <c r="H221" s="3">
        <f t="shared" si="28"/>
        <v>0</v>
      </c>
      <c r="I221" s="12">
        <f>(H221*POP_PADRAO!$C$2)/100000</f>
        <v>0</v>
      </c>
      <c r="J221" s="8">
        <f>VLOOKUP(A221,OBITOS!A:AC,12,0)</f>
        <v>0</v>
      </c>
      <c r="K221" s="1">
        <f>VLOOKUP(A221,POP_2021_FX_ETARIA!A:AC,13,0)</f>
        <v>2080.2862160752998</v>
      </c>
      <c r="L221" s="3">
        <f t="shared" si="29"/>
        <v>0</v>
      </c>
      <c r="M221" s="12">
        <f>(L221*POP_PADRAO!$D$2)/100000</f>
        <v>0</v>
      </c>
      <c r="N221" s="8">
        <f>VLOOKUP(A221,OBITOS!A:AB,13,0)</f>
        <v>2</v>
      </c>
      <c r="O221" s="1">
        <f>VLOOKUP(A221,POP_2021_FX_ETARIA!A:AC,16,0)</f>
        <v>2376.8036828305358</v>
      </c>
      <c r="P221" s="3">
        <f t="shared" si="30"/>
        <v>84.146621550930945</v>
      </c>
      <c r="Q221" s="12">
        <f>(P221*POP_PADRAO!$E$2)/100000</f>
        <v>13.949833991660373</v>
      </c>
      <c r="R221" s="8">
        <f>VLOOKUP($A221,OBITOS!A:AB,14,0)</f>
        <v>4</v>
      </c>
      <c r="S221" s="1">
        <f>VLOOKUP(A221,POP_2021_FX_ETARIA!A:AC,19,0)</f>
        <v>2102.1984985648046</v>
      </c>
      <c r="T221" s="3">
        <f t="shared" si="31"/>
        <v>190.27698872065824</v>
      </c>
      <c r="U221" s="12">
        <f>(T221*POP_PADRAO!$F$2)/100000</f>
        <v>29.031058152175817</v>
      </c>
      <c r="V221" s="8">
        <f>VLOOKUP(A221,OBITOS!A:AC,15,0)</f>
        <v>3</v>
      </c>
      <c r="W221" s="1">
        <f>VLOOKUP(A221,POP_2021_FX_ETARIA!A:AC,22,0)</f>
        <v>1554.5358680404393</v>
      </c>
      <c r="X221" s="3">
        <f t="shared" si="32"/>
        <v>192.98364622372026</v>
      </c>
      <c r="Y221" s="12">
        <f>(X221*POP_PADRAO!$G$2)/100000</f>
        <v>23.532329757680326</v>
      </c>
      <c r="Z221" s="8">
        <f>VLOOKUP(A221,OBITOS!A:AC,16,0)</f>
        <v>10</v>
      </c>
      <c r="AA221" s="1">
        <f>VLOOKUP(A221,POP_2021_FX_ETARIA!A:AC,25,0)</f>
        <v>1001.2107190412784</v>
      </c>
      <c r="AB221" s="3">
        <f t="shared" si="33"/>
        <v>998.79074502674348</v>
      </c>
      <c r="AC221" s="12">
        <f>(AB221*POP_PADRAO!$H$2)/100000</f>
        <v>91.18222690438175</v>
      </c>
      <c r="AD221" s="8">
        <f>VLOOKUP(A221,OBITOS!A:AC,17,0)</f>
        <v>21</v>
      </c>
      <c r="AE221" s="1">
        <f>VLOOKUP(A221,POP_2021_FX_ETARIA!A:AC,28,0)</f>
        <v>746.83847695390784</v>
      </c>
      <c r="AF221" s="3">
        <f t="shared" si="34"/>
        <v>2811.8529840149149</v>
      </c>
      <c r="AG221" s="12">
        <f>(AF221*POP_PADRAO!$I$2)/100000</f>
        <v>194.42572269176003</v>
      </c>
      <c r="AH221" s="12">
        <f t="shared" si="35"/>
        <v>352.12117149765828</v>
      </c>
    </row>
    <row r="222" spans="1:34" x14ac:dyDescent="0.25">
      <c r="A222" s="8" t="s">
        <v>221</v>
      </c>
      <c r="B222" s="6">
        <f>VLOOKUP($A222,OBITOS!A:AC,10,0)</f>
        <v>0</v>
      </c>
      <c r="C222" s="1">
        <f>VLOOKUP(A222,POP_2021_FX_ETARIA!A:AC,7,0)</f>
        <v>874.32375838926168</v>
      </c>
      <c r="D222" s="3">
        <f t="shared" si="27"/>
        <v>0</v>
      </c>
      <c r="E222" s="12">
        <f>(D222*POP_PADRAO!$B$2)/100000</f>
        <v>0</v>
      </c>
      <c r="F222" s="6">
        <f>VLOOKUP(A222,OBITOS!A:AC,11,0)</f>
        <v>0</v>
      </c>
      <c r="G222" s="1">
        <f>VLOOKUP(A222,POP_2021_FX_ETARIA!A:AC,10,0)</f>
        <v>894.32811101163827</v>
      </c>
      <c r="H222" s="3">
        <f t="shared" si="28"/>
        <v>0</v>
      </c>
      <c r="I222" s="12">
        <f>(H222*POP_PADRAO!$C$2)/100000</f>
        <v>0</v>
      </c>
      <c r="J222" s="8">
        <f>VLOOKUP(A222,OBITOS!A:AC,12,0)</f>
        <v>0</v>
      </c>
      <c r="K222" s="1">
        <f>VLOOKUP(A222,POP_2021_FX_ETARIA!A:AC,13,0)</f>
        <v>1077.3626373626373</v>
      </c>
      <c r="L222" s="3">
        <f t="shared" si="29"/>
        <v>0</v>
      </c>
      <c r="M222" s="12">
        <f>(L222*POP_PADRAO!$D$2)/100000</f>
        <v>0</v>
      </c>
      <c r="N222" s="8">
        <f>VLOOKUP(A222,OBITOS!A:AB,13,0)</f>
        <v>1</v>
      </c>
      <c r="O222" s="1">
        <f>VLOOKUP(A222,POP_2021_FX_ETARIA!A:AC,16,0)</f>
        <v>1353.8622406639004</v>
      </c>
      <c r="P222" s="3">
        <f t="shared" si="30"/>
        <v>73.862758703546149</v>
      </c>
      <c r="Q222" s="12">
        <f>(P222*POP_PADRAO!$E$2)/100000</f>
        <v>12.244974344654919</v>
      </c>
      <c r="R222" s="8">
        <f>VLOOKUP($A222,OBITOS!A:AB,14,0)</f>
        <v>3</v>
      </c>
      <c r="S222" s="1">
        <f>VLOOKUP(A222,POP_2021_FX_ETARIA!A:AC,19,0)</f>
        <v>1239.3297366495979</v>
      </c>
      <c r="T222" s="3">
        <f t="shared" si="31"/>
        <v>242.06632918453127</v>
      </c>
      <c r="U222" s="12">
        <f>(T222*POP_PADRAO!$F$2)/100000</f>
        <v>36.932693367124415</v>
      </c>
      <c r="V222" s="8">
        <f>VLOOKUP(A222,OBITOS!A:AC,15,0)</f>
        <v>4</v>
      </c>
      <c r="W222" s="1">
        <f>VLOOKUP(A222,POP_2021_FX_ETARIA!A:AC,22,0)</f>
        <v>987.79132569558101</v>
      </c>
      <c r="X222" s="3">
        <f t="shared" si="32"/>
        <v>404.94382729907937</v>
      </c>
      <c r="Y222" s="12">
        <f>(X222*POP_PADRAO!$G$2)/100000</f>
        <v>49.378648729084972</v>
      </c>
      <c r="Z222" s="8">
        <f>VLOOKUP(A222,OBITOS!A:AC,16,0)</f>
        <v>7</v>
      </c>
      <c r="AA222" s="1">
        <f>VLOOKUP(A222,POP_2021_FX_ETARIA!A:AC,25,0)</f>
        <v>613.50826901874314</v>
      </c>
      <c r="AB222" s="3">
        <f t="shared" si="33"/>
        <v>1140.978916420464</v>
      </c>
      <c r="AC222" s="12">
        <f>(AB222*POP_PADRAO!$H$2)/100000</f>
        <v>104.16295802518744</v>
      </c>
      <c r="AD222" s="8">
        <f>VLOOKUP(A222,OBITOS!A:AC,17,0)</f>
        <v>9</v>
      </c>
      <c r="AE222" s="1">
        <f>VLOOKUP(A222,POP_2021_FX_ETARIA!A:AC,28,0)</f>
        <v>464.69672855879747</v>
      </c>
      <c r="AF222" s="3">
        <f t="shared" si="34"/>
        <v>1936.7470108757698</v>
      </c>
      <c r="AG222" s="12">
        <f>(AF222*POP_PADRAO!$I$2)/100000</f>
        <v>133.91647408356474</v>
      </c>
      <c r="AH222" s="12">
        <f t="shared" si="35"/>
        <v>336.63574854961644</v>
      </c>
    </row>
    <row r="223" spans="1:34" x14ac:dyDescent="0.25">
      <c r="A223" s="8" t="s">
        <v>222</v>
      </c>
      <c r="B223" s="6">
        <f>VLOOKUP($A223,OBITOS!A:AC,10,0)</f>
        <v>0</v>
      </c>
      <c r="C223" s="1">
        <f>VLOOKUP(A223,POP_2021_FX_ETARIA!A:AC,7,0)</f>
        <v>3886.0209068969898</v>
      </c>
      <c r="D223" s="3">
        <f t="shared" si="27"/>
        <v>0</v>
      </c>
      <c r="E223" s="12">
        <f>(D223*POP_PADRAO!$B$2)/100000</f>
        <v>0</v>
      </c>
      <c r="F223" s="6">
        <f>VLOOKUP(A223,OBITOS!A:AC,11,0)</f>
        <v>0</v>
      </c>
      <c r="G223" s="1">
        <f>VLOOKUP(A223,POP_2021_FX_ETARIA!A:AC,10,0)</f>
        <v>3970.4985473819611</v>
      </c>
      <c r="H223" s="3">
        <f t="shared" si="28"/>
        <v>0</v>
      </c>
      <c r="I223" s="12">
        <f>(H223*POP_PADRAO!$C$2)/100000</f>
        <v>0</v>
      </c>
      <c r="J223" s="8">
        <f>VLOOKUP(A223,OBITOS!A:AC,12,0)</f>
        <v>2</v>
      </c>
      <c r="K223" s="1">
        <f>VLOOKUP(A223,POP_2021_FX_ETARIA!A:AC,13,0)</f>
        <v>4604.1486115580456</v>
      </c>
      <c r="L223" s="3">
        <f t="shared" si="29"/>
        <v>43.439084372283098</v>
      </c>
      <c r="M223" s="12">
        <f>(L223*POP_PADRAO!$D$2)/100000</f>
        <v>6.4281643731786078</v>
      </c>
      <c r="N223" s="8">
        <f>VLOOKUP(A223,OBITOS!A:AB,13,0)</f>
        <v>5</v>
      </c>
      <c r="O223" s="1">
        <f>VLOOKUP(A223,POP_2021_FX_ETARIA!A:AC,16,0)</f>
        <v>4841.5840130505712</v>
      </c>
      <c r="P223" s="3">
        <f t="shared" si="30"/>
        <v>103.27198674075294</v>
      </c>
      <c r="Q223" s="12">
        <f>(P223*POP_PADRAO!$E$2)/100000</f>
        <v>17.12043863995769</v>
      </c>
      <c r="R223" s="8">
        <f>VLOOKUP($A223,OBITOS!A:AB,14,0)</f>
        <v>12</v>
      </c>
      <c r="S223" s="1">
        <f>VLOOKUP(A223,POP_2021_FX_ETARIA!A:AC,19,0)</f>
        <v>4171.7710853424542</v>
      </c>
      <c r="T223" s="3">
        <f t="shared" si="31"/>
        <v>287.6476142749558</v>
      </c>
      <c r="U223" s="12">
        <f>(T223*POP_PADRAO!$F$2)/100000</f>
        <v>43.887149326345465</v>
      </c>
      <c r="V223" s="8">
        <f>VLOOKUP(A223,OBITOS!A:AC,15,0)</f>
        <v>11</v>
      </c>
      <c r="W223" s="1">
        <f>VLOOKUP(A223,POP_2021_FX_ETARIA!A:AC,22,0)</f>
        <v>2932.0618157385084</v>
      </c>
      <c r="X223" s="3">
        <f t="shared" si="32"/>
        <v>375.16262245751432</v>
      </c>
      <c r="Y223" s="12">
        <f>(X223*POP_PADRAO!$G$2)/100000</f>
        <v>45.747143435106359</v>
      </c>
      <c r="Z223" s="8">
        <f>VLOOKUP(A223,OBITOS!A:AC,16,0)</f>
        <v>21</v>
      </c>
      <c r="AA223" s="1">
        <f>VLOOKUP(A223,POP_2021_FX_ETARIA!A:AC,25,0)</f>
        <v>1893.5155807365438</v>
      </c>
      <c r="AB223" s="3">
        <f t="shared" si="33"/>
        <v>1109.0481754489379</v>
      </c>
      <c r="AC223" s="12">
        <f>(AB223*POP_PADRAO!$H$2)/100000</f>
        <v>101.2479169287536</v>
      </c>
      <c r="AD223" s="8">
        <f>VLOOKUP(A223,OBITOS!A:AC,17,0)</f>
        <v>21</v>
      </c>
      <c r="AE223" s="1">
        <f>VLOOKUP(A223,POP_2021_FX_ETARIA!A:AC,28,0)</f>
        <v>920.47943156320116</v>
      </c>
      <c r="AF223" s="3">
        <f t="shared" si="34"/>
        <v>2281.4197992818608</v>
      </c>
      <c r="AG223" s="12">
        <f>(AF223*POP_PADRAO!$I$2)/100000</f>
        <v>157.74889219326025</v>
      </c>
      <c r="AH223" s="12">
        <f t="shared" si="35"/>
        <v>372.17970489660195</v>
      </c>
    </row>
    <row r="224" spans="1:34" x14ac:dyDescent="0.25">
      <c r="A224" s="8" t="s">
        <v>223</v>
      </c>
      <c r="B224" s="6">
        <f>VLOOKUP($A224,OBITOS!A:AC,10,0)</f>
        <v>0</v>
      </c>
      <c r="C224" s="1">
        <f>VLOOKUP(A224,POP_2021_FX_ETARIA!A:AC,7,0)</f>
        <v>2317.9586688682839</v>
      </c>
      <c r="D224" s="3">
        <f t="shared" si="27"/>
        <v>0</v>
      </c>
      <c r="E224" s="12">
        <f>(D224*POP_PADRAO!$B$2)/100000</f>
        <v>0</v>
      </c>
      <c r="F224" s="6">
        <f>VLOOKUP(A224,OBITOS!A:AC,11,0)</f>
        <v>0</v>
      </c>
      <c r="G224" s="1">
        <f>VLOOKUP(A224,POP_2021_FX_ETARIA!A:AC,10,0)</f>
        <v>2541.9775564968618</v>
      </c>
      <c r="H224" s="3">
        <f t="shared" si="28"/>
        <v>0</v>
      </c>
      <c r="I224" s="12">
        <f>(H224*POP_PADRAO!$C$2)/100000</f>
        <v>0</v>
      </c>
      <c r="J224" s="8">
        <f>VLOOKUP(A224,OBITOS!A:AC,12,0)</f>
        <v>0</v>
      </c>
      <c r="K224" s="1">
        <f>VLOOKUP(A224,POP_2021_FX_ETARIA!A:AC,13,0)</f>
        <v>2728.9163149027995</v>
      </c>
      <c r="L224" s="3">
        <f t="shared" si="29"/>
        <v>0</v>
      </c>
      <c r="M224" s="12">
        <f>(L224*POP_PADRAO!$D$2)/100000</f>
        <v>0</v>
      </c>
      <c r="N224" s="8">
        <f>VLOOKUP(A224,OBITOS!A:AB,13,0)</f>
        <v>1</v>
      </c>
      <c r="O224" s="1">
        <f>VLOOKUP(A224,POP_2021_FX_ETARIA!A:AC,16,0)</f>
        <v>3327.1803237545491</v>
      </c>
      <c r="P224" s="3">
        <f t="shared" si="30"/>
        <v>30.055479495970097</v>
      </c>
      <c r="Q224" s="12">
        <f>(P224*POP_PADRAO!$E$2)/100000</f>
        <v>4.982599916441881</v>
      </c>
      <c r="R224" s="8">
        <f>VLOOKUP($A224,OBITOS!A:AB,14,0)</f>
        <v>2</v>
      </c>
      <c r="S224" s="1">
        <f>VLOOKUP(A224,POP_2021_FX_ETARIA!A:AC,19,0)</f>
        <v>2896.1791941269707</v>
      </c>
      <c r="T224" s="3">
        <f t="shared" si="31"/>
        <v>69.05650051128427</v>
      </c>
      <c r="U224" s="12">
        <f>(T224*POP_PADRAO!$F$2)/100000</f>
        <v>10.536131014097737</v>
      </c>
      <c r="V224" s="8">
        <f>VLOOKUP(A224,OBITOS!A:AC,15,0)</f>
        <v>15</v>
      </c>
      <c r="W224" s="1">
        <f>VLOOKUP(A224,POP_2021_FX_ETARIA!A:AC,22,0)</f>
        <v>1955.6020710643847</v>
      </c>
      <c r="X224" s="3">
        <f t="shared" si="32"/>
        <v>767.02720977565139</v>
      </c>
      <c r="Y224" s="12">
        <f>(X224*POP_PADRAO!$G$2)/100000</f>
        <v>93.530916151461398</v>
      </c>
      <c r="Z224" s="8">
        <f>VLOOKUP(A224,OBITOS!A:AC,16,0)</f>
        <v>11</v>
      </c>
      <c r="AA224" s="1">
        <f>VLOOKUP(A224,POP_2021_FX_ETARIA!A:AC,25,0)</f>
        <v>1219.5524079320112</v>
      </c>
      <c r="AB224" s="3">
        <f t="shared" si="33"/>
        <v>901.9702579778957</v>
      </c>
      <c r="AC224" s="12">
        <f>(AB224*POP_PADRAO!$H$2)/100000</f>
        <v>82.343230685164272</v>
      </c>
      <c r="AD224" s="8">
        <f>VLOOKUP(A224,OBITOS!A:AC,17,0)</f>
        <v>15</v>
      </c>
      <c r="AE224" s="1">
        <f>VLOOKUP(A224,POP_2021_FX_ETARIA!A:AC,28,0)</f>
        <v>795.66866118175017</v>
      </c>
      <c r="AF224" s="3">
        <f t="shared" si="34"/>
        <v>1885.2068369415938</v>
      </c>
      <c r="AG224" s="12">
        <f>(AF224*POP_PADRAO!$I$2)/100000</f>
        <v>130.3527260420498</v>
      </c>
      <c r="AH224" s="12">
        <f t="shared" si="35"/>
        <v>321.74560380921508</v>
      </c>
    </row>
    <row r="225" spans="1:34" x14ac:dyDescent="0.25">
      <c r="A225" s="8" t="s">
        <v>224</v>
      </c>
      <c r="B225" s="6">
        <f>VLOOKUP($A225,OBITOS!A:AC,10,0)</f>
        <v>0</v>
      </c>
      <c r="C225" s="1">
        <f>VLOOKUP(A225,POP_2021_FX_ETARIA!A:AC,7,0)</f>
        <v>2184.6200431855709</v>
      </c>
      <c r="D225" s="3">
        <f t="shared" si="27"/>
        <v>0</v>
      </c>
      <c r="E225" s="12">
        <f>(D225*POP_PADRAO!$B$2)/100000</f>
        <v>0</v>
      </c>
      <c r="F225" s="6">
        <f>VLOOKUP(A225,OBITOS!A:AC,11,0)</f>
        <v>0</v>
      </c>
      <c r="G225" s="1">
        <f>VLOOKUP(A225,POP_2021_FX_ETARIA!A:AC,10,0)</f>
        <v>2333.3654166019828</v>
      </c>
      <c r="H225" s="3">
        <f t="shared" si="28"/>
        <v>0</v>
      </c>
      <c r="I225" s="12">
        <f>(H225*POP_PADRAO!$C$2)/100000</f>
        <v>0</v>
      </c>
      <c r="J225" s="8">
        <f>VLOOKUP(A225,OBITOS!A:AC,12,0)</f>
        <v>0</v>
      </c>
      <c r="K225" s="1">
        <f>VLOOKUP(A225,POP_2021_FX_ETARIA!A:AC,13,0)</f>
        <v>2664.2840863919437</v>
      </c>
      <c r="L225" s="3">
        <f t="shared" si="29"/>
        <v>0</v>
      </c>
      <c r="M225" s="12">
        <f>(L225*POP_PADRAO!$D$2)/100000</f>
        <v>0</v>
      </c>
      <c r="N225" s="8">
        <f>VLOOKUP(A225,OBITOS!A:AB,13,0)</f>
        <v>2</v>
      </c>
      <c r="O225" s="1">
        <f>VLOOKUP(A225,POP_2021_FX_ETARIA!A:AC,16,0)</f>
        <v>3140.4289120341323</v>
      </c>
      <c r="P225" s="3">
        <f t="shared" si="30"/>
        <v>63.68556830998449</v>
      </c>
      <c r="Q225" s="12">
        <f>(P225*POP_PADRAO!$E$2)/100000</f>
        <v>10.557798866008087</v>
      </c>
      <c r="R225" s="8">
        <f>VLOOKUP($A225,OBITOS!A:AB,14,0)</f>
        <v>6</v>
      </c>
      <c r="S225" s="1">
        <f>VLOOKUP(A225,POP_2021_FX_ETARIA!A:AC,19,0)</f>
        <v>2613.5630266121634</v>
      </c>
      <c r="T225" s="3">
        <f t="shared" si="31"/>
        <v>229.5716590304506</v>
      </c>
      <c r="U225" s="12">
        <f>(T225*POP_PADRAO!$F$2)/100000</f>
        <v>35.026348841313713</v>
      </c>
      <c r="V225" s="8">
        <f>VLOOKUP(A225,OBITOS!A:AC,15,0)</f>
        <v>5</v>
      </c>
      <c r="W225" s="1">
        <f>VLOOKUP(A225,POP_2021_FX_ETARIA!A:AC,22,0)</f>
        <v>1889.878819019011</v>
      </c>
      <c r="X225" s="3">
        <f t="shared" si="32"/>
        <v>264.56722778634958</v>
      </c>
      <c r="Y225" s="12">
        <f>(X225*POP_PADRAO!$G$2)/100000</f>
        <v>32.261196060759566</v>
      </c>
      <c r="Z225" s="8">
        <f>VLOOKUP(A225,OBITOS!A:AC,16,0)</f>
        <v>11</v>
      </c>
      <c r="AA225" s="1">
        <f>VLOOKUP(A225,POP_2021_FX_ETARIA!A:AC,25,0)</f>
        <v>1430.6937527955865</v>
      </c>
      <c r="AB225" s="3">
        <f t="shared" si="33"/>
        <v>768.85776417950501</v>
      </c>
      <c r="AC225" s="12">
        <f>(AB225*POP_PADRAO!$H$2)/100000</f>
        <v>70.191041977200243</v>
      </c>
      <c r="AD225" s="8">
        <f>VLOOKUP(A225,OBITOS!A:AC,17,0)</f>
        <v>19</v>
      </c>
      <c r="AE225" s="1">
        <f>VLOOKUP(A225,POP_2021_FX_ETARIA!A:AC,28,0)</f>
        <v>688.19272001994511</v>
      </c>
      <c r="AF225" s="3">
        <f t="shared" si="34"/>
        <v>2760.854546594062</v>
      </c>
      <c r="AG225" s="12">
        <f>(AF225*POP_PADRAO!$I$2)/100000</f>
        <v>190.89943304999429</v>
      </c>
      <c r="AH225" s="12">
        <f t="shared" si="35"/>
        <v>338.93581879527591</v>
      </c>
    </row>
    <row r="226" spans="1:34" x14ac:dyDescent="0.25">
      <c r="A226" s="8" t="s">
        <v>225</v>
      </c>
      <c r="B226" s="6">
        <f>VLOOKUP($A226,OBITOS!A:AC,10,0)</f>
        <v>0</v>
      </c>
      <c r="C226" s="1">
        <f>VLOOKUP(A226,POP_2021_FX_ETARIA!A:AC,7,0)</f>
        <v>3583.0755493458655</v>
      </c>
      <c r="D226" s="3">
        <f t="shared" si="27"/>
        <v>0</v>
      </c>
      <c r="E226" s="12">
        <f>(D226*POP_PADRAO!$B$2)/100000</f>
        <v>0</v>
      </c>
      <c r="F226" s="6">
        <f>VLOOKUP(A226,OBITOS!A:AC,11,0)</f>
        <v>0</v>
      </c>
      <c r="G226" s="1">
        <f>VLOOKUP(A226,POP_2021_FX_ETARIA!A:AC,10,0)</f>
        <v>3814.2540640039033</v>
      </c>
      <c r="H226" s="3">
        <f t="shared" si="28"/>
        <v>0</v>
      </c>
      <c r="I226" s="12">
        <f>(H226*POP_PADRAO!$C$2)/100000</f>
        <v>0</v>
      </c>
      <c r="J226" s="8">
        <f>VLOOKUP(A226,OBITOS!A:AC,12,0)</f>
        <v>0</v>
      </c>
      <c r="K226" s="1">
        <f>VLOOKUP(A226,POP_2021_FX_ETARIA!A:AC,13,0)</f>
        <v>4445.2610498021922</v>
      </c>
      <c r="L226" s="3">
        <f t="shared" si="29"/>
        <v>0</v>
      </c>
      <c r="M226" s="12">
        <f>(L226*POP_PADRAO!$D$2)/100000</f>
        <v>0</v>
      </c>
      <c r="N226" s="8">
        <f>VLOOKUP(A226,OBITOS!A:AB,13,0)</f>
        <v>2</v>
      </c>
      <c r="O226" s="1">
        <f>VLOOKUP(A226,POP_2021_FX_ETARIA!A:AC,16,0)</f>
        <v>4897.3947797716155</v>
      </c>
      <c r="P226" s="3">
        <f t="shared" si="30"/>
        <v>40.838039201186632</v>
      </c>
      <c r="Q226" s="12">
        <f>(P226*POP_PADRAO!$E$2)/100000</f>
        <v>6.7701335704448073</v>
      </c>
      <c r="R226" s="8">
        <f>VLOOKUP($A226,OBITOS!A:AB,14,0)</f>
        <v>8</v>
      </c>
      <c r="S226" s="1">
        <f>VLOOKUP(A226,POP_2021_FX_ETARIA!A:AC,19,0)</f>
        <v>4218.8737799282553</v>
      </c>
      <c r="T226" s="3">
        <f t="shared" si="31"/>
        <v>189.62406597848124</v>
      </c>
      <c r="U226" s="12">
        <f>(T226*POP_PADRAO!$F$2)/100000</f>
        <v>28.931440020606342</v>
      </c>
      <c r="V226" s="8">
        <f>VLOOKUP(A226,OBITOS!A:AC,15,0)</f>
        <v>9</v>
      </c>
      <c r="W226" s="1">
        <f>VLOOKUP(A226,POP_2021_FX_ETARIA!A:AC,22,0)</f>
        <v>3084.968973558357</v>
      </c>
      <c r="X226" s="3">
        <f t="shared" si="32"/>
        <v>291.737131787713</v>
      </c>
      <c r="Y226" s="12">
        <f>(X226*POP_PADRAO!$G$2)/100000</f>
        <v>35.574280630129756</v>
      </c>
      <c r="Z226" s="8">
        <f>VLOOKUP(A226,OBITOS!A:AC,16,0)</f>
        <v>18</v>
      </c>
      <c r="AA226" s="1">
        <f>VLOOKUP(A226,POP_2021_FX_ETARIA!A:AC,25,0)</f>
        <v>1999.9308185477857</v>
      </c>
      <c r="AB226" s="3">
        <f t="shared" si="33"/>
        <v>900.03113273040026</v>
      </c>
      <c r="AC226" s="12">
        <f>(AB226*POP_PADRAO!$H$2)/100000</f>
        <v>82.166202855067183</v>
      </c>
      <c r="AD226" s="8">
        <f>VLOOKUP(A226,OBITOS!A:AC,17,0)</f>
        <v>25</v>
      </c>
      <c r="AE226" s="1">
        <f>VLOOKUP(A226,POP_2021_FX_ETARIA!A:AC,28,0)</f>
        <v>1038.3562702567938</v>
      </c>
      <c r="AF226" s="3">
        <f t="shared" si="34"/>
        <v>2407.6514695497817</v>
      </c>
      <c r="AG226" s="12">
        <f>(AF226*POP_PADRAO!$I$2)/100000</f>
        <v>166.47718768308528</v>
      </c>
      <c r="AH226" s="12">
        <f t="shared" si="35"/>
        <v>319.91924475933337</v>
      </c>
    </row>
    <row r="227" spans="1:34" x14ac:dyDescent="0.25">
      <c r="A227" s="8" t="s">
        <v>226</v>
      </c>
      <c r="B227" s="6">
        <f>VLOOKUP($A227,OBITOS!A:AC,10,0)</f>
        <v>0</v>
      </c>
      <c r="C227" s="1">
        <f>VLOOKUP(A227,POP_2021_FX_ETARIA!A:AC,7,0)</f>
        <v>3041.1873745713197</v>
      </c>
      <c r="D227" s="3">
        <f t="shared" si="27"/>
        <v>0</v>
      </c>
      <c r="E227" s="12">
        <f>(D227*POP_PADRAO!$B$2)/100000</f>
        <v>0</v>
      </c>
      <c r="F227" s="6">
        <f>VLOOKUP(A227,OBITOS!A:AC,11,0)</f>
        <v>0</v>
      </c>
      <c r="G227" s="1">
        <f>VLOOKUP(A227,POP_2021_FX_ETARIA!A:AC,10,0)</f>
        <v>3157.5121421126169</v>
      </c>
      <c r="H227" s="3">
        <f t="shared" si="28"/>
        <v>0</v>
      </c>
      <c r="I227" s="12">
        <f>(H227*POP_PADRAO!$C$2)/100000</f>
        <v>0</v>
      </c>
      <c r="J227" s="8">
        <f>VLOOKUP(A227,OBITOS!A:AC,12,0)</f>
        <v>1</v>
      </c>
      <c r="K227" s="1">
        <f>VLOOKUP(A227,POP_2021_FX_ETARIA!A:AC,13,0)</f>
        <v>3824.0735202256337</v>
      </c>
      <c r="L227" s="3">
        <f t="shared" si="29"/>
        <v>26.150124852751169</v>
      </c>
      <c r="M227" s="12">
        <f>(L227*POP_PADRAO!$D$2)/100000</f>
        <v>3.8697247734780604</v>
      </c>
      <c r="N227" s="8">
        <f>VLOOKUP(A227,OBITOS!A:AB,13,0)</f>
        <v>2</v>
      </c>
      <c r="O227" s="1">
        <f>VLOOKUP(A227,POP_2021_FX_ETARIA!A:AC,16,0)</f>
        <v>3937.8789057598196</v>
      </c>
      <c r="P227" s="3">
        <f t="shared" si="30"/>
        <v>50.788763389210843</v>
      </c>
      <c r="Q227" s="12">
        <f>(P227*POP_PADRAO!$E$2)/100000</f>
        <v>8.4197654625074012</v>
      </c>
      <c r="R227" s="8">
        <f>VLOOKUP($A227,OBITOS!A:AB,14,0)</f>
        <v>3</v>
      </c>
      <c r="S227" s="1">
        <f>VLOOKUP(A227,POP_2021_FX_ETARIA!A:AC,19,0)</f>
        <v>3416.8549261700177</v>
      </c>
      <c r="T227" s="3">
        <f t="shared" si="31"/>
        <v>87.800040236496841</v>
      </c>
      <c r="U227" s="12">
        <f>(T227*POP_PADRAO!$F$2)/100000</f>
        <v>13.39588192459334</v>
      </c>
      <c r="V227" s="8">
        <f>VLOOKUP(A227,OBITOS!A:AC,15,0)</f>
        <v>13</v>
      </c>
      <c r="W227" s="1">
        <f>VLOOKUP(A227,POP_2021_FX_ETARIA!A:AC,22,0)</f>
        <v>2383.473854788348</v>
      </c>
      <c r="X227" s="3">
        <f t="shared" si="32"/>
        <v>545.42238732274234</v>
      </c>
      <c r="Y227" s="12">
        <f>(X227*POP_PADRAO!$G$2)/100000</f>
        <v>66.508534411359946</v>
      </c>
      <c r="Z227" s="8">
        <f>VLOOKUP(A227,OBITOS!A:AC,16,0)</f>
        <v>17</v>
      </c>
      <c r="AA227" s="1">
        <f>VLOOKUP(A227,POP_2021_FX_ETARIA!A:AC,25,0)</f>
        <v>1356.371999403608</v>
      </c>
      <c r="AB227" s="3">
        <f t="shared" si="33"/>
        <v>1253.3434785939876</v>
      </c>
      <c r="AC227" s="12">
        <f>(AB227*POP_PADRAO!$H$2)/100000</f>
        <v>114.42101363406616</v>
      </c>
      <c r="AD227" s="8">
        <f>VLOOKUP(A227,OBITOS!A:AC,17,0)</f>
        <v>21</v>
      </c>
      <c r="AE227" s="1">
        <f>VLOOKUP(A227,POP_2021_FX_ETARIA!A:AC,28,0)</f>
        <v>766.19945150835201</v>
      </c>
      <c r="AF227" s="3">
        <f t="shared" si="34"/>
        <v>2740.8007090920096</v>
      </c>
      <c r="AG227" s="12">
        <f>(AF227*POP_PADRAO!$I$2)/100000</f>
        <v>189.51280939959548</v>
      </c>
      <c r="AH227" s="12">
        <f t="shared" si="35"/>
        <v>396.12772960560039</v>
      </c>
    </row>
    <row r="228" spans="1:34" x14ac:dyDescent="0.25">
      <c r="A228" s="8" t="s">
        <v>227</v>
      </c>
      <c r="B228" s="6">
        <f>VLOOKUP($A228,OBITOS!A:AC,10,0)</f>
        <v>0</v>
      </c>
      <c r="C228" s="1">
        <f>VLOOKUP(A228,POP_2021_FX_ETARIA!A:AC,7,0)</f>
        <v>3063.3068474683796</v>
      </c>
      <c r="D228" s="3">
        <f t="shared" si="27"/>
        <v>0</v>
      </c>
      <c r="E228" s="12">
        <f>(D228*POP_PADRAO!$B$2)/100000</f>
        <v>0</v>
      </c>
      <c r="F228" s="6">
        <f>VLOOKUP(A228,OBITOS!A:AC,11,0)</f>
        <v>0</v>
      </c>
      <c r="G228" s="1">
        <f>VLOOKUP(A228,POP_2021_FX_ETARIA!A:AC,10,0)</f>
        <v>3538.7426844783718</v>
      </c>
      <c r="H228" s="3">
        <f t="shared" si="28"/>
        <v>0</v>
      </c>
      <c r="I228" s="12">
        <f>(H228*POP_PADRAO!$C$2)/100000</f>
        <v>0</v>
      </c>
      <c r="J228" s="8">
        <f>VLOOKUP(A228,OBITOS!A:AC,12,0)</f>
        <v>0</v>
      </c>
      <c r="K228" s="1">
        <f>VLOOKUP(A228,POP_2021_FX_ETARIA!A:AC,13,0)</f>
        <v>4320.6513096593853</v>
      </c>
      <c r="L228" s="3">
        <f t="shared" si="29"/>
        <v>0</v>
      </c>
      <c r="M228" s="12">
        <f>(L228*POP_PADRAO!$D$2)/100000</f>
        <v>0</v>
      </c>
      <c r="N228" s="8">
        <f>VLOOKUP(A228,OBITOS!A:AB,13,0)</f>
        <v>3</v>
      </c>
      <c r="O228" s="1">
        <f>VLOOKUP(A228,POP_2021_FX_ETARIA!A:AC,16,0)</f>
        <v>4002.214835238995</v>
      </c>
      <c r="P228" s="3">
        <f t="shared" si="30"/>
        <v>74.958494821052085</v>
      </c>
      <c r="Q228" s="12">
        <f>(P228*POP_PADRAO!$E$2)/100000</f>
        <v>12.426625570291145</v>
      </c>
      <c r="R228" s="8">
        <f>VLOOKUP($A228,OBITOS!A:AB,14,0)</f>
        <v>9</v>
      </c>
      <c r="S228" s="1">
        <f>VLOOKUP(A228,POP_2021_FX_ETARIA!A:AC,19,0)</f>
        <v>3993.3583382345082</v>
      </c>
      <c r="T228" s="3">
        <f t="shared" si="31"/>
        <v>225.37421482638504</v>
      </c>
      <c r="U228" s="12">
        <f>(T228*POP_PADRAO!$F$2)/100000</f>
        <v>34.385933793766185</v>
      </c>
      <c r="V228" s="8">
        <f>VLOOKUP(A228,OBITOS!A:AC,15,0)</f>
        <v>12</v>
      </c>
      <c r="W228" s="1">
        <f>VLOOKUP(A228,POP_2021_FX_ETARIA!A:AC,22,0)</f>
        <v>3093.8503870750587</v>
      </c>
      <c r="X228" s="3">
        <f t="shared" si="32"/>
        <v>387.86620226147585</v>
      </c>
      <c r="Y228" s="12">
        <f>(X228*POP_PADRAO!$G$2)/100000</f>
        <v>47.296211632850294</v>
      </c>
      <c r="Z228" s="8">
        <f>VLOOKUP(A228,OBITOS!A:AC,16,0)</f>
        <v>20</v>
      </c>
      <c r="AA228" s="1">
        <f>VLOOKUP(A228,POP_2021_FX_ETARIA!A:AC,25,0)</f>
        <v>1939.5308835027365</v>
      </c>
      <c r="AB228" s="3">
        <f t="shared" si="33"/>
        <v>1031.1771867164384</v>
      </c>
      <c r="AC228" s="12">
        <f>(AB228*POP_PADRAO!$H$2)/100000</f>
        <v>94.13887011466322</v>
      </c>
      <c r="AD228" s="8">
        <f>VLOOKUP(A228,OBITOS!A:AC,17,0)</f>
        <v>36</v>
      </c>
      <c r="AE228" s="1">
        <f>VLOOKUP(A228,POP_2021_FX_ETARIA!A:AC,28,0)</f>
        <v>1253.1986406117248</v>
      </c>
      <c r="AF228" s="3">
        <f t="shared" si="34"/>
        <v>2872.6491422323352</v>
      </c>
      <c r="AG228" s="12">
        <f>(AF228*POP_PADRAO!$I$2)/100000</f>
        <v>198.62947625409129</v>
      </c>
      <c r="AH228" s="12">
        <f t="shared" si="35"/>
        <v>386.87711736566212</v>
      </c>
    </row>
    <row r="229" spans="1:34" x14ac:dyDescent="0.25">
      <c r="A229" s="8" t="s">
        <v>228</v>
      </c>
      <c r="B229" s="6">
        <f>VLOOKUP($A229,OBITOS!A:AC,10,0)</f>
        <v>0</v>
      </c>
      <c r="C229" s="1">
        <f>VLOOKUP(A229,POP_2021_FX_ETARIA!A:AC,7,0)</f>
        <v>3340.5481939653469</v>
      </c>
      <c r="D229" s="3">
        <f t="shared" si="27"/>
        <v>0</v>
      </c>
      <c r="E229" s="12">
        <f>(D229*POP_PADRAO!$B$2)/100000</f>
        <v>0</v>
      </c>
      <c r="F229" s="6">
        <f>VLOOKUP(A229,OBITOS!A:AC,11,0)</f>
        <v>0</v>
      </c>
      <c r="G229" s="1">
        <f>VLOOKUP(A229,POP_2021_FX_ETARIA!A:AC,10,0)</f>
        <v>3700.0064320045235</v>
      </c>
      <c r="H229" s="3">
        <f t="shared" si="28"/>
        <v>0</v>
      </c>
      <c r="I229" s="12">
        <f>(H229*POP_PADRAO!$C$2)/100000</f>
        <v>0</v>
      </c>
      <c r="J229" s="8">
        <f>VLOOKUP(A229,OBITOS!A:AC,12,0)</f>
        <v>0</v>
      </c>
      <c r="K229" s="1">
        <f>VLOOKUP(A229,POP_2021_FX_ETARIA!A:AC,13,0)</f>
        <v>4765.288953307796</v>
      </c>
      <c r="L229" s="3">
        <f t="shared" si="29"/>
        <v>0</v>
      </c>
      <c r="M229" s="12">
        <f>(L229*POP_PADRAO!$D$2)/100000</f>
        <v>0</v>
      </c>
      <c r="N229" s="8">
        <f>VLOOKUP(A229,OBITOS!A:AB,13,0)</f>
        <v>3</v>
      </c>
      <c r="O229" s="1">
        <f>VLOOKUP(A229,POP_2021_FX_ETARIA!A:AC,16,0)</f>
        <v>4546.8303800397198</v>
      </c>
      <c r="P229" s="3">
        <f t="shared" si="30"/>
        <v>65.980028926739791</v>
      </c>
      <c r="Q229" s="12">
        <f>(P229*POP_PADRAO!$E$2)/100000</f>
        <v>10.938174739860207</v>
      </c>
      <c r="R229" s="8">
        <f>VLOOKUP($A229,OBITOS!A:AB,14,0)</f>
        <v>4</v>
      </c>
      <c r="S229" s="1">
        <f>VLOOKUP(A229,POP_2021_FX_ETARIA!A:AC,19,0)</f>
        <v>3851.2264877292414</v>
      </c>
      <c r="T229" s="3">
        <f t="shared" si="31"/>
        <v>103.86301643761487</v>
      </c>
      <c r="U229" s="12">
        <f>(T229*POP_PADRAO!$F$2)/100000</f>
        <v>15.846652242786025</v>
      </c>
      <c r="V229" s="8">
        <f>VLOOKUP(A229,OBITOS!A:AC,15,0)</f>
        <v>7</v>
      </c>
      <c r="W229" s="1">
        <f>VLOOKUP(A229,POP_2021_FX_ETARIA!A:AC,22,0)</f>
        <v>2982.2485695052169</v>
      </c>
      <c r="X229" s="3">
        <f t="shared" si="32"/>
        <v>234.72221838172817</v>
      </c>
      <c r="Y229" s="12">
        <f>(X229*POP_PADRAO!$G$2)/100000</f>
        <v>28.621910470122323</v>
      </c>
      <c r="Z229" s="8">
        <f>VLOOKUP(A229,OBITOS!A:AC,16,0)</f>
        <v>13</v>
      </c>
      <c r="AA229" s="1">
        <f>VLOOKUP(A229,POP_2021_FX_ETARIA!A:AC,25,0)</f>
        <v>2023.6090695856137</v>
      </c>
      <c r="AB229" s="3">
        <f t="shared" si="33"/>
        <v>642.41657123339962</v>
      </c>
      <c r="AC229" s="12">
        <f>(AB229*POP_PADRAO!$H$2)/100000</f>
        <v>58.647893822614783</v>
      </c>
      <c r="AD229" s="8">
        <f>VLOOKUP(A229,OBITOS!A:AC,17,0)</f>
        <v>26</v>
      </c>
      <c r="AE229" s="1">
        <f>VLOOKUP(A229,POP_2021_FX_ETARIA!A:AC,28,0)</f>
        <v>949.45386576040789</v>
      </c>
      <c r="AF229" s="3">
        <f t="shared" si="34"/>
        <v>2738.4163609863094</v>
      </c>
      <c r="AG229" s="12">
        <f>(AF229*POP_PADRAO!$I$2)/100000</f>
        <v>189.34794352423324</v>
      </c>
      <c r="AH229" s="12">
        <f t="shared" si="35"/>
        <v>303.40257479961656</v>
      </c>
    </row>
    <row r="230" spans="1:34" x14ac:dyDescent="0.25">
      <c r="A230" s="8" t="s">
        <v>229</v>
      </c>
      <c r="B230" s="6">
        <f>VLOOKUP($A230,OBITOS!A:AC,10,0)</f>
        <v>0</v>
      </c>
      <c r="C230" s="1">
        <f>VLOOKUP(A230,POP_2021_FX_ETARIA!A:AC,7,0)</f>
        <v>1613.930725263559</v>
      </c>
      <c r="D230" s="3">
        <f t="shared" si="27"/>
        <v>0</v>
      </c>
      <c r="E230" s="12">
        <f>(D230*POP_PADRAO!$B$2)/100000</f>
        <v>0</v>
      </c>
      <c r="F230" s="6">
        <f>VLOOKUP(A230,OBITOS!A:AC,11,0)</f>
        <v>0</v>
      </c>
      <c r="G230" s="1">
        <f>VLOOKUP(A230,POP_2021_FX_ETARIA!A:AC,10,0)</f>
        <v>1557.2939167461357</v>
      </c>
      <c r="H230" s="3">
        <f t="shared" si="28"/>
        <v>0</v>
      </c>
      <c r="I230" s="12">
        <f>(H230*POP_PADRAO!$C$2)/100000</f>
        <v>0</v>
      </c>
      <c r="J230" s="8">
        <f>VLOOKUP(A230,OBITOS!A:AC,12,0)</f>
        <v>0</v>
      </c>
      <c r="K230" s="1">
        <f>VLOOKUP(A230,POP_2021_FX_ETARIA!A:AC,13,0)</f>
        <v>2086.1847091559557</v>
      </c>
      <c r="L230" s="3">
        <f t="shared" si="29"/>
        <v>0</v>
      </c>
      <c r="M230" s="12">
        <f>(L230*POP_PADRAO!$D$2)/100000</f>
        <v>0</v>
      </c>
      <c r="N230" s="8">
        <f>VLOOKUP(A230,OBITOS!A:AB,13,0)</f>
        <v>0</v>
      </c>
      <c r="O230" s="1">
        <f>VLOOKUP(A230,POP_2021_FX_ETARIA!A:AC,16,0)</f>
        <v>2330.0995106035889</v>
      </c>
      <c r="P230" s="3">
        <f t="shared" si="30"/>
        <v>0</v>
      </c>
      <c r="Q230" s="12">
        <f>(P230*POP_PADRAO!$E$2)/100000</f>
        <v>0</v>
      </c>
      <c r="R230" s="8">
        <f>VLOOKUP($A230,OBITOS!A:AB,14,0)</f>
        <v>4</v>
      </c>
      <c r="S230" s="1">
        <f>VLOOKUP(A230,POP_2021_FX_ETARIA!A:AC,19,0)</f>
        <v>2201.0961875364978</v>
      </c>
      <c r="T230" s="3">
        <f t="shared" si="31"/>
        <v>181.72763292443227</v>
      </c>
      <c r="U230" s="12">
        <f>(T230*POP_PADRAO!$F$2)/100000</f>
        <v>27.726660563415098</v>
      </c>
      <c r="V230" s="8">
        <f>VLOOKUP(A230,OBITOS!A:AC,15,0)</f>
        <v>12</v>
      </c>
      <c r="W230" s="1">
        <f>VLOOKUP(A230,POP_2021_FX_ETARIA!A:AC,22,0)</f>
        <v>1506.2696336113197</v>
      </c>
      <c r="X230" s="3">
        <f t="shared" si="32"/>
        <v>796.67011351942983</v>
      </c>
      <c r="Y230" s="12">
        <f>(X230*POP_PADRAO!$G$2)/100000</f>
        <v>97.145557078419031</v>
      </c>
      <c r="Z230" s="8">
        <f>VLOOKUP(A230,OBITOS!A:AC,16,0)</f>
        <v>12</v>
      </c>
      <c r="AA230" s="1">
        <f>VLOOKUP(A230,POP_2021_FX_ETARIA!A:AC,25,0)</f>
        <v>967.87192485462947</v>
      </c>
      <c r="AB230" s="3">
        <f t="shared" si="33"/>
        <v>1239.8334626559554</v>
      </c>
      <c r="AC230" s="12">
        <f>(AB230*POP_PADRAO!$H$2)/100000</f>
        <v>113.18764884281504</v>
      </c>
      <c r="AD230" s="8">
        <f>VLOOKUP(A230,OBITOS!A:AC,17,0)</f>
        <v>13</v>
      </c>
      <c r="AE230" s="1">
        <f>VLOOKUP(A230,POP_2021_FX_ETARIA!A:AC,28,0)</f>
        <v>689.92620294190976</v>
      </c>
      <c r="AF230" s="3">
        <f t="shared" si="34"/>
        <v>1884.2594968225276</v>
      </c>
      <c r="AG230" s="12">
        <f>(AF230*POP_PADRAO!$I$2)/100000</f>
        <v>130.28722215961659</v>
      </c>
      <c r="AH230" s="12">
        <f t="shared" si="35"/>
        <v>368.34708864426574</v>
      </c>
    </row>
    <row r="231" spans="1:34" x14ac:dyDescent="0.25">
      <c r="A231" s="8" t="s">
        <v>230</v>
      </c>
      <c r="B231" s="6">
        <f>VLOOKUP($A231,OBITOS!A:AC,10,0)</f>
        <v>0</v>
      </c>
      <c r="C231" s="1">
        <f>VLOOKUP(A231,POP_2021_FX_ETARIA!A:AC,7,0)</f>
        <v>3676.9459418264955</v>
      </c>
      <c r="D231" s="3">
        <f t="shared" si="27"/>
        <v>0</v>
      </c>
      <c r="E231" s="12">
        <f>(D231*POP_PADRAO!$B$2)/100000</f>
        <v>0</v>
      </c>
      <c r="F231" s="6">
        <f>VLOOKUP(A231,OBITOS!A:AC,11,0)</f>
        <v>0</v>
      </c>
      <c r="G231" s="1">
        <f>VLOOKUP(A231,POP_2021_FX_ETARIA!A:AC,10,0)</f>
        <v>3873.4896098999802</v>
      </c>
      <c r="H231" s="3">
        <f t="shared" si="28"/>
        <v>0</v>
      </c>
      <c r="I231" s="12">
        <f>(H231*POP_PADRAO!$C$2)/100000</f>
        <v>0</v>
      </c>
      <c r="J231" s="8">
        <f>VLOOKUP(A231,OBITOS!A:AC,12,0)</f>
        <v>1</v>
      </c>
      <c r="K231" s="1">
        <f>VLOOKUP(A231,POP_2021_FX_ETARIA!A:AC,13,0)</f>
        <v>4460.5214370894773</v>
      </c>
      <c r="L231" s="3">
        <f t="shared" si="29"/>
        <v>22.418903576719661</v>
      </c>
      <c r="M231" s="12">
        <f>(L231*POP_PADRAO!$D$2)/100000</f>
        <v>3.3175744687093056</v>
      </c>
      <c r="N231" s="8">
        <f>VLOOKUP(A231,OBITOS!A:AB,13,0)</f>
        <v>1</v>
      </c>
      <c r="O231" s="1">
        <f>VLOOKUP(A231,POP_2021_FX_ETARIA!A:AC,16,0)</f>
        <v>4689.1776885431045</v>
      </c>
      <c r="P231" s="3">
        <f t="shared" si="30"/>
        <v>21.32570071812939</v>
      </c>
      <c r="Q231" s="12">
        <f>(P231*POP_PADRAO!$E$2)/100000</f>
        <v>3.5353764570770956</v>
      </c>
      <c r="R231" s="8">
        <f>VLOOKUP($A231,OBITOS!A:AB,14,0)</f>
        <v>6</v>
      </c>
      <c r="S231" s="1">
        <f>VLOOKUP(A231,POP_2021_FX_ETARIA!A:AC,19,0)</f>
        <v>4017.7325435888879</v>
      </c>
      <c r="T231" s="3">
        <f t="shared" si="31"/>
        <v>149.33796450871833</v>
      </c>
      <c r="U231" s="12">
        <f>(T231*POP_PADRAO!$F$2)/100000</f>
        <v>22.784884084669532</v>
      </c>
      <c r="V231" s="8">
        <f>VLOOKUP(A231,OBITOS!A:AC,15,0)</f>
        <v>9</v>
      </c>
      <c r="W231" s="1">
        <f>VLOOKUP(A231,POP_2021_FX_ETARIA!A:AC,22,0)</f>
        <v>2958.8876328998854</v>
      </c>
      <c r="X231" s="3">
        <f t="shared" si="32"/>
        <v>304.16836043143235</v>
      </c>
      <c r="Y231" s="12">
        <f>(X231*POP_PADRAO!$G$2)/100000</f>
        <v>37.090138462963928</v>
      </c>
      <c r="Z231" s="8">
        <f>VLOOKUP(A231,OBITOS!A:AC,16,0)</f>
        <v>15</v>
      </c>
      <c r="AA231" s="1">
        <f>VLOOKUP(A231,POP_2021_FX_ETARIA!A:AC,25,0)</f>
        <v>1837.77426569256</v>
      </c>
      <c r="AB231" s="3">
        <f t="shared" si="33"/>
        <v>816.20470370158841</v>
      </c>
      <c r="AC231" s="12">
        <f>(AB231*POP_PADRAO!$H$2)/100000</f>
        <v>74.513468275428565</v>
      </c>
      <c r="AD231" s="8">
        <f>VLOOKUP(A231,OBITOS!A:AC,17,0)</f>
        <v>22</v>
      </c>
      <c r="AE231" s="1">
        <f>VLOOKUP(A231,POP_2021_FX_ETARIA!A:AC,28,0)</f>
        <v>889.27673896783847</v>
      </c>
      <c r="AF231" s="3">
        <f t="shared" si="34"/>
        <v>2473.9205509338813</v>
      </c>
      <c r="AG231" s="12">
        <f>(AF231*POP_PADRAO!$I$2)/100000</f>
        <v>171.05936680605834</v>
      </c>
      <c r="AH231" s="12">
        <f t="shared" si="35"/>
        <v>312.30080855490678</v>
      </c>
    </row>
    <row r="232" spans="1:34" x14ac:dyDescent="0.25">
      <c r="A232" s="8" t="s">
        <v>231</v>
      </c>
      <c r="B232" s="6">
        <f>VLOOKUP($A232,OBITOS!A:AC,10,0)</f>
        <v>0</v>
      </c>
      <c r="C232" s="1">
        <f>VLOOKUP(A232,POP_2021_FX_ETARIA!A:AC,7,0)</f>
        <v>3799.8229393280153</v>
      </c>
      <c r="D232" s="3">
        <f t="shared" si="27"/>
        <v>0</v>
      </c>
      <c r="E232" s="12">
        <f>(D232*POP_PADRAO!$B$2)/100000</f>
        <v>0</v>
      </c>
      <c r="F232" s="6">
        <f>VLOOKUP(A232,OBITOS!A:AC,11,0)</f>
        <v>0</v>
      </c>
      <c r="G232" s="1">
        <f>VLOOKUP(A232,POP_2021_FX_ETARIA!A:AC,10,0)</f>
        <v>3972.3637288782411</v>
      </c>
      <c r="H232" s="3">
        <f t="shared" si="28"/>
        <v>0</v>
      </c>
      <c r="I232" s="12">
        <f>(H232*POP_PADRAO!$C$2)/100000</f>
        <v>0</v>
      </c>
      <c r="J232" s="8">
        <f>VLOOKUP(A232,OBITOS!A:AC,12,0)</f>
        <v>0</v>
      </c>
      <c r="K232" s="1">
        <f>VLOOKUP(A232,POP_2021_FX_ETARIA!A:AC,13,0)</f>
        <v>4581.158826198759</v>
      </c>
      <c r="L232" s="3">
        <f t="shared" si="29"/>
        <v>0</v>
      </c>
      <c r="M232" s="12">
        <f>(L232*POP_PADRAO!$D$2)/100000</f>
        <v>0</v>
      </c>
      <c r="N232" s="8">
        <f>VLOOKUP(A232,OBITOS!A:AB,13,0)</f>
        <v>2</v>
      </c>
      <c r="O232" s="1">
        <f>VLOOKUP(A232,POP_2021_FX_ETARIA!A:AC,16,0)</f>
        <v>4865.0964169795716</v>
      </c>
      <c r="P232" s="3">
        <f t="shared" si="30"/>
        <v>41.109154445939481</v>
      </c>
      <c r="Q232" s="12">
        <f>(P232*POP_PADRAO!$E$2)/100000</f>
        <v>6.8150790785020927</v>
      </c>
      <c r="R232" s="8">
        <f>VLOOKUP($A232,OBITOS!A:AB,14,0)</f>
        <v>10</v>
      </c>
      <c r="S232" s="1">
        <f>VLOOKUP(A232,POP_2021_FX_ETARIA!A:AC,19,0)</f>
        <v>4009.8460142358849</v>
      </c>
      <c r="T232" s="3">
        <f t="shared" si="31"/>
        <v>249.38613514079287</v>
      </c>
      <c r="U232" s="12">
        <f>(T232*POP_PADRAO!$F$2)/100000</f>
        <v>38.049495318887708</v>
      </c>
      <c r="V232" s="8">
        <f>VLOOKUP(A232,OBITOS!A:AC,15,0)</f>
        <v>10</v>
      </c>
      <c r="W232" s="1">
        <f>VLOOKUP(A232,POP_2021_FX_ETARIA!A:AC,22,0)</f>
        <v>2717.6218473765307</v>
      </c>
      <c r="X232" s="3">
        <f t="shared" si="32"/>
        <v>367.96878158944548</v>
      </c>
      <c r="Y232" s="12">
        <f>(X232*POP_PADRAO!$G$2)/100000</f>
        <v>44.869930060583307</v>
      </c>
      <c r="Z232" s="8">
        <f>VLOOKUP(A232,OBITOS!A:AC,16,0)</f>
        <v>19</v>
      </c>
      <c r="AA232" s="1">
        <f>VLOOKUP(A232,POP_2021_FX_ETARIA!A:AC,25,0)</f>
        <v>1655.642580938661</v>
      </c>
      <c r="AB232" s="3">
        <f t="shared" si="33"/>
        <v>1147.5906828409798</v>
      </c>
      <c r="AC232" s="12">
        <f>(AB232*POP_PADRAO!$H$2)/100000</f>
        <v>104.76656352413315</v>
      </c>
      <c r="AD232" s="8">
        <f>VLOOKUP(A232,OBITOS!A:AC,17,0)</f>
        <v>25</v>
      </c>
      <c r="AE232" s="1">
        <f>VLOOKUP(A232,POP_2021_FX_ETARIA!A:AC,28,0)</f>
        <v>1117.0368898978434</v>
      </c>
      <c r="AF232" s="3">
        <f t="shared" si="34"/>
        <v>2238.0639552813991</v>
      </c>
      <c r="AG232" s="12">
        <f>(AF232*POP_PADRAO!$I$2)/100000</f>
        <v>154.75105007611481</v>
      </c>
      <c r="AH232" s="12">
        <f t="shared" si="35"/>
        <v>349.25211805822107</v>
      </c>
    </row>
    <row r="233" spans="1:34" x14ac:dyDescent="0.25">
      <c r="A233" s="8" t="s">
        <v>232</v>
      </c>
      <c r="B233" s="6">
        <f>VLOOKUP($A233,OBITOS!A:AC,10,0)</f>
        <v>0</v>
      </c>
      <c r="C233" s="1">
        <f>VLOOKUP(A233,POP_2021_FX_ETARIA!A:AC,7,0)</f>
        <v>3352.157964708726</v>
      </c>
      <c r="D233" s="3">
        <f t="shared" si="27"/>
        <v>0</v>
      </c>
      <c r="E233" s="12">
        <f>(D233*POP_PADRAO!$B$2)/100000</f>
        <v>0</v>
      </c>
      <c r="F233" s="6">
        <f>VLOOKUP(A233,OBITOS!A:AC,11,0)</f>
        <v>1</v>
      </c>
      <c r="G233" s="1">
        <f>VLOOKUP(A233,POP_2021_FX_ETARIA!A:AC,10,0)</f>
        <v>3392.4879682829096</v>
      </c>
      <c r="H233" s="3">
        <f t="shared" si="28"/>
        <v>29.476891571885069</v>
      </c>
      <c r="I233" s="12">
        <f>(H233*POP_PADRAO!$C$2)/100000</f>
        <v>3.5684357255170296</v>
      </c>
      <c r="J233" s="8">
        <f>VLOOKUP(A233,OBITOS!A:AC,12,0)</f>
        <v>0</v>
      </c>
      <c r="K233" s="1">
        <f>VLOOKUP(A233,POP_2021_FX_ETARIA!A:AC,13,0)</f>
        <v>4195.6619649069726</v>
      </c>
      <c r="L233" s="3">
        <f t="shared" si="29"/>
        <v>0</v>
      </c>
      <c r="M233" s="12">
        <f>(L233*POP_PADRAO!$D$2)/100000</f>
        <v>0</v>
      </c>
      <c r="N233" s="8">
        <f>VLOOKUP(A233,OBITOS!A:AB,13,0)</f>
        <v>1</v>
      </c>
      <c r="O233" s="1">
        <f>VLOOKUP(A233,POP_2021_FX_ETARIA!A:AC,16,0)</f>
        <v>4356.4776512017652</v>
      </c>
      <c r="P233" s="3">
        <f t="shared" si="30"/>
        <v>22.954324113751461</v>
      </c>
      <c r="Q233" s="12">
        <f>(P233*POP_PADRAO!$E$2)/100000</f>
        <v>3.8053697804586064</v>
      </c>
      <c r="R233" s="8">
        <f>VLOOKUP($A233,OBITOS!A:AB,14,0)</f>
        <v>7</v>
      </c>
      <c r="S233" s="1">
        <f>VLOOKUP(A233,POP_2021_FX_ETARIA!A:AC,19,0)</f>
        <v>3753.5728667441795</v>
      </c>
      <c r="T233" s="3">
        <f t="shared" si="31"/>
        <v>186.48898658711124</v>
      </c>
      <c r="U233" s="12">
        <f>(T233*POP_PADRAO!$F$2)/100000</f>
        <v>28.453112752897855</v>
      </c>
      <c r="V233" s="8">
        <f>VLOOKUP(A233,OBITOS!A:AC,15,0)</f>
        <v>17</v>
      </c>
      <c r="W233" s="1">
        <f>VLOOKUP(A233,POP_2021_FX_ETARIA!A:AC,22,0)</f>
        <v>2931.216446354716</v>
      </c>
      <c r="X233" s="3">
        <f t="shared" si="32"/>
        <v>579.96399485071584</v>
      </c>
      <c r="Y233" s="12">
        <f>(X233*POP_PADRAO!$G$2)/100000</f>
        <v>70.720520839299752</v>
      </c>
      <c r="Z233" s="8">
        <f>VLOOKUP(A233,OBITOS!A:AC,16,0)</f>
        <v>19</v>
      </c>
      <c r="AA233" s="1">
        <f>VLOOKUP(A233,POP_2021_FX_ETARIA!A:AC,25,0)</f>
        <v>1925.2044885889757</v>
      </c>
      <c r="AB233" s="3">
        <f t="shared" si="33"/>
        <v>986.90814989349599</v>
      </c>
      <c r="AC233" s="12">
        <f>(AB233*POP_PADRAO!$H$2)/100000</f>
        <v>90.097433627063523</v>
      </c>
      <c r="AD233" s="8">
        <f>VLOOKUP(A233,OBITOS!A:AC,17,0)</f>
        <v>14</v>
      </c>
      <c r="AE233" s="1">
        <f>VLOOKUP(A233,POP_2021_FX_ETARIA!A:AC,28,0)</f>
        <v>1150.8864926220206</v>
      </c>
      <c r="AF233" s="3">
        <f t="shared" si="34"/>
        <v>1216.4535851058897</v>
      </c>
      <c r="AG233" s="12">
        <f>(AF233*POP_PADRAO!$I$2)/100000</f>
        <v>84.111747217841199</v>
      </c>
      <c r="AH233" s="12">
        <f t="shared" si="35"/>
        <v>280.75661994307796</v>
      </c>
    </row>
    <row r="234" spans="1:34" x14ac:dyDescent="0.25">
      <c r="A234" s="8" t="s">
        <v>233</v>
      </c>
      <c r="B234" s="6">
        <f>VLOOKUP($A234,OBITOS!A:AC,10,0)</f>
        <v>0</v>
      </c>
      <c r="C234" s="1">
        <f>VLOOKUP(A234,POP_2021_FX_ETARIA!A:AC,7,0)</f>
        <v>2236.1931351220692</v>
      </c>
      <c r="D234" s="3">
        <f t="shared" si="27"/>
        <v>0</v>
      </c>
      <c r="E234" s="12">
        <f>(D234*POP_PADRAO!$B$2)/100000</f>
        <v>0</v>
      </c>
      <c r="F234" s="6">
        <f>VLOOKUP(A234,OBITOS!A:AC,11,0)</f>
        <v>0</v>
      </c>
      <c r="G234" s="1">
        <f>VLOOKUP(A234,POP_2021_FX_ETARIA!A:AC,10,0)</f>
        <v>2322.0802679839717</v>
      </c>
      <c r="H234" s="3">
        <f t="shared" si="28"/>
        <v>0</v>
      </c>
      <c r="I234" s="12">
        <f>(H234*POP_PADRAO!$C$2)/100000</f>
        <v>0</v>
      </c>
      <c r="J234" s="8">
        <f>VLOOKUP(A234,OBITOS!A:AC,12,0)</f>
        <v>2</v>
      </c>
      <c r="K234" s="1">
        <f>VLOOKUP(A234,POP_2021_FX_ETARIA!A:AC,13,0)</f>
        <v>2800.2193314173346</v>
      </c>
      <c r="L234" s="3">
        <f t="shared" si="29"/>
        <v>71.422976677605376</v>
      </c>
      <c r="M234" s="12">
        <f>(L234*POP_PADRAO!$D$2)/100000</f>
        <v>10.569252108782855</v>
      </c>
      <c r="N234" s="8">
        <f>VLOOKUP(A234,OBITOS!A:AB,13,0)</f>
        <v>1</v>
      </c>
      <c r="O234" s="1">
        <f>VLOOKUP(A234,POP_2021_FX_ETARIA!A:AC,16,0)</f>
        <v>3031.0193258236282</v>
      </c>
      <c r="P234" s="3">
        <f t="shared" si="30"/>
        <v>32.99220138519793</v>
      </c>
      <c r="Q234" s="12">
        <f>(P234*POP_PADRAO!$E$2)/100000</f>
        <v>5.4694499180145257</v>
      </c>
      <c r="R234" s="8">
        <f>VLOOKUP($A234,OBITOS!A:AB,14,0)</f>
        <v>5</v>
      </c>
      <c r="S234" s="1">
        <f>VLOOKUP(A234,POP_2021_FX_ETARIA!A:AC,19,0)</f>
        <v>2710.6304058077872</v>
      </c>
      <c r="T234" s="3">
        <f t="shared" si="31"/>
        <v>184.45893579910481</v>
      </c>
      <c r="U234" s="12">
        <f>(T234*POP_PADRAO!$F$2)/100000</f>
        <v>28.143382591228093</v>
      </c>
      <c r="V234" s="8">
        <f>VLOOKUP(A234,OBITOS!A:AC,15,0)</f>
        <v>10</v>
      </c>
      <c r="W234" s="1">
        <f>VLOOKUP(A234,POP_2021_FX_ETARIA!A:AC,22,0)</f>
        <v>1880.7071608142082</v>
      </c>
      <c r="X234" s="3">
        <f t="shared" si="32"/>
        <v>531.71488939674862</v>
      </c>
      <c r="Y234" s="12">
        <f>(X234*POP_PADRAO!$G$2)/100000</f>
        <v>64.83704893754286</v>
      </c>
      <c r="Z234" s="8">
        <f>VLOOKUP(A234,OBITOS!A:AC,16,0)</f>
        <v>12</v>
      </c>
      <c r="AA234" s="1">
        <f>VLOOKUP(A234,POP_2021_FX_ETARIA!A:AC,25,0)</f>
        <v>1419.3599211464098</v>
      </c>
      <c r="AB234" s="3">
        <f t="shared" si="33"/>
        <v>845.45151805524142</v>
      </c>
      <c r="AC234" s="12">
        <f>(AB234*POP_PADRAO!$H$2)/100000</f>
        <v>77.183486671077304</v>
      </c>
      <c r="AD234" s="8">
        <f>VLOOKUP(A234,OBITOS!A:AC,17,0)</f>
        <v>20</v>
      </c>
      <c r="AE234" s="1">
        <f>VLOOKUP(A234,POP_2021_FX_ETARIA!A:AC,28,0)</f>
        <v>801.10726447219076</v>
      </c>
      <c r="AF234" s="3">
        <f t="shared" si="34"/>
        <v>2496.5445811026307</v>
      </c>
      <c r="AG234" s="12">
        <f>(AF234*POP_PADRAO!$I$2)/100000</f>
        <v>172.62370656377874</v>
      </c>
      <c r="AH234" s="12">
        <f t="shared" si="35"/>
        <v>358.82632679042439</v>
      </c>
    </row>
    <row r="235" spans="1:34" x14ac:dyDescent="0.25">
      <c r="A235" s="8" t="s">
        <v>234</v>
      </c>
      <c r="B235" s="6">
        <f>VLOOKUP($A235,OBITOS!A:AC,10,0)</f>
        <v>0</v>
      </c>
      <c r="C235" s="1">
        <f>VLOOKUP(A235,POP_2021_FX_ETARIA!A:AC,7,0)</f>
        <v>2634.9495581150495</v>
      </c>
      <c r="D235" s="3">
        <f t="shared" si="27"/>
        <v>0</v>
      </c>
      <c r="E235" s="12">
        <f>(D235*POP_PADRAO!$B$2)/100000</f>
        <v>0</v>
      </c>
      <c r="F235" s="6">
        <f>VLOOKUP(A235,OBITOS!A:AC,11,0)</f>
        <v>0</v>
      </c>
      <c r="G235" s="1">
        <f>VLOOKUP(A235,POP_2021_FX_ETARIA!A:AC,10,0)</f>
        <v>2954.6234098864511</v>
      </c>
      <c r="H235" s="3">
        <f t="shared" si="28"/>
        <v>0</v>
      </c>
      <c r="I235" s="12">
        <f>(H235*POP_PADRAO!$C$2)/100000</f>
        <v>0</v>
      </c>
      <c r="J235" s="8">
        <f>VLOOKUP(A235,OBITOS!A:AC,12,0)</f>
        <v>0</v>
      </c>
      <c r="K235" s="1">
        <f>VLOOKUP(A235,POP_2021_FX_ETARIA!A:AC,13,0)</f>
        <v>3607.2379671954827</v>
      </c>
      <c r="L235" s="3">
        <f t="shared" si="29"/>
        <v>0</v>
      </c>
      <c r="M235" s="12">
        <f>(L235*POP_PADRAO!$D$2)/100000</f>
        <v>0</v>
      </c>
      <c r="N235" s="8">
        <f>VLOOKUP(A235,OBITOS!A:AB,13,0)</f>
        <v>3</v>
      </c>
      <c r="O235" s="1">
        <f>VLOOKUP(A235,POP_2021_FX_ETARIA!A:AC,16,0)</f>
        <v>3697.1066300347316</v>
      </c>
      <c r="P235" s="3">
        <f t="shared" si="30"/>
        <v>81.144535449111928</v>
      </c>
      <c r="Q235" s="12">
        <f>(P235*POP_PADRAO!$E$2)/100000</f>
        <v>13.452147905431724</v>
      </c>
      <c r="R235" s="8">
        <f>VLOOKUP($A235,OBITOS!A:AB,14,0)</f>
        <v>8</v>
      </c>
      <c r="S235" s="1">
        <f>VLOOKUP(A235,POP_2021_FX_ETARIA!A:AC,19,0)</f>
        <v>3332.588672768879</v>
      </c>
      <c r="T235" s="3">
        <f t="shared" si="31"/>
        <v>240.0536275409352</v>
      </c>
      <c r="U235" s="12">
        <f>(T235*POP_PADRAO!$F$2)/100000</f>
        <v>36.625610209822625</v>
      </c>
      <c r="V235" s="8">
        <f>VLOOKUP(A235,OBITOS!A:AC,15,0)</f>
        <v>10</v>
      </c>
      <c r="W235" s="1">
        <f>VLOOKUP(A235,POP_2021_FX_ETARIA!A:AC,22,0)</f>
        <v>2564.3213272971493</v>
      </c>
      <c r="X235" s="3">
        <f t="shared" si="32"/>
        <v>389.96672895671065</v>
      </c>
      <c r="Y235" s="12">
        <f>(X235*POP_PADRAO!$G$2)/100000</f>
        <v>47.552348812473134</v>
      </c>
      <c r="Z235" s="8">
        <f>VLOOKUP(A235,OBITOS!A:AC,16,0)</f>
        <v>11</v>
      </c>
      <c r="AA235" s="1">
        <f>VLOOKUP(A235,POP_2021_FX_ETARIA!A:AC,25,0)</f>
        <v>1579.1365055340082</v>
      </c>
      <c r="AB235" s="3">
        <f t="shared" si="33"/>
        <v>696.58322516457747</v>
      </c>
      <c r="AC235" s="12">
        <f>(AB235*POP_PADRAO!$H$2)/100000</f>
        <v>63.592909737105991</v>
      </c>
      <c r="AD235" s="8">
        <f>VLOOKUP(A235,OBITOS!A:AC,17,0)</f>
        <v>18</v>
      </c>
      <c r="AE235" s="1">
        <f>VLOOKUP(A235,POP_2021_FX_ETARIA!A:AC,28,0)</f>
        <v>914.65992865636156</v>
      </c>
      <c r="AF235" s="3">
        <f t="shared" si="34"/>
        <v>1967.9445262724103</v>
      </c>
      <c r="AG235" s="12">
        <f>(AF235*POP_PADRAO!$I$2)/100000</f>
        <v>136.07362792896899</v>
      </c>
      <c r="AH235" s="12">
        <f t="shared" si="35"/>
        <v>297.29664459380245</v>
      </c>
    </row>
    <row r="236" spans="1:34" x14ac:dyDescent="0.25">
      <c r="A236" s="8" t="s">
        <v>235</v>
      </c>
      <c r="B236" s="6">
        <f>VLOOKUP($A236,OBITOS!A:AC,10,0)</f>
        <v>0</v>
      </c>
      <c r="C236" s="1">
        <f>VLOOKUP(A236,POP_2021_FX_ETARIA!A:AC,7,0)</f>
        <v>2795.0451775516062</v>
      </c>
      <c r="D236" s="3">
        <f t="shared" si="27"/>
        <v>0</v>
      </c>
      <c r="E236" s="12">
        <f>(D236*POP_PADRAO!$B$2)/100000</f>
        <v>0</v>
      </c>
      <c r="F236" s="6">
        <f>VLOOKUP(A236,OBITOS!A:AC,11,0)</f>
        <v>0</v>
      </c>
      <c r="G236" s="1">
        <f>VLOOKUP(A236,POP_2021_FX_ETARIA!A:AC,10,0)</f>
        <v>3168.6509007086142</v>
      </c>
      <c r="H236" s="3">
        <f t="shared" si="28"/>
        <v>0</v>
      </c>
      <c r="I236" s="12">
        <f>(H236*POP_PADRAO!$C$2)/100000</f>
        <v>0</v>
      </c>
      <c r="J236" s="8">
        <f>VLOOKUP(A236,OBITOS!A:AC,12,0)</f>
        <v>0</v>
      </c>
      <c r="K236" s="1">
        <f>VLOOKUP(A236,POP_2021_FX_ETARIA!A:AC,13,0)</f>
        <v>3281.9878755286122</v>
      </c>
      <c r="L236" s="3">
        <f t="shared" si="29"/>
        <v>0</v>
      </c>
      <c r="M236" s="12">
        <f>(L236*POP_PADRAO!$D$2)/100000</f>
        <v>0</v>
      </c>
      <c r="N236" s="8">
        <f>VLOOKUP(A236,OBITOS!A:AB,13,0)</f>
        <v>3</v>
      </c>
      <c r="O236" s="1">
        <f>VLOOKUP(A236,POP_2021_FX_ETARIA!A:AC,16,0)</f>
        <v>3680.8287802602254</v>
      </c>
      <c r="P236" s="3">
        <f t="shared" si="30"/>
        <v>81.50338358819036</v>
      </c>
      <c r="Q236" s="12">
        <f>(P236*POP_PADRAO!$E$2)/100000</f>
        <v>13.51163778008261</v>
      </c>
      <c r="R236" s="8">
        <f>VLOOKUP($A236,OBITOS!A:AB,14,0)</f>
        <v>8</v>
      </c>
      <c r="S236" s="1">
        <f>VLOOKUP(A236,POP_2021_FX_ETARIA!A:AC,19,0)</f>
        <v>3356.1312929061787</v>
      </c>
      <c r="T236" s="3">
        <f t="shared" si="31"/>
        <v>238.36969718406192</v>
      </c>
      <c r="U236" s="12">
        <f>(T236*POP_PADRAO!$F$2)/100000</f>
        <v>36.368688548179286</v>
      </c>
      <c r="V236" s="8">
        <f>VLOOKUP(A236,OBITOS!A:AC,15,0)</f>
        <v>9</v>
      </c>
      <c r="W236" s="1">
        <f>VLOOKUP(A236,POP_2021_FX_ETARIA!A:AC,22,0)</f>
        <v>2211.8417989154768</v>
      </c>
      <c r="X236" s="3">
        <f t="shared" si="32"/>
        <v>406.90071072953464</v>
      </c>
      <c r="Y236" s="12">
        <f>(X236*POP_PADRAO!$G$2)/100000</f>
        <v>49.617270120502923</v>
      </c>
      <c r="Z236" s="8">
        <f>VLOOKUP(A236,OBITOS!A:AC,16,0)</f>
        <v>9</v>
      </c>
      <c r="AA236" s="1">
        <f>VLOOKUP(A236,POP_2021_FX_ETARIA!A:AC,25,0)</f>
        <v>1301.2626998391827</v>
      </c>
      <c r="AB236" s="3">
        <f t="shared" si="33"/>
        <v>691.63590112221539</v>
      </c>
      <c r="AC236" s="12">
        <f>(AB236*POP_PADRAO!$H$2)/100000</f>
        <v>63.14125554863223</v>
      </c>
      <c r="AD236" s="8">
        <f>VLOOKUP(A236,OBITOS!A:AC,17,0)</f>
        <v>15</v>
      </c>
      <c r="AE236" s="1">
        <f>VLOOKUP(A236,POP_2021_FX_ETARIA!A:AC,28,0)</f>
        <v>805.69322235434015</v>
      </c>
      <c r="AF236" s="3">
        <f t="shared" si="34"/>
        <v>1861.7507984202787</v>
      </c>
      <c r="AG236" s="12">
        <f>(AF236*POP_PADRAO!$I$2)/100000</f>
        <v>128.73085702296586</v>
      </c>
      <c r="AH236" s="12">
        <f t="shared" si="35"/>
        <v>291.36970902036296</v>
      </c>
    </row>
    <row r="237" spans="1:34" x14ac:dyDescent="0.25">
      <c r="A237" s="8" t="s">
        <v>236</v>
      </c>
      <c r="B237" s="6">
        <f>VLOOKUP($A237,OBITOS!A:AC,10,0)</f>
        <v>0</v>
      </c>
      <c r="C237" s="1">
        <f>VLOOKUP(A237,POP_2021_FX_ETARIA!A:AC,7,0)</f>
        <v>2050.6515330376797</v>
      </c>
      <c r="D237" s="3">
        <f t="shared" si="27"/>
        <v>0</v>
      </c>
      <c r="E237" s="12">
        <f>(D237*POP_PADRAO!$B$2)/100000</f>
        <v>0</v>
      </c>
      <c r="F237" s="6">
        <f>VLOOKUP(A237,OBITOS!A:AC,11,0)</f>
        <v>0</v>
      </c>
      <c r="G237" s="1">
        <f>VLOOKUP(A237,POP_2021_FX_ETARIA!A:AC,10,0)</f>
        <v>2397.8039215686276</v>
      </c>
      <c r="H237" s="3">
        <f t="shared" si="28"/>
        <v>0</v>
      </c>
      <c r="I237" s="12">
        <f>(H237*POP_PADRAO!$C$2)/100000</f>
        <v>0</v>
      </c>
      <c r="J237" s="8">
        <f>VLOOKUP(A237,OBITOS!A:AC,12,0)</f>
        <v>0</v>
      </c>
      <c r="K237" s="1">
        <f>VLOOKUP(A237,POP_2021_FX_ETARIA!A:AC,13,0)</f>
        <v>2651.1456647681439</v>
      </c>
      <c r="L237" s="3">
        <f t="shared" si="29"/>
        <v>0</v>
      </c>
      <c r="M237" s="12">
        <f>(L237*POP_PADRAO!$D$2)/100000</f>
        <v>0</v>
      </c>
      <c r="N237" s="8">
        <f>VLOOKUP(A237,OBITOS!A:AB,13,0)</f>
        <v>1</v>
      </c>
      <c r="O237" s="1">
        <f>VLOOKUP(A237,POP_2021_FX_ETARIA!A:AC,16,0)</f>
        <v>2912.7177440257115</v>
      </c>
      <c r="P237" s="3">
        <f t="shared" si="30"/>
        <v>34.332197208298147</v>
      </c>
      <c r="Q237" s="12">
        <f>(P237*POP_PADRAO!$E$2)/100000</f>
        <v>5.6915945381696229</v>
      </c>
      <c r="R237" s="8">
        <f>VLOOKUP($A237,OBITOS!A:AB,14,0)</f>
        <v>5</v>
      </c>
      <c r="S237" s="1">
        <f>VLOOKUP(A237,POP_2021_FX_ETARIA!A:AC,19,0)</f>
        <v>2827.7302631578946</v>
      </c>
      <c r="T237" s="3">
        <f t="shared" si="31"/>
        <v>176.82025987925039</v>
      </c>
      <c r="U237" s="12">
        <f>(T237*POP_PADRAO!$F$2)/100000</f>
        <v>26.977929814589512</v>
      </c>
      <c r="V237" s="8">
        <f>VLOOKUP(A237,OBITOS!A:AC,15,0)</f>
        <v>9</v>
      </c>
      <c r="W237" s="1">
        <f>VLOOKUP(A237,POP_2021_FX_ETARIA!A:AC,22,0)</f>
        <v>1952.3959007014578</v>
      </c>
      <c r="X237" s="3">
        <f t="shared" si="32"/>
        <v>460.97208034325803</v>
      </c>
      <c r="Y237" s="12">
        <f>(X237*POP_PADRAO!$G$2)/100000</f>
        <v>56.210706015710691</v>
      </c>
      <c r="Z237" s="8">
        <f>VLOOKUP(A237,OBITOS!A:AC,16,0)</f>
        <v>7</v>
      </c>
      <c r="AA237" s="1">
        <f>VLOOKUP(A237,POP_2021_FX_ETARIA!A:AC,25,0)</f>
        <v>1408.0069056853656</v>
      </c>
      <c r="AB237" s="3">
        <f t="shared" si="33"/>
        <v>497.15665255154835</v>
      </c>
      <c r="AC237" s="12">
        <f>(AB237*POP_PADRAO!$H$2)/100000</f>
        <v>45.386734834797018</v>
      </c>
      <c r="AD237" s="8">
        <f>VLOOKUP(A237,OBITOS!A:AC,17,0)</f>
        <v>22</v>
      </c>
      <c r="AE237" s="1">
        <f>VLOOKUP(A237,POP_2021_FX_ETARIA!A:AC,28,0)</f>
        <v>823.8543400713437</v>
      </c>
      <c r="AF237" s="3">
        <f t="shared" si="34"/>
        <v>2670.3749594976771</v>
      </c>
      <c r="AG237" s="12">
        <f>(AF237*POP_PADRAO!$I$2)/100000</f>
        <v>184.64321723427676</v>
      </c>
      <c r="AH237" s="12">
        <f t="shared" si="35"/>
        <v>318.9101824375436</v>
      </c>
    </row>
    <row r="238" spans="1:34" x14ac:dyDescent="0.25">
      <c r="A238" s="8" t="s">
        <v>237</v>
      </c>
      <c r="B238" s="6">
        <f>VLOOKUP($A238,OBITOS!A:AC,10,0)</f>
        <v>0</v>
      </c>
      <c r="C238" s="1">
        <f>VLOOKUP(A238,POP_2021_FX_ETARIA!A:AC,7,0)</f>
        <v>3255.9574067574895</v>
      </c>
      <c r="D238" s="3">
        <f t="shared" si="27"/>
        <v>0</v>
      </c>
      <c r="E238" s="12">
        <f>(D238*POP_PADRAO!$B$2)/100000</f>
        <v>0</v>
      </c>
      <c r="F238" s="6">
        <f>VLOOKUP(A238,OBITOS!A:AC,11,0)</f>
        <v>0</v>
      </c>
      <c r="G238" s="1">
        <f>VLOOKUP(A238,POP_2021_FX_ETARIA!A:AC,10,0)</f>
        <v>3525.3633854122199</v>
      </c>
      <c r="H238" s="3">
        <f t="shared" si="28"/>
        <v>0</v>
      </c>
      <c r="I238" s="12">
        <f>(H238*POP_PADRAO!$C$2)/100000</f>
        <v>0</v>
      </c>
      <c r="J238" s="8">
        <f>VLOOKUP(A238,OBITOS!A:AC,12,0)</f>
        <v>1</v>
      </c>
      <c r="K238" s="1">
        <f>VLOOKUP(A238,POP_2021_FX_ETARIA!A:AC,13,0)</f>
        <v>3872.6205969346597</v>
      </c>
      <c r="L238" s="3">
        <f t="shared" si="29"/>
        <v>25.822307529726551</v>
      </c>
      <c r="M238" s="12">
        <f>(L238*POP_PADRAO!$D$2)/100000</f>
        <v>3.8212139987407774</v>
      </c>
      <c r="N238" s="8">
        <f>VLOOKUP(A238,OBITOS!A:AB,13,0)</f>
        <v>5</v>
      </c>
      <c r="O238" s="1">
        <f>VLOOKUP(A238,POP_2021_FX_ETARIA!A:AC,16,0)</f>
        <v>4106.087605619201</v>
      </c>
      <c r="P238" s="3">
        <f t="shared" si="30"/>
        <v>121.7704170061417</v>
      </c>
      <c r="Q238" s="12">
        <f>(P238*POP_PADRAO!$E$2)/100000</f>
        <v>20.187109963800335</v>
      </c>
      <c r="R238" s="8">
        <f>VLOOKUP($A238,OBITOS!A:AB,14,0)</f>
        <v>6</v>
      </c>
      <c r="S238" s="1">
        <f>VLOOKUP(A238,POP_2021_FX_ETARIA!A:AC,19,0)</f>
        <v>3743.2766018306638</v>
      </c>
      <c r="T238" s="3">
        <f t="shared" si="31"/>
        <v>160.28738023435611</v>
      </c>
      <c r="U238" s="12">
        <f>(T238*POP_PADRAO!$F$2)/100000</f>
        <v>24.455465098172965</v>
      </c>
      <c r="V238" s="8">
        <f>VLOOKUP(A238,OBITOS!A:AC,15,0)</f>
        <v>8</v>
      </c>
      <c r="W238" s="1">
        <f>VLOOKUP(A238,POP_2021_FX_ETARIA!A:AC,22,0)</f>
        <v>2361.2197403114274</v>
      </c>
      <c r="X238" s="3">
        <f t="shared" si="32"/>
        <v>338.80794165073593</v>
      </c>
      <c r="Y238" s="12">
        <f>(X238*POP_PADRAO!$G$2)/100000</f>
        <v>41.314071754055455</v>
      </c>
      <c r="Z238" s="8">
        <f>VLOOKUP(A238,OBITOS!A:AC,16,0)</f>
        <v>14</v>
      </c>
      <c r="AA238" s="1">
        <f>VLOOKUP(A238,POP_2021_FX_ETARIA!A:AC,25,0)</f>
        <v>1526.6115788477912</v>
      </c>
      <c r="AB238" s="3">
        <f t="shared" si="33"/>
        <v>917.06365875768404</v>
      </c>
      <c r="AC238" s="12">
        <f>(AB238*POP_PADRAO!$H$2)/100000</f>
        <v>83.721146831778725</v>
      </c>
      <c r="AD238" s="8">
        <f>VLOOKUP(A238,OBITOS!A:AC,17,0)</f>
        <v>23</v>
      </c>
      <c r="AE238" s="1">
        <f>VLOOKUP(A238,POP_2021_FX_ETARIA!A:AC,28,0)</f>
        <v>832.10939357907262</v>
      </c>
      <c r="AF238" s="3">
        <f t="shared" si="34"/>
        <v>2764.0596509879906</v>
      </c>
      <c r="AG238" s="12">
        <f>(AF238*POP_PADRAO!$I$2)/100000</f>
        <v>191.12105016213874</v>
      </c>
      <c r="AH238" s="12">
        <f t="shared" si="35"/>
        <v>364.62005780868697</v>
      </c>
    </row>
    <row r="239" spans="1:34" x14ac:dyDescent="0.25">
      <c r="A239" s="8" t="s">
        <v>238</v>
      </c>
      <c r="B239" s="6">
        <f>VLOOKUP($A239,OBITOS!A:AC,10,0)</f>
        <v>0</v>
      </c>
      <c r="C239" s="1">
        <f>VLOOKUP(A239,POP_2021_FX_ETARIA!A:AC,7,0)</f>
        <v>3730.1259611396481</v>
      </c>
      <c r="D239" s="3">
        <f t="shared" si="27"/>
        <v>0</v>
      </c>
      <c r="E239" s="12">
        <f>(D239*POP_PADRAO!$B$2)/100000</f>
        <v>0</v>
      </c>
      <c r="F239" s="6">
        <f>VLOOKUP(A239,OBITOS!A:AC,11,0)</f>
        <v>0</v>
      </c>
      <c r="G239" s="1">
        <f>VLOOKUP(A239,POP_2021_FX_ETARIA!A:AC,10,0)</f>
        <v>3923.8373317396627</v>
      </c>
      <c r="H239" s="3">
        <f t="shared" si="28"/>
        <v>0</v>
      </c>
      <c r="I239" s="12">
        <f>(H239*POP_PADRAO!$C$2)/100000</f>
        <v>0</v>
      </c>
      <c r="J239" s="8">
        <f>VLOOKUP(A239,OBITOS!A:AC,12,0)</f>
        <v>0</v>
      </c>
      <c r="K239" s="1">
        <f>VLOOKUP(A239,POP_2021_FX_ETARIA!A:AC,13,0)</f>
        <v>4585.6688748197221</v>
      </c>
      <c r="L239" s="3">
        <f t="shared" si="29"/>
        <v>0</v>
      </c>
      <c r="M239" s="12">
        <f>(L239*POP_PADRAO!$D$2)/100000</f>
        <v>0</v>
      </c>
      <c r="N239" s="8">
        <f>VLOOKUP(A239,OBITOS!A:AB,13,0)</f>
        <v>6</v>
      </c>
      <c r="O239" s="1">
        <f>VLOOKUP(A239,POP_2021_FX_ETARIA!A:AC,16,0)</f>
        <v>5023.7513866569907</v>
      </c>
      <c r="P239" s="3">
        <f t="shared" si="30"/>
        <v>119.43266173433484</v>
      </c>
      <c r="Q239" s="12">
        <f>(P239*POP_PADRAO!$E$2)/100000</f>
        <v>19.799556698395662</v>
      </c>
      <c r="R239" s="8">
        <f>VLOOKUP($A239,OBITOS!A:AB,14,0)</f>
        <v>9</v>
      </c>
      <c r="S239" s="1">
        <f>VLOOKUP(A239,POP_2021_FX_ETARIA!A:AC,19,0)</f>
        <v>4373.695652173913</v>
      </c>
      <c r="T239" s="3">
        <f t="shared" si="31"/>
        <v>205.77563497191713</v>
      </c>
      <c r="U239" s="12">
        <f>(T239*POP_PADRAO!$F$2)/100000</f>
        <v>31.395727172983424</v>
      </c>
      <c r="V239" s="8">
        <f>VLOOKUP(A239,OBITOS!A:AC,15,0)</f>
        <v>14</v>
      </c>
      <c r="W239" s="1">
        <f>VLOOKUP(A239,POP_2021_FX_ETARIA!A:AC,22,0)</f>
        <v>2610.1829759713446</v>
      </c>
      <c r="X239" s="3">
        <f t="shared" si="32"/>
        <v>536.36086545963644</v>
      </c>
      <c r="Y239" s="12">
        <f>(X239*POP_PADRAO!$G$2)/100000</f>
        <v>65.403576945990906</v>
      </c>
      <c r="Z239" s="8">
        <f>VLOOKUP(A239,OBITOS!A:AC,16,0)</f>
        <v>15</v>
      </c>
      <c r="AA239" s="1">
        <f>VLOOKUP(A239,POP_2021_FX_ETARIA!A:AC,25,0)</f>
        <v>1799.4023271213698</v>
      </c>
      <c r="AB239" s="3">
        <f t="shared" si="33"/>
        <v>833.61012564636133</v>
      </c>
      <c r="AC239" s="12">
        <f>(AB239*POP_PADRAO!$H$2)/100000</f>
        <v>76.10245489853979</v>
      </c>
      <c r="AD239" s="8">
        <f>VLOOKUP(A239,OBITOS!A:AC,17,0)</f>
        <v>23</v>
      </c>
      <c r="AE239" s="1">
        <f>VLOOKUP(A239,POP_2021_FX_ETARIA!A:AC,28,0)</f>
        <v>812.29726516052324</v>
      </c>
      <c r="AF239" s="3">
        <f t="shared" si="34"/>
        <v>2831.4757400364783</v>
      </c>
      <c r="AG239" s="12">
        <f>(AF239*POP_PADRAO!$I$2)/100000</f>
        <v>195.78253919048362</v>
      </c>
      <c r="AH239" s="12">
        <f t="shared" si="35"/>
        <v>388.48385490639339</v>
      </c>
    </row>
    <row r="240" spans="1:34" x14ac:dyDescent="0.25">
      <c r="A240" s="8" t="s">
        <v>239</v>
      </c>
      <c r="B240" s="6">
        <f>VLOOKUP($A240,OBITOS!A:AC,10,0)</f>
        <v>0</v>
      </c>
      <c r="C240" s="1">
        <f>VLOOKUP(A240,POP_2021_FX_ETARIA!A:AC,7,0)</f>
        <v>2387.357681080714</v>
      </c>
      <c r="D240" s="3">
        <f t="shared" si="27"/>
        <v>0</v>
      </c>
      <c r="E240" s="12">
        <f>(D240*POP_PADRAO!$B$2)/100000</f>
        <v>0</v>
      </c>
      <c r="F240" s="6">
        <f>VLOOKUP(A240,OBITOS!A:AC,11,0)</f>
        <v>0</v>
      </c>
      <c r="G240" s="1">
        <f>VLOOKUP(A240,POP_2021_FX_ETARIA!A:AC,10,0)</f>
        <v>2592.1390863571737</v>
      </c>
      <c r="H240" s="3">
        <f t="shared" si="28"/>
        <v>0</v>
      </c>
      <c r="I240" s="12">
        <f>(H240*POP_PADRAO!$C$2)/100000</f>
        <v>0</v>
      </c>
      <c r="J240" s="8">
        <f>VLOOKUP(A240,OBITOS!A:AC,12,0)</f>
        <v>1</v>
      </c>
      <c r="K240" s="1">
        <f>VLOOKUP(A240,POP_2021_FX_ETARIA!A:AC,13,0)</f>
        <v>2731.5588747558982</v>
      </c>
      <c r="L240" s="3">
        <f t="shared" si="29"/>
        <v>36.609132215367808</v>
      </c>
      <c r="M240" s="12">
        <f>(L240*POP_PADRAO!$D$2)/100000</f>
        <v>5.4174604009371752</v>
      </c>
      <c r="N240" s="8">
        <f>VLOOKUP(A240,OBITOS!A:AB,13,0)</f>
        <v>0</v>
      </c>
      <c r="O240" s="1">
        <f>VLOOKUP(A240,POP_2021_FX_ETARIA!A:AC,16,0)</f>
        <v>3032.1693406593404</v>
      </c>
      <c r="P240" s="3">
        <f t="shared" si="30"/>
        <v>0</v>
      </c>
      <c r="Q240" s="12">
        <f>(P240*POP_PADRAO!$E$2)/100000</f>
        <v>0</v>
      </c>
      <c r="R240" s="8">
        <f>VLOOKUP($A240,OBITOS!A:AB,14,0)</f>
        <v>4</v>
      </c>
      <c r="S240" s="1">
        <f>VLOOKUP(A240,POP_2021_FX_ETARIA!A:AC,19,0)</f>
        <v>2884.5360169491528</v>
      </c>
      <c r="T240" s="3">
        <f t="shared" si="31"/>
        <v>138.67048206354602</v>
      </c>
      <c r="U240" s="12">
        <f>(T240*POP_PADRAO!$F$2)/100000</f>
        <v>21.157318369627873</v>
      </c>
      <c r="V240" s="8">
        <f>VLOOKUP(A240,OBITOS!A:AC,15,0)</f>
        <v>7</v>
      </c>
      <c r="W240" s="1">
        <f>VLOOKUP(A240,POP_2021_FX_ETARIA!A:AC,22,0)</f>
        <v>1949.9397700681657</v>
      </c>
      <c r="X240" s="3">
        <f t="shared" si="32"/>
        <v>358.98544700974509</v>
      </c>
      <c r="Y240" s="12">
        <f>(X240*POP_PADRAO!$G$2)/100000</f>
        <v>43.774506713632896</v>
      </c>
      <c r="Z240" s="8">
        <f>VLOOKUP(A240,OBITOS!A:AC,16,0)</f>
        <v>9</v>
      </c>
      <c r="AA240" s="1">
        <f>VLOOKUP(A240,POP_2021_FX_ETARIA!A:AC,25,0)</f>
        <v>1338.0175438596491</v>
      </c>
      <c r="AB240" s="3">
        <f t="shared" si="33"/>
        <v>672.63692029318054</v>
      </c>
      <c r="AC240" s="12">
        <f>(AB240*POP_PADRAO!$H$2)/100000</f>
        <v>61.406788755131188</v>
      </c>
      <c r="AD240" s="8">
        <f>VLOOKUP(A240,OBITOS!A:AC,17,0)</f>
        <v>20</v>
      </c>
      <c r="AE240" s="1">
        <f>VLOOKUP(A240,POP_2021_FX_ETARIA!A:AC,28,0)</f>
        <v>802.25107692307688</v>
      </c>
      <c r="AF240" s="3">
        <f t="shared" si="34"/>
        <v>2492.9851233989284</v>
      </c>
      <c r="AG240" s="12">
        <f>(AF240*POP_PADRAO!$I$2)/100000</f>
        <v>172.37758767336473</v>
      </c>
      <c r="AH240" s="12">
        <f t="shared" si="35"/>
        <v>304.13366191269381</v>
      </c>
    </row>
    <row r="241" spans="1:34" x14ac:dyDescent="0.25">
      <c r="A241" s="8" t="s">
        <v>240</v>
      </c>
      <c r="B241" s="6">
        <f>VLOOKUP($A241,OBITOS!A:AC,10,0)</f>
        <v>0</v>
      </c>
      <c r="C241" s="1">
        <f>VLOOKUP(A241,POP_2021_FX_ETARIA!A:AC,7,0)</f>
        <v>2370.0814608648429</v>
      </c>
      <c r="D241" s="3">
        <f t="shared" si="27"/>
        <v>0</v>
      </c>
      <c r="E241" s="12">
        <f>(D241*POP_PADRAO!$B$2)/100000</f>
        <v>0</v>
      </c>
      <c r="F241" s="6">
        <f>VLOOKUP(A241,OBITOS!A:AC,11,0)</f>
        <v>0</v>
      </c>
      <c r="G241" s="1">
        <f>VLOOKUP(A241,POP_2021_FX_ETARIA!A:AC,10,0)</f>
        <v>2328.7245471966371</v>
      </c>
      <c r="H241" s="3">
        <f t="shared" si="28"/>
        <v>0</v>
      </c>
      <c r="I241" s="12">
        <f>(H241*POP_PADRAO!$C$2)/100000</f>
        <v>0</v>
      </c>
      <c r="J241" s="8">
        <f>VLOOKUP(A241,OBITOS!A:AC,12,0)</f>
        <v>0</v>
      </c>
      <c r="K241" s="1">
        <f>VLOOKUP(A241,POP_2021_FX_ETARIA!A:AC,13,0)</f>
        <v>2497.9958304744814</v>
      </c>
      <c r="L241" s="3">
        <f t="shared" si="29"/>
        <v>0</v>
      </c>
      <c r="M241" s="12">
        <f>(L241*POP_PADRAO!$D$2)/100000</f>
        <v>0</v>
      </c>
      <c r="N241" s="8">
        <f>VLOOKUP(A241,OBITOS!A:AB,13,0)</f>
        <v>3</v>
      </c>
      <c r="O241" s="1">
        <f>VLOOKUP(A241,POP_2021_FX_ETARIA!A:AC,16,0)</f>
        <v>2763.7669230769229</v>
      </c>
      <c r="P241" s="3">
        <f t="shared" si="30"/>
        <v>108.54750358832999</v>
      </c>
      <c r="Q241" s="12">
        <f>(P241*POP_PADRAO!$E$2)/100000</f>
        <v>17.995014266257368</v>
      </c>
      <c r="R241" s="8">
        <f>VLOOKUP($A241,OBITOS!A:AB,14,0)</f>
        <v>3</v>
      </c>
      <c r="S241" s="1">
        <f>VLOOKUP(A241,POP_2021_FX_ETARIA!A:AC,19,0)</f>
        <v>2268.5338983050847</v>
      </c>
      <c r="T241" s="3">
        <f t="shared" si="31"/>
        <v>132.24400138968272</v>
      </c>
      <c r="U241" s="12">
        <f>(T241*POP_PADRAO!$F$2)/100000</f>
        <v>20.176813394164679</v>
      </c>
      <c r="V241" s="8">
        <f>VLOOKUP(A241,OBITOS!A:AC,15,0)</f>
        <v>6</v>
      </c>
      <c r="W241" s="1">
        <f>VLOOKUP(A241,POP_2021_FX_ETARIA!A:AC,22,0)</f>
        <v>1420.295655712687</v>
      </c>
      <c r="X241" s="3">
        <f t="shared" si="32"/>
        <v>422.44725426476595</v>
      </c>
      <c r="Y241" s="12">
        <f>(X241*POP_PADRAO!$G$2)/100000</f>
        <v>51.513007900475642</v>
      </c>
      <c r="Z241" s="8">
        <f>VLOOKUP(A241,OBITOS!A:AC,16,0)</f>
        <v>7</v>
      </c>
      <c r="AA241" s="1">
        <f>VLOOKUP(A241,POP_2021_FX_ETARIA!A:AC,25,0)</f>
        <v>1005.3694530443756</v>
      </c>
      <c r="AB241" s="3">
        <f t="shared" si="33"/>
        <v>696.26145680109789</v>
      </c>
      <c r="AC241" s="12">
        <f>(AB241*POP_PADRAO!$H$2)/100000</f>
        <v>63.563534659217524</v>
      </c>
      <c r="AD241" s="8">
        <f>VLOOKUP(A241,OBITOS!A:AC,17,0)</f>
        <v>14</v>
      </c>
      <c r="AE241" s="1">
        <f>VLOOKUP(A241,POP_2021_FX_ETARIA!A:AC,28,0)</f>
        <v>530.63692307692304</v>
      </c>
      <c r="AF241" s="3">
        <f t="shared" si="34"/>
        <v>2638.338832288629</v>
      </c>
      <c r="AG241" s="12">
        <f>(AF241*POP_PADRAO!$I$2)/100000</f>
        <v>182.42807753093041</v>
      </c>
      <c r="AH241" s="12">
        <f t="shared" si="35"/>
        <v>335.6764477510456</v>
      </c>
    </row>
    <row r="242" spans="1:34" x14ac:dyDescent="0.25">
      <c r="A242" s="8" t="s">
        <v>241</v>
      </c>
      <c r="B242" s="6">
        <f>VLOOKUP($A242,OBITOS!A:AC,10,0)</f>
        <v>0</v>
      </c>
      <c r="C242" s="1">
        <f>VLOOKUP(A242,POP_2021_FX_ETARIA!A:AC,7,0)</f>
        <v>2455.3827981807071</v>
      </c>
      <c r="D242" s="3">
        <f t="shared" si="27"/>
        <v>0</v>
      </c>
      <c r="E242" s="12">
        <f>(D242*POP_PADRAO!$B$2)/100000</f>
        <v>0</v>
      </c>
      <c r="F242" s="6">
        <f>VLOOKUP(A242,OBITOS!A:AC,11,0)</f>
        <v>0</v>
      </c>
      <c r="G242" s="1">
        <f>VLOOKUP(A242,POP_2021_FX_ETARIA!A:AC,10,0)</f>
        <v>2333.1002039933237</v>
      </c>
      <c r="H242" s="3">
        <f t="shared" si="28"/>
        <v>0</v>
      </c>
      <c r="I242" s="12">
        <f>(H242*POP_PADRAO!$C$2)/100000</f>
        <v>0</v>
      </c>
      <c r="J242" s="8">
        <f>VLOOKUP(A242,OBITOS!A:AC,12,0)</f>
        <v>0</v>
      </c>
      <c r="K242" s="1">
        <f>VLOOKUP(A242,POP_2021_FX_ETARIA!A:AC,13,0)</f>
        <v>2644.7324642423605</v>
      </c>
      <c r="L242" s="3">
        <f t="shared" si="29"/>
        <v>0</v>
      </c>
      <c r="M242" s="12">
        <f>(L242*POP_PADRAO!$D$2)/100000</f>
        <v>0</v>
      </c>
      <c r="N242" s="8">
        <f>VLOOKUP(A242,OBITOS!A:AB,13,0)</f>
        <v>2</v>
      </c>
      <c r="O242" s="1">
        <f>VLOOKUP(A242,POP_2021_FX_ETARIA!A:AC,16,0)</f>
        <v>2774.4641208791209</v>
      </c>
      <c r="P242" s="3">
        <f t="shared" si="30"/>
        <v>72.085992568765931</v>
      </c>
      <c r="Q242" s="12">
        <f>(P242*POP_PADRAO!$E$2)/100000</f>
        <v>11.950421905527151</v>
      </c>
      <c r="R242" s="8">
        <f>VLOOKUP($A242,OBITOS!A:AB,14,0)</f>
        <v>3</v>
      </c>
      <c r="S242" s="1">
        <f>VLOOKUP(A242,POP_2021_FX_ETARIA!A:AC,19,0)</f>
        <v>2705.7796610169494</v>
      </c>
      <c r="T242" s="3">
        <f t="shared" si="31"/>
        <v>110.87377302823208</v>
      </c>
      <c r="U242" s="12">
        <f>(T242*POP_PADRAO!$F$2)/100000</f>
        <v>16.916301724004985</v>
      </c>
      <c r="V242" s="8">
        <f>VLOOKUP(A242,OBITOS!A:AC,15,0)</f>
        <v>7</v>
      </c>
      <c r="W242" s="1">
        <f>VLOOKUP(A242,POP_2021_FX_ETARIA!A:AC,22,0)</f>
        <v>1803.7879743615831</v>
      </c>
      <c r="X242" s="3">
        <f t="shared" si="32"/>
        <v>388.07221799322167</v>
      </c>
      <c r="Y242" s="12">
        <f>(X242*POP_PADRAO!$G$2)/100000</f>
        <v>47.321333088629459</v>
      </c>
      <c r="Z242" s="8">
        <f>VLOOKUP(A242,OBITOS!A:AC,16,0)</f>
        <v>10</v>
      </c>
      <c r="AA242" s="1">
        <f>VLOOKUP(A242,POP_2021_FX_ETARIA!A:AC,25,0)</f>
        <v>1179.1186790505676</v>
      </c>
      <c r="AB242" s="3">
        <f t="shared" si="33"/>
        <v>848.09105119529204</v>
      </c>
      <c r="AC242" s="12">
        <f>(AB242*POP_PADRAO!$H$2)/100000</f>
        <v>77.424456574829563</v>
      </c>
      <c r="AD242" s="8">
        <f>VLOOKUP(A242,OBITOS!A:AC,17,0)</f>
        <v>17</v>
      </c>
      <c r="AE242" s="1">
        <f>VLOOKUP(A242,POP_2021_FX_ETARIA!A:AC,28,0)</f>
        <v>717.70892307692304</v>
      </c>
      <c r="AF242" s="3">
        <f t="shared" si="34"/>
        <v>2368.6482713797836</v>
      </c>
      <c r="AG242" s="12">
        <f>(AF242*POP_PADRAO!$I$2)/100000</f>
        <v>163.7803094911593</v>
      </c>
      <c r="AH242" s="12">
        <f t="shared" si="35"/>
        <v>317.39282278415044</v>
      </c>
    </row>
    <row r="243" spans="1:34" x14ac:dyDescent="0.25">
      <c r="A243" s="8" t="s">
        <v>242</v>
      </c>
      <c r="B243" s="6">
        <f>VLOOKUP($A243,OBITOS!A:AC,10,0)</f>
        <v>0</v>
      </c>
      <c r="C243" s="1">
        <f>VLOOKUP(A243,POP_2021_FX_ETARIA!A:AC,7,0)</f>
        <v>2039.9600113442993</v>
      </c>
      <c r="D243" s="3">
        <f t="shared" si="27"/>
        <v>0</v>
      </c>
      <c r="E243" s="12">
        <f>(D243*POP_PADRAO!$B$2)/100000</f>
        <v>0</v>
      </c>
      <c r="F243" s="6">
        <f>VLOOKUP(A243,OBITOS!A:AC,11,0)</f>
        <v>0</v>
      </c>
      <c r="G243" s="1">
        <f>VLOOKUP(A243,POP_2021_FX_ETARIA!A:AC,10,0)</f>
        <v>2441.7551507437752</v>
      </c>
      <c r="H243" s="3">
        <f t="shared" si="28"/>
        <v>0</v>
      </c>
      <c r="I243" s="12">
        <f>(H243*POP_PADRAO!$C$2)/100000</f>
        <v>0</v>
      </c>
      <c r="J243" s="8">
        <f>VLOOKUP(A243,OBITOS!A:AC,12,0)</f>
        <v>0</v>
      </c>
      <c r="K243" s="1">
        <f>VLOOKUP(A243,POP_2021_FX_ETARIA!A:AC,13,0)</f>
        <v>3594.5762766907528</v>
      </c>
      <c r="L243" s="3">
        <f t="shared" si="29"/>
        <v>0</v>
      </c>
      <c r="M243" s="12">
        <f>(L243*POP_PADRAO!$D$2)/100000</f>
        <v>0</v>
      </c>
      <c r="N243" s="8">
        <f>VLOOKUP(A243,OBITOS!A:AB,13,0)</f>
        <v>2</v>
      </c>
      <c r="O243" s="1">
        <f>VLOOKUP(A243,POP_2021_FX_ETARIA!A:AC,16,0)</f>
        <v>2989.1703020134228</v>
      </c>
      <c r="P243" s="3">
        <f t="shared" si="30"/>
        <v>66.908198527626709</v>
      </c>
      <c r="Q243" s="12">
        <f>(P243*POP_PADRAO!$E$2)/100000</f>
        <v>11.092046774290507</v>
      </c>
      <c r="R243" s="8">
        <f>VLOOKUP($A243,OBITOS!A:AB,14,0)</f>
        <v>2</v>
      </c>
      <c r="S243" s="1">
        <f>VLOOKUP(A243,POP_2021_FX_ETARIA!A:AC,19,0)</f>
        <v>3017.2661266126611</v>
      </c>
      <c r="T243" s="3">
        <f t="shared" si="31"/>
        <v>66.285170617193899</v>
      </c>
      <c r="U243" s="12">
        <f>(T243*POP_PADRAO!$F$2)/100000</f>
        <v>10.113301959175523</v>
      </c>
      <c r="V243" s="8">
        <f>VLOOKUP(A243,OBITOS!A:AC,15,0)</f>
        <v>4</v>
      </c>
      <c r="W243" s="1">
        <f>VLOOKUP(A243,POP_2021_FX_ETARIA!A:AC,22,0)</f>
        <v>2632.6088097469542</v>
      </c>
      <c r="X243" s="3">
        <f t="shared" si="32"/>
        <v>151.94053841916906</v>
      </c>
      <c r="Y243" s="12">
        <f>(X243*POP_PADRAO!$G$2)/100000</f>
        <v>18.527553622312602</v>
      </c>
      <c r="Z243" s="8">
        <f>VLOOKUP(A243,OBITOS!A:AC,16,0)</f>
        <v>11</v>
      </c>
      <c r="AA243" s="1">
        <f>VLOOKUP(A243,POP_2021_FX_ETARIA!A:AC,25,0)</f>
        <v>1380.2130987292276</v>
      </c>
      <c r="AB243" s="3">
        <f t="shared" si="33"/>
        <v>796.97838037675342</v>
      </c>
      <c r="AC243" s="12">
        <f>(AB243*POP_PADRAO!$H$2)/100000</f>
        <v>72.758246789175033</v>
      </c>
      <c r="AD243" s="8">
        <f>VLOOKUP(A243,OBITOS!A:AC,17,0)</f>
        <v>10</v>
      </c>
      <c r="AE243" s="1">
        <f>VLOOKUP(A243,POP_2021_FX_ETARIA!A:AC,28,0)</f>
        <v>516.4222873900294</v>
      </c>
      <c r="AF243" s="3">
        <f t="shared" si="34"/>
        <v>1936.3997728563315</v>
      </c>
      <c r="AG243" s="12">
        <f>(AF243*POP_PADRAO!$I$2)/100000</f>
        <v>133.89246429242021</v>
      </c>
      <c r="AH243" s="12">
        <f t="shared" si="35"/>
        <v>246.38361343737387</v>
      </c>
    </row>
    <row r="244" spans="1:34" x14ac:dyDescent="0.25">
      <c r="A244" s="8" t="s">
        <v>243</v>
      </c>
      <c r="B244" s="6">
        <f>VLOOKUP($A244,OBITOS!A:AC,10,0)</f>
        <v>0</v>
      </c>
      <c r="C244" s="1">
        <f>VLOOKUP(A244,POP_2021_FX_ETARIA!A:AC,7,0)</f>
        <v>2378.2643178766093</v>
      </c>
      <c r="D244" s="3">
        <f t="shared" si="27"/>
        <v>0</v>
      </c>
      <c r="E244" s="12">
        <f>(D244*POP_PADRAO!$B$2)/100000</f>
        <v>0</v>
      </c>
      <c r="F244" s="6">
        <f>VLOOKUP(A244,OBITOS!A:AC,11,0)</f>
        <v>0</v>
      </c>
      <c r="G244" s="1">
        <f>VLOOKUP(A244,POP_2021_FX_ETARIA!A:AC,10,0)</f>
        <v>2572.6132515664576</v>
      </c>
      <c r="H244" s="3">
        <f t="shared" si="28"/>
        <v>0</v>
      </c>
      <c r="I244" s="12">
        <f>(H244*POP_PADRAO!$C$2)/100000</f>
        <v>0</v>
      </c>
      <c r="J244" s="8">
        <f>VLOOKUP(A244,OBITOS!A:AC,12,0)</f>
        <v>0</v>
      </c>
      <c r="K244" s="1">
        <f>VLOOKUP(A244,POP_2021_FX_ETARIA!A:AC,13,0)</f>
        <v>3357.7953077184629</v>
      </c>
      <c r="L244" s="3">
        <f t="shared" si="29"/>
        <v>0</v>
      </c>
      <c r="M244" s="12">
        <f>(L244*POP_PADRAO!$D$2)/100000</f>
        <v>0</v>
      </c>
      <c r="N244" s="8">
        <f>VLOOKUP(A244,OBITOS!A:AB,13,0)</f>
        <v>4</v>
      </c>
      <c r="O244" s="1">
        <f>VLOOKUP(A244,POP_2021_FX_ETARIA!A:AC,16,0)</f>
        <v>3121.1024665154064</v>
      </c>
      <c r="P244" s="3">
        <f t="shared" si="30"/>
        <v>128.1598423285939</v>
      </c>
      <c r="Q244" s="12">
        <f>(P244*POP_PADRAO!$E$2)/100000</f>
        <v>21.246349430667948</v>
      </c>
      <c r="R244" s="8">
        <f>VLOOKUP($A244,OBITOS!A:AB,14,0)</f>
        <v>4</v>
      </c>
      <c r="S244" s="1">
        <f>VLOOKUP(A244,POP_2021_FX_ETARIA!A:AC,19,0)</f>
        <v>2853.5057065217393</v>
      </c>
      <c r="T244" s="3">
        <f t="shared" si="31"/>
        <v>140.178447544644</v>
      </c>
      <c r="U244" s="12">
        <f>(T244*POP_PADRAO!$F$2)/100000</f>
        <v>21.387392609648028</v>
      </c>
      <c r="V244" s="8">
        <f>VLOOKUP(A244,OBITOS!A:AC,15,0)</f>
        <v>9</v>
      </c>
      <c r="W244" s="1">
        <f>VLOOKUP(A244,POP_2021_FX_ETARIA!A:AC,22,0)</f>
        <v>2330.3393134623534</v>
      </c>
      <c r="X244" s="3">
        <f t="shared" si="32"/>
        <v>386.20985141550267</v>
      </c>
      <c r="Y244" s="12">
        <f>(X244*POP_PADRAO!$G$2)/100000</f>
        <v>47.094237035185841</v>
      </c>
      <c r="Z244" s="8">
        <f>VLOOKUP(A244,OBITOS!A:AC,16,0)</f>
        <v>22</v>
      </c>
      <c r="AA244" s="1">
        <f>VLOOKUP(A244,POP_2021_FX_ETARIA!A:AC,25,0)</f>
        <v>1253.0264578833694</v>
      </c>
      <c r="AB244" s="3">
        <f t="shared" si="33"/>
        <v>1755.7490395823502</v>
      </c>
      <c r="AC244" s="12">
        <f>(AB244*POP_PADRAO!$H$2)/100000</f>
        <v>160.28693508775109</v>
      </c>
      <c r="AD244" s="8">
        <f>VLOOKUP(A244,OBITOS!A:AC,17,0)</f>
        <v>16</v>
      </c>
      <c r="AE244" s="1">
        <f>VLOOKUP(A244,POP_2021_FX_ETARIA!A:AC,28,0)</f>
        <v>661.76649305555554</v>
      </c>
      <c r="AF244" s="3">
        <f t="shared" si="34"/>
        <v>2417.7712483029563</v>
      </c>
      <c r="AG244" s="12">
        <f>(AF244*POP_PADRAO!$I$2)/100000</f>
        <v>167.1769203180246</v>
      </c>
      <c r="AH244" s="12">
        <f t="shared" si="35"/>
        <v>417.19183448127751</v>
      </c>
    </row>
    <row r="245" spans="1:34" x14ac:dyDescent="0.25">
      <c r="A245" s="8" t="s">
        <v>244</v>
      </c>
      <c r="B245" s="6">
        <f>VLOOKUP($A245,OBITOS!A:AC,10,0)</f>
        <v>0</v>
      </c>
      <c r="C245" s="1">
        <f>VLOOKUP(A245,POP_2021_FX_ETARIA!A:AC,7,0)</f>
        <v>4124.8724227822104</v>
      </c>
      <c r="D245" s="3">
        <f t="shared" si="27"/>
        <v>0</v>
      </c>
      <c r="E245" s="12">
        <f>(D245*POP_PADRAO!$B$2)/100000</f>
        <v>0</v>
      </c>
      <c r="F245" s="6">
        <f>VLOOKUP(A245,OBITOS!A:AC,11,0)</f>
        <v>0</v>
      </c>
      <c r="G245" s="1">
        <f>VLOOKUP(A245,POP_2021_FX_ETARIA!A:AC,10,0)</f>
        <v>3903.8490867884279</v>
      </c>
      <c r="H245" s="3">
        <f t="shared" si="28"/>
        <v>0</v>
      </c>
      <c r="I245" s="12">
        <f>(H245*POP_PADRAO!$C$2)/100000</f>
        <v>0</v>
      </c>
      <c r="J245" s="8">
        <f>VLOOKUP(A245,OBITOS!A:AC,12,0)</f>
        <v>2</v>
      </c>
      <c r="K245" s="1">
        <f>VLOOKUP(A245,POP_2021_FX_ETARIA!A:AC,13,0)</f>
        <v>4610.1448486909212</v>
      </c>
      <c r="L245" s="3">
        <f t="shared" si="29"/>
        <v>43.382584835006043</v>
      </c>
      <c r="M245" s="12">
        <f>(L245*POP_PADRAO!$D$2)/100000</f>
        <v>6.4198035083520653</v>
      </c>
      <c r="N245" s="8">
        <f>VLOOKUP(A245,OBITOS!A:AB,13,0)</f>
        <v>2</v>
      </c>
      <c r="O245" s="1">
        <f>VLOOKUP(A245,POP_2021_FX_ETARIA!A:AC,16,0)</f>
        <v>4379.3871770475007</v>
      </c>
      <c r="P245" s="3">
        <f t="shared" si="30"/>
        <v>45.66849011391502</v>
      </c>
      <c r="Q245" s="12">
        <f>(P245*POP_PADRAO!$E$2)/100000</f>
        <v>7.5709261286658203</v>
      </c>
      <c r="R245" s="8">
        <f>VLOOKUP($A245,OBITOS!A:AB,14,0)</f>
        <v>5</v>
      </c>
      <c r="S245" s="1">
        <f>VLOOKUP(A245,POP_2021_FX_ETARIA!A:AC,19,0)</f>
        <v>3443.7657608695654</v>
      </c>
      <c r="T245" s="3">
        <f t="shared" si="31"/>
        <v>145.18989812877049</v>
      </c>
      <c r="U245" s="12">
        <f>(T245*POP_PADRAO!$F$2)/100000</f>
        <v>22.152002740976727</v>
      </c>
      <c r="V245" s="8">
        <f>VLOOKUP(A245,OBITOS!A:AC,15,0)</f>
        <v>19</v>
      </c>
      <c r="W245" s="1">
        <f>VLOOKUP(A245,POP_2021_FX_ETARIA!A:AC,22,0)</f>
        <v>2462.2179686396385</v>
      </c>
      <c r="X245" s="3">
        <f t="shared" si="32"/>
        <v>771.66198289493411</v>
      </c>
      <c r="Y245" s="12">
        <f>(X245*POP_PADRAO!$G$2)/100000</f>
        <v>94.096078078542803</v>
      </c>
      <c r="Z245" s="8">
        <f>VLOOKUP(A245,OBITOS!A:AC,16,0)</f>
        <v>14</v>
      </c>
      <c r="AA245" s="1">
        <f>VLOOKUP(A245,POP_2021_FX_ETARIA!A:AC,25,0)</f>
        <v>1362.7929265658747</v>
      </c>
      <c r="AB245" s="3">
        <f t="shared" si="33"/>
        <v>1027.3020740780362</v>
      </c>
      <c r="AC245" s="12">
        <f>(AB245*POP_PADRAO!$H$2)/100000</f>
        <v>93.785100917627489</v>
      </c>
      <c r="AD245" s="8">
        <f>VLOOKUP(A245,OBITOS!A:AC,17,0)</f>
        <v>17</v>
      </c>
      <c r="AE245" s="1">
        <f>VLOOKUP(A245,POP_2021_FX_ETARIA!A:AC,28,0)</f>
        <v>672.92881944444446</v>
      </c>
      <c r="AF245" s="3">
        <f t="shared" si="34"/>
        <v>2526.2701653994895</v>
      </c>
      <c r="AG245" s="12">
        <f>(AF245*POP_PADRAO!$I$2)/100000</f>
        <v>174.67908365575582</v>
      </c>
      <c r="AH245" s="12">
        <f t="shared" si="35"/>
        <v>398.70299502992071</v>
      </c>
    </row>
    <row r="246" spans="1:34" x14ac:dyDescent="0.25">
      <c r="A246" s="8" t="s">
        <v>245</v>
      </c>
      <c r="B246" s="6">
        <f>VLOOKUP($A246,OBITOS!A:AC,10,0)</f>
        <v>0</v>
      </c>
      <c r="C246" s="1">
        <f>VLOOKUP(A246,POP_2021_FX_ETARIA!A:AC,7,0)</f>
        <v>2814.0045731707319</v>
      </c>
      <c r="D246" s="3">
        <f t="shared" si="27"/>
        <v>0</v>
      </c>
      <c r="E246" s="12">
        <f>(D246*POP_PADRAO!$B$2)/100000</f>
        <v>0</v>
      </c>
      <c r="F246" s="6">
        <f>VLOOKUP(A246,OBITOS!A:AC,11,0)</f>
        <v>0</v>
      </c>
      <c r="G246" s="1">
        <f>VLOOKUP(A246,POP_2021_FX_ETARIA!A:AC,10,0)</f>
        <v>2714.2381388678641</v>
      </c>
      <c r="H246" s="3">
        <f t="shared" si="28"/>
        <v>0</v>
      </c>
      <c r="I246" s="12">
        <f>(H246*POP_PADRAO!$C$2)/100000</f>
        <v>0</v>
      </c>
      <c r="J246" s="8">
        <f>VLOOKUP(A246,OBITOS!A:AC,12,0)</f>
        <v>1</v>
      </c>
      <c r="K246" s="1">
        <f>VLOOKUP(A246,POP_2021_FX_ETARIA!A:AC,13,0)</f>
        <v>3044.6303760235314</v>
      </c>
      <c r="L246" s="3">
        <f t="shared" si="29"/>
        <v>32.844709422693846</v>
      </c>
      <c r="M246" s="12">
        <f>(L246*POP_PADRAO!$D$2)/100000</f>
        <v>4.860396898537747</v>
      </c>
      <c r="N246" s="8">
        <f>VLOOKUP(A246,OBITOS!A:AB,13,0)</f>
        <v>2</v>
      </c>
      <c r="O246" s="1">
        <f>VLOOKUP(A246,POP_2021_FX_ETARIA!A:AC,16,0)</f>
        <v>3125.6978130301227</v>
      </c>
      <c r="P246" s="3">
        <f t="shared" si="30"/>
        <v>63.985711979660458</v>
      </c>
      <c r="Q246" s="12">
        <f>(P246*POP_PADRAO!$E$2)/100000</f>
        <v>10.607556708788421</v>
      </c>
      <c r="R246" s="8">
        <f>VLOOKUP($A246,OBITOS!A:AB,14,0)</f>
        <v>3</v>
      </c>
      <c r="S246" s="1">
        <f>VLOOKUP(A246,POP_2021_FX_ETARIA!A:AC,19,0)</f>
        <v>2701.7060595725329</v>
      </c>
      <c r="T246" s="3">
        <f t="shared" si="31"/>
        <v>111.0409472329741</v>
      </c>
      <c r="U246" s="12">
        <f>(T246*POP_PADRAO!$F$2)/100000</f>
        <v>16.941807929942133</v>
      </c>
      <c r="V246" s="8">
        <f>VLOOKUP(A246,OBITOS!A:AC,15,0)</f>
        <v>14</v>
      </c>
      <c r="W246" s="1">
        <f>VLOOKUP(A246,POP_2021_FX_ETARIA!A:AC,22,0)</f>
        <v>2037.1860177865613</v>
      </c>
      <c r="X246" s="3">
        <f t="shared" si="32"/>
        <v>687.22246656744915</v>
      </c>
      <c r="Y246" s="12">
        <f>(X246*POP_PADRAO!$G$2)/100000</f>
        <v>83.799565489627</v>
      </c>
      <c r="Z246" s="8">
        <f>VLOOKUP(A246,OBITOS!A:AC,16,0)</f>
        <v>16</v>
      </c>
      <c r="AA246" s="1">
        <f>VLOOKUP(A246,POP_2021_FX_ETARIA!A:AC,25,0)</f>
        <v>1201.6953484916035</v>
      </c>
      <c r="AB246" s="3">
        <f t="shared" si="33"/>
        <v>1331.4522703348714</v>
      </c>
      <c r="AC246" s="12">
        <f>(AB246*POP_PADRAO!$H$2)/100000</f>
        <v>121.55177010854035</v>
      </c>
      <c r="AD246" s="8">
        <f>VLOOKUP(A246,OBITOS!A:AC,17,0)</f>
        <v>15</v>
      </c>
      <c r="AE246" s="1">
        <f>VLOOKUP(A246,POP_2021_FX_ETARIA!A:AC,28,0)</f>
        <v>804.12205670350784</v>
      </c>
      <c r="AF246" s="3">
        <f t="shared" si="34"/>
        <v>1865.3884537743418</v>
      </c>
      <c r="AG246" s="12">
        <f>(AF246*POP_PADRAO!$I$2)/100000</f>
        <v>128.98238289403309</v>
      </c>
      <c r="AH246" s="12">
        <f t="shared" si="35"/>
        <v>366.74348002946874</v>
      </c>
    </row>
    <row r="247" spans="1:34" x14ac:dyDescent="0.25">
      <c r="A247" s="8" t="s">
        <v>246</v>
      </c>
      <c r="B247" s="6">
        <f>VLOOKUP($A247,OBITOS!A:AC,10,0)</f>
        <v>0</v>
      </c>
      <c r="C247" s="1">
        <f>VLOOKUP(A247,POP_2021_FX_ETARIA!A:AC,7,0)</f>
        <v>2786.946836890244</v>
      </c>
      <c r="D247" s="3">
        <f t="shared" si="27"/>
        <v>0</v>
      </c>
      <c r="E247" s="12">
        <f>(D247*POP_PADRAO!$B$2)/100000</f>
        <v>0</v>
      </c>
      <c r="F247" s="6">
        <f>VLOOKUP(A247,OBITOS!A:AC,11,0)</f>
        <v>0</v>
      </c>
      <c r="G247" s="1">
        <f>VLOOKUP(A247,POP_2021_FX_ETARIA!A:AC,10,0)</f>
        <v>2650.417878341234</v>
      </c>
      <c r="H247" s="3">
        <f t="shared" si="28"/>
        <v>0</v>
      </c>
      <c r="I247" s="12">
        <f>(H247*POP_PADRAO!$C$2)/100000</f>
        <v>0</v>
      </c>
      <c r="J247" s="8">
        <f>VLOOKUP(A247,OBITOS!A:AC,12,0)</f>
        <v>0</v>
      </c>
      <c r="K247" s="1">
        <f>VLOOKUP(A247,POP_2021_FX_ETARIA!A:AC,13,0)</f>
        <v>3145.7746641227441</v>
      </c>
      <c r="L247" s="3">
        <f t="shared" si="29"/>
        <v>0</v>
      </c>
      <c r="M247" s="12">
        <f>(L247*POP_PADRAO!$D$2)/100000</f>
        <v>0</v>
      </c>
      <c r="N247" s="8">
        <f>VLOOKUP(A247,OBITOS!A:AB,13,0)</f>
        <v>6</v>
      </c>
      <c r="O247" s="1">
        <f>VLOOKUP(A247,POP_2021_FX_ETARIA!A:AC,16,0)</f>
        <v>3015.0536426573749</v>
      </c>
      <c r="P247" s="3">
        <f t="shared" si="30"/>
        <v>199.0014345055495</v>
      </c>
      <c r="Q247" s="12">
        <f>(P247*POP_PADRAO!$E$2)/100000</f>
        <v>32.990474534672245</v>
      </c>
      <c r="R247" s="8">
        <f>VLOOKUP($A247,OBITOS!A:AB,14,0)</f>
        <v>10</v>
      </c>
      <c r="S247" s="1">
        <f>VLOOKUP(A247,POP_2021_FX_ETARIA!A:AC,19,0)</f>
        <v>2441.2877444292858</v>
      </c>
      <c r="T247" s="3">
        <f t="shared" si="31"/>
        <v>409.61988290068439</v>
      </c>
      <c r="U247" s="12">
        <f>(T247*POP_PADRAO!$F$2)/100000</f>
        <v>62.496777570067486</v>
      </c>
      <c r="V247" s="8">
        <f>VLOOKUP(A247,OBITOS!A:AC,15,0)</f>
        <v>7</v>
      </c>
      <c r="W247" s="1">
        <f>VLOOKUP(A247,POP_2021_FX_ETARIA!A:AC,22,0)</f>
        <v>1871.1840415019763</v>
      </c>
      <c r="X247" s="3">
        <f t="shared" si="32"/>
        <v>374.09468255090434</v>
      </c>
      <c r="Y247" s="12">
        <f>(X247*POP_PADRAO!$G$2)/100000</f>
        <v>45.616919374490372</v>
      </c>
      <c r="Z247" s="8">
        <f>VLOOKUP(A247,OBITOS!A:AC,16,0)</f>
        <v>9</v>
      </c>
      <c r="AA247" s="1">
        <f>VLOOKUP(A247,POP_2021_FX_ETARIA!A:AC,25,0)</f>
        <v>1115.0346262446128</v>
      </c>
      <c r="AB247" s="3">
        <f t="shared" si="33"/>
        <v>807.14982191284969</v>
      </c>
      <c r="AC247" s="12">
        <f>(AB247*POP_PADRAO!$H$2)/100000</f>
        <v>73.686824366317239</v>
      </c>
      <c r="AD247" s="8">
        <f>VLOOKUP(A247,OBITOS!A:AC,17,0)</f>
        <v>22</v>
      </c>
      <c r="AE247" s="1">
        <f>VLOOKUP(A247,POP_2021_FX_ETARIA!A:AC,28,0)</f>
        <v>571.46468044209507</v>
      </c>
      <c r="AF247" s="3">
        <f t="shared" si="34"/>
        <v>3849.7567308937478</v>
      </c>
      <c r="AG247" s="12">
        <f>(AF247*POP_PADRAO!$I$2)/100000</f>
        <v>266.19163194042517</v>
      </c>
      <c r="AH247" s="12">
        <f t="shared" si="35"/>
        <v>480.98262778597251</v>
      </c>
    </row>
    <row r="248" spans="1:34" x14ac:dyDescent="0.25">
      <c r="A248" s="8" t="s">
        <v>247</v>
      </c>
      <c r="B248" s="6">
        <f>VLOOKUP($A248,OBITOS!A:AC,10,0)</f>
        <v>0</v>
      </c>
      <c r="C248" s="1">
        <f>VLOOKUP(A248,POP_2021_FX_ETARIA!A:AC,7,0)</f>
        <v>2377.9587461890246</v>
      </c>
      <c r="D248" s="3">
        <f t="shared" si="27"/>
        <v>0</v>
      </c>
      <c r="E248" s="12">
        <f>(D248*POP_PADRAO!$B$2)/100000</f>
        <v>0</v>
      </c>
      <c r="F248" s="6">
        <f>VLOOKUP(A248,OBITOS!A:AC,11,0)</f>
        <v>0</v>
      </c>
      <c r="G248" s="1">
        <f>VLOOKUP(A248,POP_2021_FX_ETARIA!A:AC,10,0)</f>
        <v>2537.7938891765921</v>
      </c>
      <c r="H248" s="3">
        <f t="shared" si="28"/>
        <v>0</v>
      </c>
      <c r="I248" s="12">
        <f>(H248*POP_PADRAO!$C$2)/100000</f>
        <v>0</v>
      </c>
      <c r="J248" s="8">
        <f>VLOOKUP(A248,OBITOS!A:AC,12,0)</f>
        <v>2</v>
      </c>
      <c r="K248" s="1">
        <f>VLOOKUP(A248,POP_2021_FX_ETARIA!A:AC,13,0)</f>
        <v>3277.8241513633834</v>
      </c>
      <c r="L248" s="3">
        <f t="shared" si="29"/>
        <v>61.016085904672977</v>
      </c>
      <c r="M248" s="12">
        <f>(L248*POP_PADRAO!$D$2)/100000</f>
        <v>9.0292287526549835</v>
      </c>
      <c r="N248" s="8">
        <f>VLOOKUP(A248,OBITOS!A:AB,13,0)</f>
        <v>2</v>
      </c>
      <c r="O248" s="1">
        <f>VLOOKUP(A248,POP_2021_FX_ETARIA!A:AC,16,0)</f>
        <v>3058.0819311356654</v>
      </c>
      <c r="P248" s="3">
        <f t="shared" si="30"/>
        <v>65.400471440517279</v>
      </c>
      <c r="Q248" s="12">
        <f>(P248*POP_PADRAO!$E$2)/100000</f>
        <v>10.84209565109329</v>
      </c>
      <c r="R248" s="8">
        <f>VLOOKUP($A248,OBITOS!A:AB,14,0)</f>
        <v>10</v>
      </c>
      <c r="S248" s="1">
        <f>VLOOKUP(A248,POP_2021_FX_ETARIA!A:AC,19,0)</f>
        <v>2738.1431900864027</v>
      </c>
      <c r="T248" s="3">
        <f t="shared" si="31"/>
        <v>365.21099540029712</v>
      </c>
      <c r="U248" s="12">
        <f>(T248*POP_PADRAO!$F$2)/100000</f>
        <v>55.721197379496573</v>
      </c>
      <c r="V248" s="8">
        <f>VLOOKUP(A248,OBITOS!A:AC,15,0)</f>
        <v>11</v>
      </c>
      <c r="W248" s="1">
        <f>VLOOKUP(A248,POP_2021_FX_ETARIA!A:AC,22,0)</f>
        <v>2254.45331027668</v>
      </c>
      <c r="X248" s="3">
        <f t="shared" si="32"/>
        <v>487.92316744186707</v>
      </c>
      <c r="Y248" s="12">
        <f>(X248*POP_PADRAO!$G$2)/100000</f>
        <v>59.497108160881048</v>
      </c>
      <c r="Z248" s="8">
        <f>VLOOKUP(A248,OBITOS!A:AC,16,0)</f>
        <v>17</v>
      </c>
      <c r="AA248" s="1">
        <f>VLOOKUP(A248,POP_2021_FX_ETARIA!A:AC,25,0)</f>
        <v>1535.3391291425173</v>
      </c>
      <c r="AB248" s="3">
        <f t="shared" si="33"/>
        <v>1107.2472313979551</v>
      </c>
      <c r="AC248" s="12">
        <f>(AB248*POP_PADRAO!$H$2)/100000</f>
        <v>101.08350402253026</v>
      </c>
      <c r="AD248" s="8">
        <f>VLOOKUP(A248,OBITOS!A:AC,17,0)</f>
        <v>34</v>
      </c>
      <c r="AE248" s="1">
        <f>VLOOKUP(A248,POP_2021_FX_ETARIA!A:AC,28,0)</f>
        <v>964.07400288322913</v>
      </c>
      <c r="AF248" s="3">
        <f t="shared" si="34"/>
        <v>3526.7002220075588</v>
      </c>
      <c r="AG248" s="12">
        <f>(AF248*POP_PADRAO!$I$2)/100000</f>
        <v>243.85387261675311</v>
      </c>
      <c r="AH248" s="12">
        <f t="shared" si="35"/>
        <v>480.02700658340927</v>
      </c>
    </row>
    <row r="249" spans="1:34" x14ac:dyDescent="0.25">
      <c r="A249" s="8" t="s">
        <v>248</v>
      </c>
      <c r="B249" s="6">
        <f>VLOOKUP($A249,OBITOS!A:AC,10,0)</f>
        <v>1</v>
      </c>
      <c r="C249" s="1">
        <f>VLOOKUP(A249,POP_2021_FX_ETARIA!A:AC,7,0)</f>
        <v>3019.0189596036589</v>
      </c>
      <c r="D249" s="3">
        <f t="shared" si="27"/>
        <v>33.12334282694539</v>
      </c>
      <c r="E249" s="12">
        <f>(D249*POP_PADRAO!$B$2)/100000</f>
        <v>4.3136611492378432</v>
      </c>
      <c r="F249" s="6">
        <f>VLOOKUP(A249,OBITOS!A:AC,11,0)</f>
        <v>0</v>
      </c>
      <c r="G249" s="1">
        <f>VLOOKUP(A249,POP_2021_FX_ETARIA!A:AC,10,0)</f>
        <v>2835.1212205712463</v>
      </c>
      <c r="H249" s="3">
        <f t="shared" si="28"/>
        <v>0</v>
      </c>
      <c r="I249" s="12">
        <f>(H249*POP_PADRAO!$C$2)/100000</f>
        <v>0</v>
      </c>
      <c r="J249" s="8">
        <f>VLOOKUP(A249,OBITOS!A:AC,12,0)</f>
        <v>0</v>
      </c>
      <c r="K249" s="1">
        <f>VLOOKUP(A249,POP_2021_FX_ETARIA!A:AC,13,0)</f>
        <v>3618.7178631051752</v>
      </c>
      <c r="L249" s="3">
        <f t="shared" si="29"/>
        <v>0</v>
      </c>
      <c r="M249" s="12">
        <f>(L249*POP_PADRAO!$D$2)/100000</f>
        <v>0</v>
      </c>
      <c r="N249" s="8">
        <f>VLOOKUP(A249,OBITOS!A:AB,13,0)</f>
        <v>4</v>
      </c>
      <c r="O249" s="1">
        <f>VLOOKUP(A249,POP_2021_FX_ETARIA!A:AC,16,0)</f>
        <v>3302.9333822383201</v>
      </c>
      <c r="P249" s="3">
        <f t="shared" si="30"/>
        <v>121.10447099872459</v>
      </c>
      <c r="Q249" s="12">
        <f>(P249*POP_PADRAO!$E$2)/100000</f>
        <v>20.076709378730442</v>
      </c>
      <c r="R249" s="8">
        <f>VLOOKUP($A249,OBITOS!A:AB,14,0)</f>
        <v>10</v>
      </c>
      <c r="S249" s="1">
        <f>VLOOKUP(A249,POP_2021_FX_ETARIA!A:AC,19,0)</f>
        <v>2598.824749886312</v>
      </c>
      <c r="T249" s="3">
        <f t="shared" si="31"/>
        <v>384.78931680319954</v>
      </c>
      <c r="U249" s="12">
        <f>(T249*POP_PADRAO!$F$2)/100000</f>
        <v>58.708313115304612</v>
      </c>
      <c r="V249" s="8">
        <f>VLOOKUP(A249,OBITOS!A:AC,15,0)</f>
        <v>18</v>
      </c>
      <c r="W249" s="1">
        <f>VLOOKUP(A249,POP_2021_FX_ETARIA!A:AC,22,0)</f>
        <v>1946.8614130434783</v>
      </c>
      <c r="X249" s="3">
        <f t="shared" si="32"/>
        <v>924.56503988442932</v>
      </c>
      <c r="Y249" s="12">
        <f>(X249*POP_PADRAO!$G$2)/100000</f>
        <v>112.74100073620127</v>
      </c>
      <c r="Z249" s="8">
        <f>VLOOKUP(A249,OBITOS!A:AC,16,0)</f>
        <v>14</v>
      </c>
      <c r="AA249" s="1">
        <f>VLOOKUP(A249,POP_2021_FX_ETARIA!A:AC,25,0)</f>
        <v>1229.1379105364838</v>
      </c>
      <c r="AB249" s="3">
        <f t="shared" si="33"/>
        <v>1139.0096977717822</v>
      </c>
      <c r="AC249" s="12">
        <f>(AB249*POP_PADRAO!$H$2)/100000</f>
        <v>103.98318288956217</v>
      </c>
      <c r="AD249" s="8">
        <f>VLOOKUP(A249,OBITOS!A:AC,17,0)</f>
        <v>28</v>
      </c>
      <c r="AE249" s="1">
        <f>VLOOKUP(A249,POP_2021_FX_ETARIA!A:AC,28,0)</f>
        <v>695.06391158097063</v>
      </c>
      <c r="AF249" s="3">
        <f t="shared" si="34"/>
        <v>4028.4065297408515</v>
      </c>
      <c r="AG249" s="12">
        <f>(AF249*POP_PADRAO!$I$2)/100000</f>
        <v>278.54438169193969</v>
      </c>
      <c r="AH249" s="12">
        <f t="shared" si="35"/>
        <v>578.36724896097599</v>
      </c>
    </row>
    <row r="250" spans="1:34" x14ac:dyDescent="0.25">
      <c r="A250" s="8" t="s">
        <v>249</v>
      </c>
      <c r="B250" s="6">
        <f>VLOOKUP($A250,OBITOS!A:AC,10,0)</f>
        <v>0</v>
      </c>
      <c r="C250" s="1">
        <f>VLOOKUP(A250,POP_2021_FX_ETARIA!A:AC,7,0)</f>
        <v>3340.6146245938849</v>
      </c>
      <c r="D250" s="3">
        <f t="shared" si="27"/>
        <v>0</v>
      </c>
      <c r="E250" s="12">
        <f>(D250*POP_PADRAO!$B$2)/100000</f>
        <v>0</v>
      </c>
      <c r="F250" s="6">
        <f>VLOOKUP(A250,OBITOS!A:AC,11,0)</f>
        <v>1</v>
      </c>
      <c r="G250" s="1">
        <f>VLOOKUP(A250,POP_2021_FX_ETARIA!A:AC,10,0)</f>
        <v>3863.9954288202002</v>
      </c>
      <c r="H250" s="3">
        <f t="shared" si="28"/>
        <v>25.879947800697362</v>
      </c>
      <c r="I250" s="12">
        <f>(H250*POP_PADRAO!$C$2)/100000</f>
        <v>3.1329941992461738</v>
      </c>
      <c r="J250" s="8">
        <f>VLOOKUP(A250,OBITOS!A:AC,12,0)</f>
        <v>1</v>
      </c>
      <c r="K250" s="1">
        <f>VLOOKUP(A250,POP_2021_FX_ETARIA!A:AC,13,0)</f>
        <v>4684.8671098772647</v>
      </c>
      <c r="L250" s="3">
        <f t="shared" si="29"/>
        <v>21.345322643019394</v>
      </c>
      <c r="M250" s="12">
        <f>(L250*POP_PADRAO!$D$2)/100000</f>
        <v>3.1587047593344164</v>
      </c>
      <c r="N250" s="8">
        <f>VLOOKUP(A250,OBITOS!A:AB,13,0)</f>
        <v>7</v>
      </c>
      <c r="O250" s="1">
        <f>VLOOKUP(A250,POP_2021_FX_ETARIA!A:AC,16,0)</f>
        <v>4435.9949094790427</v>
      </c>
      <c r="P250" s="3">
        <f t="shared" si="30"/>
        <v>157.80000074035411</v>
      </c>
      <c r="Q250" s="12">
        <f>(P250*POP_PADRAO!$E$2)/100000</f>
        <v>26.160097382869559</v>
      </c>
      <c r="R250" s="8">
        <f>VLOOKUP($A250,OBITOS!A:AB,14,0)</f>
        <v>6</v>
      </c>
      <c r="S250" s="1">
        <f>VLOOKUP(A250,POP_2021_FX_ETARIA!A:AC,19,0)</f>
        <v>3991.3247219590048</v>
      </c>
      <c r="T250" s="3">
        <f t="shared" si="31"/>
        <v>150.3260300268204</v>
      </c>
      <c r="U250" s="12">
        <f>(T250*POP_PADRAO!$F$2)/100000</f>
        <v>22.935635826680191</v>
      </c>
      <c r="V250" s="8">
        <f>VLOOKUP(A250,OBITOS!A:AC,15,0)</f>
        <v>11</v>
      </c>
      <c r="W250" s="1">
        <f>VLOOKUP(A250,POP_2021_FX_ETARIA!A:AC,22,0)</f>
        <v>3160.4291004138531</v>
      </c>
      <c r="X250" s="3">
        <f t="shared" si="32"/>
        <v>348.05400312759957</v>
      </c>
      <c r="Y250" s="12">
        <f>(X250*POP_PADRAO!$G$2)/100000</f>
        <v>42.441531888066521</v>
      </c>
      <c r="Z250" s="8">
        <f>VLOOKUP(A250,OBITOS!A:AC,16,0)</f>
        <v>31</v>
      </c>
      <c r="AA250" s="1">
        <f>VLOOKUP(A250,POP_2021_FX_ETARIA!A:AC,25,0)</f>
        <v>2055.9632435117346</v>
      </c>
      <c r="AB250" s="3">
        <f t="shared" si="33"/>
        <v>1507.8090572791441</v>
      </c>
      <c r="AC250" s="12">
        <f>(AB250*POP_PADRAO!$H$2)/100000</f>
        <v>137.65184376596076</v>
      </c>
      <c r="AD250" s="8">
        <f>VLOOKUP(A250,OBITOS!A:AC,17,0)</f>
        <v>43</v>
      </c>
      <c r="AE250" s="1">
        <f>VLOOKUP(A250,POP_2021_FX_ETARIA!A:AC,28,0)</f>
        <v>1383.1497781065088</v>
      </c>
      <c r="AF250" s="3">
        <f t="shared" si="34"/>
        <v>3108.8462493820248</v>
      </c>
      <c r="AG250" s="12">
        <f>(AF250*POP_PADRAO!$I$2)/100000</f>
        <v>214.96133766944541</v>
      </c>
      <c r="AH250" s="12">
        <f t="shared" si="35"/>
        <v>450.44214549160301</v>
      </c>
    </row>
    <row r="251" spans="1:34" x14ac:dyDescent="0.25">
      <c r="A251" s="8" t="s">
        <v>250</v>
      </c>
      <c r="B251" s="6">
        <f>VLOOKUP($A251,OBITOS!A:AC,10,0)</f>
        <v>0</v>
      </c>
      <c r="C251" s="1">
        <f>VLOOKUP(A251,POP_2021_FX_ETARIA!A:AC,7,0)</f>
        <v>2528.1470797822308</v>
      </c>
      <c r="D251" s="3">
        <f t="shared" si="27"/>
        <v>0</v>
      </c>
      <c r="E251" s="12">
        <f>(D251*POP_PADRAO!$B$2)/100000</f>
        <v>0</v>
      </c>
      <c r="F251" s="6">
        <f>VLOOKUP(A251,OBITOS!A:AC,11,0)</f>
        <v>0</v>
      </c>
      <c r="G251" s="1">
        <f>VLOOKUP(A251,POP_2021_FX_ETARIA!A:AC,10,0)</f>
        <v>2986.4562532287605</v>
      </c>
      <c r="H251" s="3">
        <f t="shared" si="28"/>
        <v>0</v>
      </c>
      <c r="I251" s="12">
        <f>(H251*POP_PADRAO!$C$2)/100000</f>
        <v>0</v>
      </c>
      <c r="J251" s="8">
        <f>VLOOKUP(A251,OBITOS!A:AC,12,0)</f>
        <v>0</v>
      </c>
      <c r="K251" s="1">
        <f>VLOOKUP(A251,POP_2021_FX_ETARIA!A:AC,13,0)</f>
        <v>3972.523816321675</v>
      </c>
      <c r="L251" s="3">
        <f t="shared" si="29"/>
        <v>0</v>
      </c>
      <c r="M251" s="12">
        <f>(L251*POP_PADRAO!$D$2)/100000</f>
        <v>0</v>
      </c>
      <c r="N251" s="8">
        <f>VLOOKUP(A251,OBITOS!A:AB,13,0)</f>
        <v>3</v>
      </c>
      <c r="O251" s="1">
        <f>VLOOKUP(A251,POP_2021_FX_ETARIA!A:AC,16,0)</f>
        <v>3801.4883086515974</v>
      </c>
      <c r="P251" s="3">
        <f t="shared" si="30"/>
        <v>78.916459986802153</v>
      </c>
      <c r="Q251" s="12">
        <f>(P251*POP_PADRAO!$E$2)/100000</f>
        <v>13.082777368062011</v>
      </c>
      <c r="R251" s="8">
        <f>VLOOKUP($A251,OBITOS!A:AB,14,0)</f>
        <v>3</v>
      </c>
      <c r="S251" s="1">
        <f>VLOOKUP(A251,POP_2021_FX_ETARIA!A:AC,19,0)</f>
        <v>3367.7454635270869</v>
      </c>
      <c r="T251" s="3">
        <f t="shared" si="31"/>
        <v>89.080366449608633</v>
      </c>
      <c r="U251" s="12">
        <f>(T251*POP_PADRAO!$F$2)/100000</f>
        <v>13.591224645731158</v>
      </c>
      <c r="V251" s="8">
        <f>VLOOKUP(A251,OBITOS!A:AC,15,0)</f>
        <v>11</v>
      </c>
      <c r="W251" s="1">
        <f>VLOOKUP(A251,POP_2021_FX_ETARIA!A:AC,22,0)</f>
        <v>2794.6344590069839</v>
      </c>
      <c r="X251" s="3">
        <f t="shared" si="32"/>
        <v>393.61140647741905</v>
      </c>
      <c r="Y251" s="12">
        <f>(X251*POP_PADRAO!$G$2)/100000</f>
        <v>47.996778975111305</v>
      </c>
      <c r="Z251" s="8">
        <f>VLOOKUP(A251,OBITOS!A:AC,16,0)</f>
        <v>13</v>
      </c>
      <c r="AA251" s="1">
        <f>VLOOKUP(A251,POP_2021_FX_ETARIA!A:AC,25,0)</f>
        <v>1987.4735729386891</v>
      </c>
      <c r="AB251" s="3">
        <f t="shared" si="33"/>
        <v>654.09674759992561</v>
      </c>
      <c r="AC251" s="12">
        <f>(AB251*POP_PADRAO!$H$2)/100000</f>
        <v>59.71420775978212</v>
      </c>
      <c r="AD251" s="8">
        <f>VLOOKUP(A251,OBITOS!A:AC,17,0)</f>
        <v>22</v>
      </c>
      <c r="AE251" s="1">
        <f>VLOOKUP(A251,POP_2021_FX_ETARIA!A:AC,28,0)</f>
        <v>1494.432724384432</v>
      </c>
      <c r="AF251" s="3">
        <f t="shared" si="34"/>
        <v>1472.1305041725425</v>
      </c>
      <c r="AG251" s="12">
        <f>(AF251*POP_PADRAO!$I$2)/100000</f>
        <v>101.79054125427683</v>
      </c>
      <c r="AH251" s="12">
        <f t="shared" si="35"/>
        <v>236.17553000296343</v>
      </c>
    </row>
    <row r="252" spans="1:34" x14ac:dyDescent="0.25">
      <c r="A252" s="8" t="s">
        <v>251</v>
      </c>
      <c r="B252" s="6">
        <f>VLOOKUP($A252,OBITOS!A:AC,10,0)</f>
        <v>0</v>
      </c>
      <c r="C252" s="1">
        <f>VLOOKUP(A252,POP_2021_FX_ETARIA!A:AC,7,0)</f>
        <v>2151.9288544309211</v>
      </c>
      <c r="D252" s="3">
        <f t="shared" si="27"/>
        <v>0</v>
      </c>
      <c r="E252" s="12">
        <f>(D252*POP_PADRAO!$B$2)/100000</f>
        <v>0</v>
      </c>
      <c r="F252" s="6">
        <f>VLOOKUP(A252,OBITOS!A:AC,11,0)</f>
        <v>0</v>
      </c>
      <c r="G252" s="1">
        <f>VLOOKUP(A252,POP_2021_FX_ETARIA!A:AC,10,0)</f>
        <v>2371.6653360259238</v>
      </c>
      <c r="H252" s="3">
        <f t="shared" si="28"/>
        <v>0</v>
      </c>
      <c r="I252" s="12">
        <f>(H252*POP_PADRAO!$C$2)/100000</f>
        <v>0</v>
      </c>
      <c r="J252" s="8">
        <f>VLOOKUP(A252,OBITOS!A:AC,12,0)</f>
        <v>0</v>
      </c>
      <c r="K252" s="1">
        <f>VLOOKUP(A252,POP_2021_FX_ETARIA!A:AC,13,0)</f>
        <v>2930.1590292648107</v>
      </c>
      <c r="L252" s="3">
        <f t="shared" si="29"/>
        <v>0</v>
      </c>
      <c r="M252" s="12">
        <f>(L252*POP_PADRAO!$D$2)/100000</f>
        <v>0</v>
      </c>
      <c r="N252" s="8">
        <f>VLOOKUP(A252,OBITOS!A:AB,13,0)</f>
        <v>3</v>
      </c>
      <c r="O252" s="1">
        <f>VLOOKUP(A252,POP_2021_FX_ETARIA!A:AC,16,0)</f>
        <v>2736.1100100211556</v>
      </c>
      <c r="P252" s="3">
        <f t="shared" si="30"/>
        <v>109.64471417495396</v>
      </c>
      <c r="Q252" s="12">
        <f>(P252*POP_PADRAO!$E$2)/100000</f>
        <v>18.176909929507886</v>
      </c>
      <c r="R252" s="8">
        <f>VLOOKUP($A252,OBITOS!A:AB,14,0)</f>
        <v>1</v>
      </c>
      <c r="S252" s="1">
        <f>VLOOKUP(A252,POP_2021_FX_ETARIA!A:AC,19,0)</f>
        <v>2279.2247324221967</v>
      </c>
      <c r="T252" s="3">
        <f t="shared" si="31"/>
        <v>43.874567776266261</v>
      </c>
      <c r="U252" s="12">
        <f>(T252*POP_PADRAO!$F$2)/100000</f>
        <v>6.6940576318679028</v>
      </c>
      <c r="V252" s="8">
        <f>VLOOKUP(A252,OBITOS!A:AC,15,0)</f>
        <v>9</v>
      </c>
      <c r="W252" s="1">
        <f>VLOOKUP(A252,POP_2021_FX_ETARIA!A:AC,22,0)</f>
        <v>1918.4161963072804</v>
      </c>
      <c r="X252" s="3">
        <f t="shared" si="32"/>
        <v>469.13699005064245</v>
      </c>
      <c r="Y252" s="12">
        <f>(X252*POP_PADRAO!$G$2)/100000</f>
        <v>57.206331041124052</v>
      </c>
      <c r="Z252" s="8">
        <f>VLOOKUP(A252,OBITOS!A:AC,16,0)</f>
        <v>9</v>
      </c>
      <c r="AA252" s="1">
        <f>VLOOKUP(A252,POP_2021_FX_ETARIA!A:AC,25,0)</f>
        <v>1220.6659619450315</v>
      </c>
      <c r="AB252" s="3">
        <f t="shared" si="33"/>
        <v>737.30244641697345</v>
      </c>
      <c r="AC252" s="12">
        <f>(AB252*POP_PADRAO!$H$2)/100000</f>
        <v>67.310274250236603</v>
      </c>
      <c r="AD252" s="8">
        <f>VLOOKUP(A252,OBITOS!A:AC,17,0)</f>
        <v>23</v>
      </c>
      <c r="AE252" s="1">
        <f>VLOOKUP(A252,POP_2021_FX_ETARIA!A:AC,28,0)</f>
        <v>696.7399523431294</v>
      </c>
      <c r="AF252" s="3">
        <f t="shared" si="34"/>
        <v>3301.0881495529625</v>
      </c>
      <c r="AG252" s="12">
        <f>(AF252*POP_PADRAO!$I$2)/100000</f>
        <v>228.25391398294926</v>
      </c>
      <c r="AH252" s="12">
        <f t="shared" si="35"/>
        <v>377.64148683568567</v>
      </c>
    </row>
    <row r="253" spans="1:34" x14ac:dyDescent="0.25">
      <c r="A253" s="8" t="s">
        <v>252</v>
      </c>
      <c r="B253" s="6">
        <f>VLOOKUP($A253,OBITOS!A:AC,10,0)</f>
        <v>0</v>
      </c>
      <c r="C253" s="1">
        <f>VLOOKUP(A253,POP_2021_FX_ETARIA!A:AC,7,0)</f>
        <v>3665.6655360145942</v>
      </c>
      <c r="D253" s="3">
        <f t="shared" si="27"/>
        <v>0</v>
      </c>
      <c r="E253" s="12">
        <f>(D253*POP_PADRAO!$B$2)/100000</f>
        <v>0</v>
      </c>
      <c r="F253" s="6">
        <f>VLOOKUP(A253,OBITOS!A:AC,11,0)</f>
        <v>0</v>
      </c>
      <c r="G253" s="1">
        <f>VLOOKUP(A253,POP_2021_FX_ETARIA!A:AC,10,0)</f>
        <v>3837.6461747992298</v>
      </c>
      <c r="H253" s="3">
        <f t="shared" si="28"/>
        <v>0</v>
      </c>
      <c r="I253" s="12">
        <f>(H253*POP_PADRAO!$C$2)/100000</f>
        <v>0</v>
      </c>
      <c r="J253" s="8">
        <f>VLOOKUP(A253,OBITOS!A:AC,12,0)</f>
        <v>1</v>
      </c>
      <c r="K253" s="1">
        <f>VLOOKUP(A253,POP_2021_FX_ETARIA!A:AC,13,0)</f>
        <v>4783.1414703783012</v>
      </c>
      <c r="L253" s="3">
        <f t="shared" si="29"/>
        <v>20.906761930269845</v>
      </c>
      <c r="M253" s="12">
        <f>(L253*POP_PADRAO!$D$2)/100000</f>
        <v>3.0938060537122687</v>
      </c>
      <c r="N253" s="8">
        <f>VLOOKUP(A253,OBITOS!A:AB,13,0)</f>
        <v>4</v>
      </c>
      <c r="O253" s="1">
        <f>VLOOKUP(A253,POP_2021_FX_ETARIA!A:AC,16,0)</f>
        <v>4667.9959915376903</v>
      </c>
      <c r="P253" s="3">
        <f t="shared" si="30"/>
        <v>85.68987649628113</v>
      </c>
      <c r="Q253" s="12">
        <f>(P253*POP_PADRAO!$E$2)/100000</f>
        <v>14.205674926182192</v>
      </c>
      <c r="R253" s="8">
        <f>VLOOKUP($A253,OBITOS!A:AB,14,0)</f>
        <v>15</v>
      </c>
      <c r="S253" s="1">
        <f>VLOOKUP(A253,POP_2021_FX_ETARIA!A:AC,19,0)</f>
        <v>3764.6467972995224</v>
      </c>
      <c r="T253" s="3">
        <f t="shared" si="31"/>
        <v>398.44375336246378</v>
      </c>
      <c r="U253" s="12">
        <f>(T253*POP_PADRAO!$F$2)/100000</f>
        <v>60.791606236834653</v>
      </c>
      <c r="V253" s="8">
        <f>VLOOKUP(A253,OBITOS!A:AC,15,0)</f>
        <v>12</v>
      </c>
      <c r="W253" s="1">
        <f>VLOOKUP(A253,POP_2021_FX_ETARIA!A:AC,22,0)</f>
        <v>2982.4874198794605</v>
      </c>
      <c r="X253" s="3">
        <f t="shared" si="32"/>
        <v>402.34872140667704</v>
      </c>
      <c r="Y253" s="12">
        <f>(X253*POP_PADRAO!$G$2)/100000</f>
        <v>49.062202808349717</v>
      </c>
      <c r="Z253" s="8">
        <f>VLOOKUP(A253,OBITOS!A:AC,16,0)</f>
        <v>13</v>
      </c>
      <c r="AA253" s="1">
        <f>VLOOKUP(A253,POP_2021_FX_ETARIA!A:AC,25,0)</f>
        <v>2005.4968287526426</v>
      </c>
      <c r="AB253" s="3">
        <f t="shared" si="33"/>
        <v>648.21842715580863</v>
      </c>
      <c r="AC253" s="12">
        <f>(AB253*POP_PADRAO!$H$2)/100000</f>
        <v>59.177560467823298</v>
      </c>
      <c r="AD253" s="8">
        <f>VLOOKUP(A253,OBITOS!A:AC,17,0)</f>
        <v>30</v>
      </c>
      <c r="AE253" s="1">
        <f>VLOOKUP(A253,POP_2021_FX_ETARIA!A:AC,28,0)</f>
        <v>1125.3756949960286</v>
      </c>
      <c r="AF253" s="3">
        <f t="shared" si="34"/>
        <v>2665.7764276760809</v>
      </c>
      <c r="AG253" s="12">
        <f>(AF253*POP_PADRAO!$I$2)/100000</f>
        <v>184.3252515092486</v>
      </c>
      <c r="AH253" s="12">
        <f t="shared" si="35"/>
        <v>370.65610200215076</v>
      </c>
    </row>
    <row r="254" spans="1:34" x14ac:dyDescent="0.25">
      <c r="A254" s="8" t="s">
        <v>253</v>
      </c>
      <c r="B254" s="6">
        <f>VLOOKUP($A254,OBITOS!A:AC,10,0)</f>
        <v>0</v>
      </c>
      <c r="C254" s="1">
        <f>VLOOKUP(A254,POP_2021_FX_ETARIA!A:AC,7,0)</f>
        <v>3777.5726556589075</v>
      </c>
      <c r="D254" s="3">
        <f t="shared" si="27"/>
        <v>0</v>
      </c>
      <c r="E254" s="12">
        <f>(D254*POP_PADRAO!$B$2)/100000</f>
        <v>0</v>
      </c>
      <c r="F254" s="6">
        <f>VLOOKUP(A254,OBITOS!A:AC,11,0)</f>
        <v>0</v>
      </c>
      <c r="G254" s="1">
        <f>VLOOKUP(A254,POP_2021_FX_ETARIA!A:AC,10,0)</f>
        <v>4434.9586417065739</v>
      </c>
      <c r="H254" s="3">
        <f t="shared" si="28"/>
        <v>0</v>
      </c>
      <c r="I254" s="12">
        <f>(H254*POP_PADRAO!$C$2)/100000</f>
        <v>0</v>
      </c>
      <c r="J254" s="8">
        <f>VLOOKUP(A254,OBITOS!A:AC,12,0)</f>
        <v>0</v>
      </c>
      <c r="K254" s="1">
        <f>VLOOKUP(A254,POP_2021_FX_ETARIA!A:AC,13,0)</f>
        <v>5404.703170660433</v>
      </c>
      <c r="L254" s="3">
        <f t="shared" si="29"/>
        <v>0</v>
      </c>
      <c r="M254" s="12">
        <f>(L254*POP_PADRAO!$D$2)/100000</f>
        <v>0</v>
      </c>
      <c r="N254" s="8">
        <f>VLOOKUP(A254,OBITOS!A:AB,13,0)</f>
        <v>3</v>
      </c>
      <c r="O254" s="1">
        <f>VLOOKUP(A254,POP_2021_FX_ETARIA!A:AC,16,0)</f>
        <v>4818.9133379859595</v>
      </c>
      <c r="P254" s="3">
        <f t="shared" si="30"/>
        <v>62.254699132104228</v>
      </c>
      <c r="Q254" s="12">
        <f>(P254*POP_PADRAO!$E$2)/100000</f>
        <v>10.32058925346135</v>
      </c>
      <c r="R254" s="8">
        <f>VLOOKUP($A254,OBITOS!A:AB,14,0)</f>
        <v>12</v>
      </c>
      <c r="S254" s="1">
        <f>VLOOKUP(A254,POP_2021_FX_ETARIA!A:AC,19,0)</f>
        <v>4142.0445364320985</v>
      </c>
      <c r="T254" s="3">
        <f t="shared" si="31"/>
        <v>289.71199837307006</v>
      </c>
      <c r="U254" s="12">
        <f>(T254*POP_PADRAO!$F$2)/100000</f>
        <v>44.202117810993741</v>
      </c>
      <c r="V254" s="8">
        <f>VLOOKUP(A254,OBITOS!A:AC,15,0)</f>
        <v>12</v>
      </c>
      <c r="W254" s="1">
        <f>VLOOKUP(A254,POP_2021_FX_ETARIA!A:AC,22,0)</f>
        <v>3212.452624700501</v>
      </c>
      <c r="X254" s="3">
        <f t="shared" si="32"/>
        <v>373.54636478471855</v>
      </c>
      <c r="Y254" s="12">
        <f>(X254*POP_PADRAO!$G$2)/100000</f>
        <v>45.550057779021699</v>
      </c>
      <c r="Z254" s="8">
        <f>VLOOKUP(A254,OBITOS!A:AC,16,0)</f>
        <v>17</v>
      </c>
      <c r="AA254" s="1">
        <f>VLOOKUP(A254,POP_2021_FX_ETARIA!A:AC,25,0)</f>
        <v>1810.6494474109029</v>
      </c>
      <c r="AB254" s="3">
        <f t="shared" si="33"/>
        <v>938.88963566684686</v>
      </c>
      <c r="AC254" s="12">
        <f>(AB254*POP_PADRAO!$H$2)/100000</f>
        <v>85.71369751253998</v>
      </c>
      <c r="AD254" s="8">
        <f>VLOOKUP(A254,OBITOS!A:AC,17,0)</f>
        <v>29</v>
      </c>
      <c r="AE254" s="1">
        <f>VLOOKUP(A254,POP_2021_FX_ETARIA!A:AC,28,0)</f>
        <v>975.12795857988158</v>
      </c>
      <c r="AF254" s="3">
        <f t="shared" si="34"/>
        <v>2973.9686719919173</v>
      </c>
      <c r="AG254" s="12">
        <f>(AF254*POP_PADRAO!$I$2)/100000</f>
        <v>205.6352204762407</v>
      </c>
      <c r="AH254" s="12">
        <f t="shared" si="35"/>
        <v>391.42168283225749</v>
      </c>
    </row>
    <row r="255" spans="1:34" x14ac:dyDescent="0.25">
      <c r="A255" s="8" t="s">
        <v>254</v>
      </c>
      <c r="B255" s="6">
        <f>VLOOKUP($A255,OBITOS!A:AC,10,0)</f>
        <v>0</v>
      </c>
      <c r="C255" s="1">
        <f>VLOOKUP(A255,POP_2021_FX_ETARIA!A:AC,7,0)</f>
        <v>2647.1199430326224</v>
      </c>
      <c r="D255" s="3">
        <f t="shared" si="27"/>
        <v>0</v>
      </c>
      <c r="E255" s="12">
        <f>(D255*POP_PADRAO!$B$2)/100000</f>
        <v>0</v>
      </c>
      <c r="F255" s="6">
        <f>VLOOKUP(A255,OBITOS!A:AC,11,0)</f>
        <v>0</v>
      </c>
      <c r="G255" s="1">
        <f>VLOOKUP(A255,POP_2021_FX_ETARIA!A:AC,10,0)</f>
        <v>3049.4111885067477</v>
      </c>
      <c r="H255" s="3">
        <f t="shared" si="28"/>
        <v>0</v>
      </c>
      <c r="I255" s="12">
        <f>(H255*POP_PADRAO!$C$2)/100000</f>
        <v>0</v>
      </c>
      <c r="J255" s="8">
        <f>VLOOKUP(A255,OBITOS!A:AC,12,0)</f>
        <v>0</v>
      </c>
      <c r="K255" s="1">
        <f>VLOOKUP(A255,POP_2021_FX_ETARIA!A:AC,13,0)</f>
        <v>4112.3601329631792</v>
      </c>
      <c r="L255" s="3">
        <f t="shared" si="29"/>
        <v>0</v>
      </c>
      <c r="M255" s="12">
        <f>(L255*POP_PADRAO!$D$2)/100000</f>
        <v>0</v>
      </c>
      <c r="N255" s="8">
        <f>VLOOKUP(A255,OBITOS!A:AB,13,0)</f>
        <v>5</v>
      </c>
      <c r="O255" s="1">
        <f>VLOOKUP(A255,POP_2021_FX_ETARIA!A:AC,16,0)</f>
        <v>4014.3661480356332</v>
      </c>
      <c r="P255" s="3">
        <f t="shared" si="30"/>
        <v>124.55266449590482</v>
      </c>
      <c r="Q255" s="12">
        <f>(P255*POP_PADRAO!$E$2)/100000</f>
        <v>20.648351186449037</v>
      </c>
      <c r="R255" s="8">
        <f>VLOOKUP($A255,OBITOS!A:AB,14,0)</f>
        <v>6</v>
      </c>
      <c r="S255" s="1">
        <f>VLOOKUP(A255,POP_2021_FX_ETARIA!A:AC,19,0)</f>
        <v>3403.8474889032968</v>
      </c>
      <c r="T255" s="3">
        <f t="shared" si="31"/>
        <v>176.27111730358902</v>
      </c>
      <c r="U255" s="12">
        <f>(T255*POP_PADRAO!$F$2)/100000</f>
        <v>26.894145694633398</v>
      </c>
      <c r="V255" s="8">
        <f>VLOOKUP(A255,OBITOS!A:AC,15,0)</f>
        <v>14</v>
      </c>
      <c r="W255" s="1">
        <f>VLOOKUP(A255,POP_2021_FX_ETARIA!A:AC,22,0)</f>
        <v>2853.4903071226313</v>
      </c>
      <c r="X255" s="3">
        <f t="shared" si="32"/>
        <v>490.62721415434396</v>
      </c>
      <c r="Y255" s="12">
        <f>(X255*POP_PADRAO!$G$2)/100000</f>
        <v>59.826838270987942</v>
      </c>
      <c r="Z255" s="8">
        <f>VLOOKUP(A255,OBITOS!A:AC,16,0)</f>
        <v>24</v>
      </c>
      <c r="AA255" s="1">
        <f>VLOOKUP(A255,POP_2021_FX_ETARIA!A:AC,25,0)</f>
        <v>1778.525021731032</v>
      </c>
      <c r="AB255" s="3">
        <f t="shared" si="33"/>
        <v>1349.4328000311677</v>
      </c>
      <c r="AC255" s="12">
        <f>(AB255*POP_PADRAO!$H$2)/100000</f>
        <v>123.19325982677435</v>
      </c>
      <c r="AD255" s="8">
        <f>VLOOKUP(A255,OBITOS!A:AC,17,0)</f>
        <v>29</v>
      </c>
      <c r="AE255" s="1">
        <f>VLOOKUP(A255,POP_2021_FX_ETARIA!A:AC,28,0)</f>
        <v>1173.9833579881656</v>
      </c>
      <c r="AF255" s="3">
        <f t="shared" si="34"/>
        <v>2470.2224101112288</v>
      </c>
      <c r="AG255" s="12">
        <f>(AF255*POP_PADRAO!$I$2)/100000</f>
        <v>170.80365866407951</v>
      </c>
      <c r="AH255" s="12">
        <f t="shared" si="35"/>
        <v>401.36625364292422</v>
      </c>
    </row>
    <row r="256" spans="1:34" x14ac:dyDescent="0.25">
      <c r="A256" s="8" t="s">
        <v>255</v>
      </c>
      <c r="B256" s="6">
        <f>VLOOKUP($A256,OBITOS!A:AC,10,0)</f>
        <v>0</v>
      </c>
      <c r="C256" s="1">
        <f>VLOOKUP(A256,POP_2021_FX_ETARIA!A:AC,7,0)</f>
        <v>3553.3909870877633</v>
      </c>
      <c r="D256" s="3">
        <f t="shared" si="27"/>
        <v>0</v>
      </c>
      <c r="E256" s="12">
        <f>(D256*POP_PADRAO!$B$2)/100000</f>
        <v>0</v>
      </c>
      <c r="F256" s="6">
        <f>VLOOKUP(A256,OBITOS!A:AC,11,0)</f>
        <v>0</v>
      </c>
      <c r="G256" s="1">
        <f>VLOOKUP(A256,POP_2021_FX_ETARIA!A:AC,10,0)</f>
        <v>3853.7642887333864</v>
      </c>
      <c r="H256" s="3">
        <f t="shared" si="28"/>
        <v>0</v>
      </c>
      <c r="I256" s="12">
        <f>(H256*POP_PADRAO!$C$2)/100000</f>
        <v>0</v>
      </c>
      <c r="J256" s="8">
        <f>VLOOKUP(A256,OBITOS!A:AC,12,0)</f>
        <v>1</v>
      </c>
      <c r="K256" s="1">
        <f>VLOOKUP(A256,POP_2021_FX_ETARIA!A:AC,13,0)</f>
        <v>4715.5071139662141</v>
      </c>
      <c r="L256" s="3">
        <f t="shared" si="29"/>
        <v>21.206626897841744</v>
      </c>
      <c r="M256" s="12">
        <f>(L256*POP_PADRAO!$D$2)/100000</f>
        <v>3.1381804075727282</v>
      </c>
      <c r="N256" s="8">
        <f>VLOOKUP(A256,OBITOS!A:AB,13,0)</f>
        <v>4</v>
      </c>
      <c r="O256" s="1">
        <f>VLOOKUP(A256,POP_2021_FX_ETARIA!A:AC,16,0)</f>
        <v>4443.9933749025722</v>
      </c>
      <c r="P256" s="3">
        <f t="shared" si="30"/>
        <v>90.009135085348632</v>
      </c>
      <c r="Q256" s="12">
        <f>(P256*POP_PADRAO!$E$2)/100000</f>
        <v>14.921721978030567</v>
      </c>
      <c r="R256" s="8">
        <f>VLOOKUP($A256,OBITOS!A:AB,14,0)</f>
        <v>5</v>
      </c>
      <c r="S256" s="1">
        <f>VLOOKUP(A256,POP_2021_FX_ETARIA!A:AC,19,0)</f>
        <v>3626.9682858554256</v>
      </c>
      <c r="T256" s="3">
        <f t="shared" si="31"/>
        <v>137.85618196605608</v>
      </c>
      <c r="U256" s="12">
        <f>(T256*POP_PADRAO!$F$2)/100000</f>
        <v>21.033078472609855</v>
      </c>
      <c r="V256" s="8">
        <f>VLOOKUP(A256,OBITOS!A:AC,15,0)</f>
        <v>9</v>
      </c>
      <c r="W256" s="1">
        <f>VLOOKUP(A256,POP_2021_FX_ETARIA!A:AC,22,0)</f>
        <v>2902.7142447144361</v>
      </c>
      <c r="X256" s="3">
        <f t="shared" si="32"/>
        <v>310.0546330520869</v>
      </c>
      <c r="Y256" s="12">
        <f>(X256*POP_PADRAO!$G$2)/100000</f>
        <v>37.807907616274818</v>
      </c>
      <c r="Z256" s="8">
        <f>VLOOKUP(A256,OBITOS!A:AC,16,0)</f>
        <v>16</v>
      </c>
      <c r="AA256" s="1">
        <f>VLOOKUP(A256,POP_2021_FX_ETARIA!A:AC,25,0)</f>
        <v>1608.9852008456658</v>
      </c>
      <c r="AB256" s="3">
        <f t="shared" si="33"/>
        <v>994.41561001248294</v>
      </c>
      <c r="AC256" s="12">
        <f>(AB256*POP_PADRAO!$H$2)/100000</f>
        <v>90.782809353113862</v>
      </c>
      <c r="AD256" s="8">
        <f>VLOOKUP(A256,OBITOS!A:AC,17,0)</f>
        <v>21</v>
      </c>
      <c r="AE256" s="1">
        <f>VLOOKUP(A256,POP_2021_FX_ETARIA!A:AC,28,0)</f>
        <v>733.14916600476568</v>
      </c>
      <c r="AF256" s="3">
        <f t="shared" si="34"/>
        <v>2864.3557100989042</v>
      </c>
      <c r="AG256" s="12">
        <f>(AF256*POP_PADRAO!$I$2)/100000</f>
        <v>198.05602645237551</v>
      </c>
      <c r="AH256" s="12">
        <f t="shared" si="35"/>
        <v>365.73972427997734</v>
      </c>
    </row>
    <row r="257" spans="1:34" x14ac:dyDescent="0.25">
      <c r="A257" s="8" t="s">
        <v>256</v>
      </c>
      <c r="B257" s="6">
        <f>VLOOKUP($A257,OBITOS!A:AC,10,0)</f>
        <v>0</v>
      </c>
      <c r="C257" s="1">
        <f>VLOOKUP(A257,POP_2021_FX_ETARIA!A:AC,7,0)</f>
        <v>2631.5578485306273</v>
      </c>
      <c r="D257" s="3">
        <f t="shared" si="27"/>
        <v>0</v>
      </c>
      <c r="E257" s="12">
        <f>(D257*POP_PADRAO!$B$2)/100000</f>
        <v>0</v>
      </c>
      <c r="F257" s="6">
        <f>VLOOKUP(A257,OBITOS!A:AC,11,0)</f>
        <v>0</v>
      </c>
      <c r="G257" s="1">
        <f>VLOOKUP(A257,POP_2021_FX_ETARIA!A:AC,10,0)</f>
        <v>2833.7179354717514</v>
      </c>
      <c r="H257" s="3">
        <f t="shared" si="28"/>
        <v>0</v>
      </c>
      <c r="I257" s="12">
        <f>(H257*POP_PADRAO!$C$2)/100000</f>
        <v>0</v>
      </c>
      <c r="J257" s="8">
        <f>VLOOKUP(A257,OBITOS!A:AC,12,0)</f>
        <v>1</v>
      </c>
      <c r="K257" s="1">
        <f>VLOOKUP(A257,POP_2021_FX_ETARIA!A:AC,13,0)</f>
        <v>3426.4758505829168</v>
      </c>
      <c r="L257" s="3">
        <f t="shared" si="29"/>
        <v>29.184504534881768</v>
      </c>
      <c r="M257" s="12">
        <f>(L257*POP_PADRAO!$D$2)/100000</f>
        <v>4.3187556784622059</v>
      </c>
      <c r="N257" s="8">
        <f>VLOOKUP(A257,OBITOS!A:AB,13,0)</f>
        <v>3</v>
      </c>
      <c r="O257" s="1">
        <f>VLOOKUP(A257,POP_2021_FX_ETARIA!A:AC,16,0)</f>
        <v>2999.4496715287828</v>
      </c>
      <c r="P257" s="3">
        <f t="shared" si="30"/>
        <v>100.01834764811828</v>
      </c>
      <c r="Q257" s="12">
        <f>(P257*POP_PADRAO!$E$2)/100000</f>
        <v>16.581050077773309</v>
      </c>
      <c r="R257" s="8">
        <f>VLOOKUP($A257,OBITOS!A:AB,14,0)</f>
        <v>2</v>
      </c>
      <c r="S257" s="1">
        <f>VLOOKUP(A257,POP_2021_FX_ETARIA!A:AC,19,0)</f>
        <v>2520.1621274493659</v>
      </c>
      <c r="T257" s="3">
        <f t="shared" si="31"/>
        <v>79.3599736388461</v>
      </c>
      <c r="U257" s="12">
        <f>(T257*POP_PADRAO!$F$2)/100000</f>
        <v>12.108158874885262</v>
      </c>
      <c r="V257" s="8">
        <f>VLOOKUP(A257,OBITOS!A:AC,15,0)</f>
        <v>8</v>
      </c>
      <c r="W257" s="1">
        <f>VLOOKUP(A257,POP_2021_FX_ETARIA!A:AC,22,0)</f>
        <v>2144.8690806467043</v>
      </c>
      <c r="X257" s="3">
        <f t="shared" si="32"/>
        <v>372.98313786069883</v>
      </c>
      <c r="Y257" s="12">
        <f>(X257*POP_PADRAO!$G$2)/100000</f>
        <v>45.481378168268201</v>
      </c>
      <c r="Z257" s="8">
        <f>VLOOKUP(A257,OBITOS!A:AC,16,0)</f>
        <v>9</v>
      </c>
      <c r="AA257" s="1">
        <f>VLOOKUP(A257,POP_2021_FX_ETARIA!A:AC,25,0)</f>
        <v>1092.8646934460887</v>
      </c>
      <c r="AB257" s="3">
        <f t="shared" si="33"/>
        <v>823.52372200996285</v>
      </c>
      <c r="AC257" s="12">
        <f>(AB257*POP_PADRAO!$H$2)/100000</f>
        <v>75.181640654312247</v>
      </c>
      <c r="AD257" s="8">
        <f>VLOOKUP(A257,OBITOS!A:AC,17,0)</f>
        <v>9</v>
      </c>
      <c r="AE257" s="1">
        <f>VLOOKUP(A257,POP_2021_FX_ETARIA!A:AC,28,0)</f>
        <v>466.69992057188244</v>
      </c>
      <c r="AF257" s="3">
        <f t="shared" si="34"/>
        <v>1928.4340115103566</v>
      </c>
      <c r="AG257" s="12">
        <f>(AF257*POP_PADRAO!$I$2)/100000</f>
        <v>133.34167130456282</v>
      </c>
      <c r="AH257" s="12">
        <f t="shared" si="35"/>
        <v>287.01265475826403</v>
      </c>
    </row>
    <row r="258" spans="1:34" x14ac:dyDescent="0.25">
      <c r="A258" s="8" t="s">
        <v>257</v>
      </c>
      <c r="B258" s="6">
        <f>VLOOKUP($A258,OBITOS!A:AC,10,0)</f>
        <v>0</v>
      </c>
      <c r="C258" s="1">
        <f>VLOOKUP(A258,POP_2021_FX_ETARIA!A:AC,7,0)</f>
        <v>2667.0129692443634</v>
      </c>
      <c r="D258" s="3">
        <f t="shared" si="27"/>
        <v>0</v>
      </c>
      <c r="E258" s="12">
        <f>(D258*POP_PADRAO!$B$2)/100000</f>
        <v>0</v>
      </c>
      <c r="F258" s="6">
        <f>VLOOKUP(A258,OBITOS!A:AC,11,0)</f>
        <v>0</v>
      </c>
      <c r="G258" s="1">
        <f>VLOOKUP(A258,POP_2021_FX_ETARIA!A:AC,10,0)</f>
        <v>2887.4449819189404</v>
      </c>
      <c r="H258" s="3">
        <f t="shared" si="28"/>
        <v>0</v>
      </c>
      <c r="I258" s="12">
        <f>(H258*POP_PADRAO!$C$2)/100000</f>
        <v>0</v>
      </c>
      <c r="J258" s="8">
        <f>VLOOKUP(A258,OBITOS!A:AC,12,0)</f>
        <v>0</v>
      </c>
      <c r="K258" s="1">
        <f>VLOOKUP(A258,POP_2021_FX_ETARIA!A:AC,13,0)</f>
        <v>3404.5941470378298</v>
      </c>
      <c r="L258" s="3">
        <f t="shared" si="29"/>
        <v>0</v>
      </c>
      <c r="M258" s="12">
        <f>(L258*POP_PADRAO!$D$2)/100000</f>
        <v>0</v>
      </c>
      <c r="N258" s="8">
        <f>VLOOKUP(A258,OBITOS!A:AB,13,0)</f>
        <v>1</v>
      </c>
      <c r="O258" s="1">
        <f>VLOOKUP(A258,POP_2021_FX_ETARIA!A:AC,16,0)</f>
        <v>3462.7526444716623</v>
      </c>
      <c r="P258" s="3">
        <f t="shared" si="30"/>
        <v>28.878759260974512</v>
      </c>
      <c r="Q258" s="12">
        <f>(P258*POP_PADRAO!$E$2)/100000</f>
        <v>4.7875231370030225</v>
      </c>
      <c r="R258" s="8">
        <f>VLOOKUP($A258,OBITOS!A:AB,14,0)</f>
        <v>6</v>
      </c>
      <c r="S258" s="1">
        <f>VLOOKUP(A258,POP_2021_FX_ETARIA!A:AC,19,0)</f>
        <v>2671.823612712004</v>
      </c>
      <c r="T258" s="3">
        <f t="shared" si="31"/>
        <v>224.56572250702465</v>
      </c>
      <c r="U258" s="12">
        <f>(T258*POP_PADRAO!$F$2)/100000</f>
        <v>34.26258000465721</v>
      </c>
      <c r="V258" s="8">
        <f>VLOOKUP(A258,OBITOS!A:AC,15,0)</f>
        <v>4</v>
      </c>
      <c r="W258" s="1">
        <f>VLOOKUP(A258,POP_2021_FX_ETARIA!A:AC,22,0)</f>
        <v>1968.5960968143117</v>
      </c>
      <c r="X258" s="3">
        <f t="shared" si="32"/>
        <v>203.19048719404736</v>
      </c>
      <c r="Y258" s="12">
        <f>(X258*POP_PADRAO!$G$2)/100000</f>
        <v>24.776946864870293</v>
      </c>
      <c r="Z258" s="8">
        <f>VLOOKUP(A258,OBITOS!A:AC,16,0)</f>
        <v>15</v>
      </c>
      <c r="AA258" s="1">
        <f>VLOOKUP(A258,POP_2021_FX_ETARIA!A:AC,25,0)</f>
        <v>1441.8604651162789</v>
      </c>
      <c r="AB258" s="3">
        <f t="shared" si="33"/>
        <v>1040.3225806451615</v>
      </c>
      <c r="AC258" s="12">
        <f>(AB258*POP_PADRAO!$H$2)/100000</f>
        <v>94.973777114443692</v>
      </c>
      <c r="AD258" s="8">
        <f>VLOOKUP(A258,OBITOS!A:AC,17,0)</f>
        <v>20</v>
      </c>
      <c r="AE258" s="1">
        <f>VLOOKUP(A258,POP_2021_FX_ETARIA!A:AC,28,0)</f>
        <v>666.95059571088166</v>
      </c>
      <c r="AF258" s="3">
        <f t="shared" si="34"/>
        <v>2998.7228632253682</v>
      </c>
      <c r="AG258" s="12">
        <f>(AF258*POP_PADRAO!$I$2)/100000</f>
        <v>207.34685033298442</v>
      </c>
      <c r="AH258" s="12">
        <f t="shared" si="35"/>
        <v>366.14767745395864</v>
      </c>
    </row>
    <row r="259" spans="1:34" x14ac:dyDescent="0.25">
      <c r="A259" s="8" t="s">
        <v>258</v>
      </c>
      <c r="B259" s="6">
        <f>VLOOKUP($A259,OBITOS!A:AC,10,0)</f>
        <v>0</v>
      </c>
      <c r="C259" s="1">
        <f>VLOOKUP(A259,POP_2021_FX_ETARIA!A:AC,7,0)</f>
        <v>2266.613741945152</v>
      </c>
      <c r="D259" s="3">
        <f t="shared" si="27"/>
        <v>0</v>
      </c>
      <c r="E259" s="12">
        <f>(D259*POP_PADRAO!$B$2)/100000</f>
        <v>0</v>
      </c>
      <c r="F259" s="6">
        <f>VLOOKUP(A259,OBITOS!A:AC,11,0)</f>
        <v>0</v>
      </c>
      <c r="G259" s="1">
        <f>VLOOKUP(A259,POP_2021_FX_ETARIA!A:AC,10,0)</f>
        <v>2458.5142364106991</v>
      </c>
      <c r="H259" s="3">
        <f t="shared" si="28"/>
        <v>0</v>
      </c>
      <c r="I259" s="12">
        <f>(H259*POP_PADRAO!$C$2)/100000</f>
        <v>0</v>
      </c>
      <c r="J259" s="8">
        <f>VLOOKUP(A259,OBITOS!A:AC,12,0)</f>
        <v>0</v>
      </c>
      <c r="K259" s="1">
        <f>VLOOKUP(A259,POP_2021_FX_ETARIA!A:AC,13,0)</f>
        <v>3072.8547459252159</v>
      </c>
      <c r="L259" s="3">
        <f t="shared" si="29"/>
        <v>0</v>
      </c>
      <c r="M259" s="12">
        <f>(L259*POP_PADRAO!$D$2)/100000</f>
        <v>0</v>
      </c>
      <c r="N259" s="8">
        <f>VLOOKUP(A259,OBITOS!A:AB,13,0)</f>
        <v>3</v>
      </c>
      <c r="O259" s="1">
        <f>VLOOKUP(A259,POP_2021_FX_ETARIA!A:AC,16,0)</f>
        <v>2970.9868054265007</v>
      </c>
      <c r="P259" s="3">
        <f t="shared" si="30"/>
        <v>100.97655077163274</v>
      </c>
      <c r="Q259" s="12">
        <f>(P259*POP_PADRAO!$E$2)/100000</f>
        <v>16.739901072108555</v>
      </c>
      <c r="R259" s="8">
        <f>VLOOKUP($A259,OBITOS!A:AB,14,0)</f>
        <v>2</v>
      </c>
      <c r="S259" s="1">
        <f>VLOOKUP(A259,POP_2021_FX_ETARIA!A:AC,19,0)</f>
        <v>2301.6628005657708</v>
      </c>
      <c r="T259" s="3">
        <f t="shared" si="31"/>
        <v>86.893701349666898</v>
      </c>
      <c r="U259" s="12">
        <f>(T259*POP_PADRAO!$F$2)/100000</f>
        <v>13.257599428606573</v>
      </c>
      <c r="V259" s="8">
        <f>VLOOKUP(A259,OBITOS!A:AC,15,0)</f>
        <v>9</v>
      </c>
      <c r="W259" s="1">
        <f>VLOOKUP(A259,POP_2021_FX_ETARIA!A:AC,22,0)</f>
        <v>1798.3898223051924</v>
      </c>
      <c r="X259" s="3">
        <f t="shared" si="32"/>
        <v>500.44767204385744</v>
      </c>
      <c r="Y259" s="12">
        <f>(X259*POP_PADRAO!$G$2)/100000</f>
        <v>61.024340017636149</v>
      </c>
      <c r="Z259" s="8">
        <f>VLOOKUP(A259,OBITOS!A:AC,16,0)</f>
        <v>11</v>
      </c>
      <c r="AA259" s="1">
        <f>VLOOKUP(A259,POP_2021_FX_ETARIA!A:AC,25,0)</f>
        <v>1276.3467107985107</v>
      </c>
      <c r="AB259" s="3">
        <f t="shared" si="33"/>
        <v>861.83479041663827</v>
      </c>
      <c r="AC259" s="12">
        <f>(AB259*POP_PADRAO!$H$2)/100000</f>
        <v>78.67915857766188</v>
      </c>
      <c r="AD259" s="8">
        <f>VLOOKUP(A259,OBITOS!A:AC,17,0)</f>
        <v>13</v>
      </c>
      <c r="AE259" s="1">
        <f>VLOOKUP(A259,POP_2021_FX_ETARIA!A:AC,28,0)</f>
        <v>665.34344631429258</v>
      </c>
      <c r="AF259" s="3">
        <f t="shared" si="34"/>
        <v>1953.8781169355811</v>
      </c>
      <c r="AG259" s="12">
        <f>(AF259*POP_PADRAO!$I$2)/100000</f>
        <v>135.10100531443737</v>
      </c>
      <c r="AH259" s="12">
        <f t="shared" si="35"/>
        <v>304.80200441045054</v>
      </c>
    </row>
    <row r="260" spans="1:34" x14ac:dyDescent="0.25">
      <c r="A260" s="8" t="s">
        <v>259</v>
      </c>
      <c r="B260" s="6">
        <f>VLOOKUP($A260,OBITOS!A:AC,10,0)</f>
        <v>0</v>
      </c>
      <c r="C260" s="1">
        <f>VLOOKUP(A260,POP_2021_FX_ETARIA!A:AC,7,0)</f>
        <v>2753.3349318147762</v>
      </c>
      <c r="D260" s="3">
        <f t="shared" ref="D260:D312" si="36">B260/C260*100000</f>
        <v>0</v>
      </c>
      <c r="E260" s="12">
        <f>(D260*POP_PADRAO!$B$2)/100000</f>
        <v>0</v>
      </c>
      <c r="F260" s="6">
        <f>VLOOKUP(A260,OBITOS!A:AC,11,0)</f>
        <v>0</v>
      </c>
      <c r="G260" s="1">
        <f>VLOOKUP(A260,POP_2021_FX_ETARIA!A:AC,10,0)</f>
        <v>2735.2700603968938</v>
      </c>
      <c r="H260" s="3">
        <f t="shared" ref="H260:H312" si="37">F260/G260*100000</f>
        <v>0</v>
      </c>
      <c r="I260" s="12">
        <f>(H260*POP_PADRAO!$C$2)/100000</f>
        <v>0</v>
      </c>
      <c r="J260" s="8">
        <f>VLOOKUP(A260,OBITOS!A:AC,12,0)</f>
        <v>2</v>
      </c>
      <c r="K260" s="1">
        <f>VLOOKUP(A260,POP_2021_FX_ETARIA!A:AC,13,0)</f>
        <v>3280.0819750719079</v>
      </c>
      <c r="L260" s="3">
        <f t="shared" ref="L260:L312" si="38">J260/K260*100000</f>
        <v>60.97408586735564</v>
      </c>
      <c r="M260" s="12">
        <f>(L260*POP_PADRAO!$D$2)/100000</f>
        <v>9.0230135400772564</v>
      </c>
      <c r="N260" s="8">
        <f>VLOOKUP(A260,OBITOS!A:AB,13,0)</f>
        <v>4</v>
      </c>
      <c r="O260" s="1">
        <f>VLOOKUP(A260,POP_2021_FX_ETARIA!A:AC,16,0)</f>
        <v>3118.9920089202751</v>
      </c>
      <c r="P260" s="3">
        <f t="shared" ref="P260:P312" si="39">N260/O260*100000</f>
        <v>128.24656134289714</v>
      </c>
      <c r="Q260" s="12">
        <f>(P260*POP_PADRAO!$E$2)/100000</f>
        <v>21.260725716146251</v>
      </c>
      <c r="R260" s="8">
        <f>VLOOKUP($A260,OBITOS!A:AB,14,0)</f>
        <v>4</v>
      </c>
      <c r="S260" s="1">
        <f>VLOOKUP(A260,POP_2021_FX_ETARIA!A:AC,19,0)</f>
        <v>2596.3949080622347</v>
      </c>
      <c r="T260" s="3">
        <f t="shared" ref="T260:T312" si="40">R260/S260*100000</f>
        <v>154.05976908902957</v>
      </c>
      <c r="U260" s="12">
        <f>(T260*POP_PADRAO!$F$2)/100000</f>
        <v>23.505302167149644</v>
      </c>
      <c r="V260" s="8">
        <f>VLOOKUP(A260,OBITOS!A:AC,15,0)</f>
        <v>3</v>
      </c>
      <c r="W260" s="1">
        <f>VLOOKUP(A260,POP_2021_FX_ETARIA!A:AC,22,0)</f>
        <v>1814.1077231556385</v>
      </c>
      <c r="X260" s="3">
        <f t="shared" ref="X260:X312" si="41">V260/W260*100000</f>
        <v>165.37055444433602</v>
      </c>
      <c r="Y260" s="12">
        <f>(X260*POP_PADRAO!$G$2)/100000</f>
        <v>20.16520309126701</v>
      </c>
      <c r="Z260" s="8">
        <f>VLOOKUP(A260,OBITOS!A:AC,16,0)</f>
        <v>18</v>
      </c>
      <c r="AA260" s="1">
        <f>VLOOKUP(A260,POP_2021_FX_ETARIA!A:AC,25,0)</f>
        <v>1227.3214729002898</v>
      </c>
      <c r="AB260" s="3">
        <f t="shared" ref="AB260:AB312" si="42">Z260/AA260*100000</f>
        <v>1466.6084149464205</v>
      </c>
      <c r="AC260" s="12">
        <f>(AB260*POP_PADRAO!$H$2)/100000</f>
        <v>133.89052905965752</v>
      </c>
      <c r="AD260" s="8">
        <f>VLOOKUP(A260,OBITOS!A:AC,17,0)</f>
        <v>8</v>
      </c>
      <c r="AE260" s="1">
        <f>VLOOKUP(A260,POP_2021_FX_ETARIA!A:AC,28,0)</f>
        <v>558.82294382555108</v>
      </c>
      <c r="AF260" s="3">
        <f t="shared" ref="AF260:AF312" si="43">AD260/AE260*100000</f>
        <v>1431.5804475088582</v>
      </c>
      <c r="AG260" s="12">
        <f>(AF260*POP_PADRAO!$I$2)/100000</f>
        <v>98.986705450325445</v>
      </c>
      <c r="AH260" s="12">
        <f t="shared" ref="AH260:AH312" si="44">E260+I260+M260+Q260+U260+Y260+AC260+AG260</f>
        <v>306.83147902462315</v>
      </c>
    </row>
    <row r="261" spans="1:34" x14ac:dyDescent="0.25">
      <c r="A261" s="8" t="s">
        <v>260</v>
      </c>
      <c r="B261" s="6">
        <f>VLOOKUP($A261,OBITOS!A:AC,10,0)</f>
        <v>0</v>
      </c>
      <c r="C261" s="1">
        <f>VLOOKUP(A261,POP_2021_FX_ETARIA!A:AC,7,0)</f>
        <v>5127.8826614716018</v>
      </c>
      <c r="D261" s="3">
        <f t="shared" si="36"/>
        <v>0</v>
      </c>
      <c r="E261" s="12">
        <f>(D261*POP_PADRAO!$B$2)/100000</f>
        <v>0</v>
      </c>
      <c r="F261" s="6">
        <f>VLOOKUP(A261,OBITOS!A:AC,11,0)</f>
        <v>0</v>
      </c>
      <c r="G261" s="1">
        <f>VLOOKUP(A261,POP_2021_FX_ETARIA!A:AC,10,0)</f>
        <v>5302.9490940465921</v>
      </c>
      <c r="H261" s="3">
        <f t="shared" si="37"/>
        <v>0</v>
      </c>
      <c r="I261" s="12">
        <f>(H261*POP_PADRAO!$C$2)/100000</f>
        <v>0</v>
      </c>
      <c r="J261" s="8">
        <f>VLOOKUP(A261,OBITOS!A:AC,12,0)</f>
        <v>3</v>
      </c>
      <c r="K261" s="1">
        <f>VLOOKUP(A261,POP_2021_FX_ETARIA!A:AC,13,0)</f>
        <v>6654.6351869606906</v>
      </c>
      <c r="L261" s="3">
        <f t="shared" si="38"/>
        <v>45.081359318964587</v>
      </c>
      <c r="M261" s="12">
        <f>(L261*POP_PADRAO!$D$2)/100000</f>
        <v>6.6711900597411367</v>
      </c>
      <c r="N261" s="8">
        <f>VLOOKUP(A261,OBITOS!A:AB,13,0)</f>
        <v>2</v>
      </c>
      <c r="O261" s="1">
        <f>VLOOKUP(A261,POP_2021_FX_ETARIA!A:AC,16,0)</f>
        <v>6132.4214829957255</v>
      </c>
      <c r="P261" s="3">
        <f t="shared" si="39"/>
        <v>32.613544348601884</v>
      </c>
      <c r="Q261" s="12">
        <f>(P261*POP_PADRAO!$E$2)/100000</f>
        <v>5.4066761226686033</v>
      </c>
      <c r="R261" s="8">
        <f>VLOOKUP($A261,OBITOS!A:AB,14,0)</f>
        <v>11</v>
      </c>
      <c r="S261" s="1">
        <f>VLOOKUP(A261,POP_2021_FX_ETARIA!A:AC,19,0)</f>
        <v>5065.49306930693</v>
      </c>
      <c r="T261" s="3">
        <f t="shared" si="40"/>
        <v>217.15556313069914</v>
      </c>
      <c r="U261" s="12">
        <f>(T261*POP_PADRAO!$F$2)/100000</f>
        <v>33.131992595126476</v>
      </c>
      <c r="V261" s="8">
        <f>VLOOKUP(A261,OBITOS!A:AC,15,0)</f>
        <v>20</v>
      </c>
      <c r="W261" s="1">
        <f>VLOOKUP(A261,POP_2021_FX_ETARIA!A:AC,22,0)</f>
        <v>3798.4927055244416</v>
      </c>
      <c r="X261" s="3">
        <f t="shared" si="41"/>
        <v>526.52463886300097</v>
      </c>
      <c r="Y261" s="12">
        <f>(X261*POP_PADRAO!$G$2)/100000</f>
        <v>64.204152371045552</v>
      </c>
      <c r="Z261" s="8">
        <f>VLOOKUP(A261,OBITOS!A:AC,16,0)</f>
        <v>21</v>
      </c>
      <c r="AA261" s="1">
        <f>VLOOKUP(A261,POP_2021_FX_ETARIA!A:AC,25,0)</f>
        <v>2253.4704178733969</v>
      </c>
      <c r="AB261" s="3">
        <f t="shared" si="42"/>
        <v>931.89596958711036</v>
      </c>
      <c r="AC261" s="12">
        <f>(AB261*POP_PADRAO!$H$2)/100000</f>
        <v>85.07522739199544</v>
      </c>
      <c r="AD261" s="8">
        <f>VLOOKUP(A261,OBITOS!A:AC,17,0)</f>
        <v>34</v>
      </c>
      <c r="AE261" s="1">
        <f>VLOOKUP(A261,POP_2021_FX_ETARIA!A:AC,28,0)</f>
        <v>1143.8663190329462</v>
      </c>
      <c r="AF261" s="3">
        <f t="shared" si="43"/>
        <v>2972.3753059487294</v>
      </c>
      <c r="AG261" s="12">
        <f>(AF261*POP_PADRAO!$I$2)/100000</f>
        <v>205.52504709725525</v>
      </c>
      <c r="AH261" s="12">
        <f t="shared" si="44"/>
        <v>400.01428563783247</v>
      </c>
    </row>
    <row r="262" spans="1:34" x14ac:dyDescent="0.25">
      <c r="A262" s="8" t="s">
        <v>261</v>
      </c>
      <c r="B262" s="6">
        <f>VLOOKUP($A262,OBITOS!A:AC,10,0)</f>
        <v>0</v>
      </c>
      <c r="C262" s="1">
        <f>VLOOKUP(A262,POP_2021_FX_ETARIA!A:AC,7,0)</f>
        <v>3736.9597632249365</v>
      </c>
      <c r="D262" s="3">
        <f t="shared" si="36"/>
        <v>0</v>
      </c>
      <c r="E262" s="12">
        <f>(D262*POP_PADRAO!$B$2)/100000</f>
        <v>0</v>
      </c>
      <c r="F262" s="6">
        <f>VLOOKUP(A262,OBITOS!A:AC,11,0)</f>
        <v>0</v>
      </c>
      <c r="G262" s="1">
        <f>VLOOKUP(A262,POP_2021_FX_ETARIA!A:AC,10,0)</f>
        <v>4099.8300258843828</v>
      </c>
      <c r="H262" s="3">
        <f t="shared" si="37"/>
        <v>0</v>
      </c>
      <c r="I262" s="12">
        <f>(H262*POP_PADRAO!$C$2)/100000</f>
        <v>0</v>
      </c>
      <c r="J262" s="8">
        <f>VLOOKUP(A262,OBITOS!A:AC,12,0)</f>
        <v>5</v>
      </c>
      <c r="K262" s="1">
        <f>VLOOKUP(A262,POP_2021_FX_ETARIA!A:AC,13,0)</f>
        <v>5146.1428571428569</v>
      </c>
      <c r="L262" s="3">
        <f t="shared" si="38"/>
        <v>97.160147683424483</v>
      </c>
      <c r="M262" s="12">
        <f>(L262*POP_PADRAO!$D$2)/100000</f>
        <v>14.377867509331557</v>
      </c>
      <c r="N262" s="8">
        <f>VLOOKUP(A262,OBITOS!A:AB,13,0)</f>
        <v>6</v>
      </c>
      <c r="O262" s="1">
        <f>VLOOKUP(A262,POP_2021_FX_ETARIA!A:AC,16,0)</f>
        <v>4601.2205909682216</v>
      </c>
      <c r="P262" s="3">
        <f t="shared" si="39"/>
        <v>130.40018146005551</v>
      </c>
      <c r="Q262" s="12">
        <f>(P262*POP_PADRAO!$E$2)/100000</f>
        <v>21.617753040140187</v>
      </c>
      <c r="R262" s="8">
        <f>VLOOKUP($A262,OBITOS!A:AB,14,0)</f>
        <v>9</v>
      </c>
      <c r="S262" s="1">
        <f>VLOOKUP(A262,POP_2021_FX_ETARIA!A:AC,19,0)</f>
        <v>3883.1241867043846</v>
      </c>
      <c r="T262" s="3">
        <f t="shared" si="40"/>
        <v>231.77213932058967</v>
      </c>
      <c r="U262" s="12">
        <f>(T262*POP_PADRAO!$F$2)/100000</f>
        <v>35.362081878163103</v>
      </c>
      <c r="V262" s="8">
        <f>VLOOKUP(A262,OBITOS!A:AC,15,0)</f>
        <v>17</v>
      </c>
      <c r="W262" s="1">
        <f>VLOOKUP(A262,POP_2021_FX_ETARIA!A:AC,22,0)</f>
        <v>3239.1974002627394</v>
      </c>
      <c r="X262" s="3">
        <f t="shared" si="41"/>
        <v>524.82136465721692</v>
      </c>
      <c r="Y262" s="12">
        <f>(X262*POP_PADRAO!$G$2)/100000</f>
        <v>63.996455962243139</v>
      </c>
      <c r="Z262" s="8">
        <f>VLOOKUP(A262,OBITOS!A:AC,16,0)</f>
        <v>17</v>
      </c>
      <c r="AA262" s="1">
        <f>VLOOKUP(A262,POP_2021_FX_ETARIA!A:AC,25,0)</f>
        <v>2091.1799751758381</v>
      </c>
      <c r="AB262" s="3">
        <f t="shared" si="42"/>
        <v>812.93815940306843</v>
      </c>
      <c r="AC262" s="12">
        <f>(AB262*POP_PADRAO!$H$2)/100000</f>
        <v>74.215256878392751</v>
      </c>
      <c r="AD262" s="8">
        <f>VLOOKUP(A262,OBITOS!A:AC,17,0)</f>
        <v>48</v>
      </c>
      <c r="AE262" s="1">
        <f>VLOOKUP(A262,POP_2021_FX_ETARIA!A:AC,28,0)</f>
        <v>1179.9194121829819</v>
      </c>
      <c r="AF262" s="3">
        <f t="shared" si="43"/>
        <v>4068.0744383376718</v>
      </c>
      <c r="AG262" s="12">
        <f>(AF262*POP_PADRAO!$I$2)/100000</f>
        <v>281.28722132134141</v>
      </c>
      <c r="AH262" s="12">
        <f t="shared" si="44"/>
        <v>490.85663658961215</v>
      </c>
    </row>
    <row r="263" spans="1:34" x14ac:dyDescent="0.25">
      <c r="A263" s="8" t="s">
        <v>262</v>
      </c>
      <c r="B263" s="6">
        <f>VLOOKUP($A263,OBITOS!A:AC,10,0)</f>
        <v>0</v>
      </c>
      <c r="C263" s="1">
        <f>VLOOKUP(A263,POP_2021_FX_ETARIA!A:AC,7,0)</f>
        <v>1786.7486604430205</v>
      </c>
      <c r="D263" s="3">
        <f t="shared" si="36"/>
        <v>0</v>
      </c>
      <c r="E263" s="12">
        <f>(D263*POP_PADRAO!$B$2)/100000</f>
        <v>0</v>
      </c>
      <c r="F263" s="6">
        <f>VLOOKUP(A263,OBITOS!A:AC,11,0)</f>
        <v>0</v>
      </c>
      <c r="G263" s="1">
        <f>VLOOKUP(A263,POP_2021_FX_ETARIA!A:AC,10,0)</f>
        <v>2249.1569710116351</v>
      </c>
      <c r="H263" s="3">
        <f t="shared" si="37"/>
        <v>0</v>
      </c>
      <c r="I263" s="12">
        <f>(H263*POP_PADRAO!$C$2)/100000</f>
        <v>0</v>
      </c>
      <c r="J263" s="8">
        <f>VLOOKUP(A263,OBITOS!A:AC,12,0)</f>
        <v>0</v>
      </c>
      <c r="K263" s="1">
        <f>VLOOKUP(A263,POP_2021_FX_ETARIA!A:AC,13,0)</f>
        <v>2878.9491294407317</v>
      </c>
      <c r="L263" s="3">
        <f t="shared" si="38"/>
        <v>0</v>
      </c>
      <c r="M263" s="12">
        <f>(L263*POP_PADRAO!$D$2)/100000</f>
        <v>0</v>
      </c>
      <c r="N263" s="8">
        <f>VLOOKUP(A263,OBITOS!A:AB,13,0)</f>
        <v>5</v>
      </c>
      <c r="O263" s="1">
        <f>VLOOKUP(A263,POP_2021_FX_ETARIA!A:AC,16,0)</f>
        <v>3060.3721434378103</v>
      </c>
      <c r="P263" s="3">
        <f t="shared" si="39"/>
        <v>163.37882341274175</v>
      </c>
      <c r="Q263" s="12">
        <f>(P263*POP_PADRAO!$E$2)/100000</f>
        <v>27.084955074293511</v>
      </c>
      <c r="R263" s="8">
        <f>VLOOKUP($A263,OBITOS!A:AB,14,0)</f>
        <v>4</v>
      </c>
      <c r="S263" s="1">
        <f>VLOOKUP(A263,POP_2021_FX_ETARIA!A:AC,19,0)</f>
        <v>2939.8060915626183</v>
      </c>
      <c r="T263" s="3">
        <f t="shared" si="40"/>
        <v>136.06339586410778</v>
      </c>
      <c r="U263" s="12">
        <f>(T263*POP_PADRAO!$F$2)/100000</f>
        <v>20.759548405048811</v>
      </c>
      <c r="V263" s="8">
        <f>VLOOKUP(A263,OBITOS!A:AC,15,0)</f>
        <v>5</v>
      </c>
      <c r="W263" s="1">
        <f>VLOOKUP(A263,POP_2021_FX_ETARIA!A:AC,22,0)</f>
        <v>2219.175174877214</v>
      </c>
      <c r="X263" s="3">
        <f t="shared" si="41"/>
        <v>225.3089371494365</v>
      </c>
      <c r="Y263" s="12">
        <f>(X263*POP_PADRAO!$G$2)/100000</f>
        <v>27.474059642372527</v>
      </c>
      <c r="Z263" s="8">
        <f>VLOOKUP(A263,OBITOS!A:AC,16,0)</f>
        <v>12</v>
      </c>
      <c r="AA263" s="1">
        <f>VLOOKUP(A263,POP_2021_FX_ETARIA!A:AC,25,0)</f>
        <v>1821.3965849274618</v>
      </c>
      <c r="AB263" s="3">
        <f t="shared" si="42"/>
        <v>658.83509935744758</v>
      </c>
      <c r="AC263" s="12">
        <f>(AB263*POP_PADRAO!$H$2)/100000</f>
        <v>60.146784320246326</v>
      </c>
      <c r="AD263" s="8">
        <f>VLOOKUP(A263,OBITOS!A:AC,17,0)</f>
        <v>28</v>
      </c>
      <c r="AE263" s="1">
        <f>VLOOKUP(A263,POP_2021_FX_ETARIA!A:AC,28,0)</f>
        <v>1221.0477568740955</v>
      </c>
      <c r="AF263" s="3">
        <f t="shared" si="43"/>
        <v>2293.1126028748054</v>
      </c>
      <c r="AG263" s="12">
        <f>(AF263*POP_PADRAO!$I$2)/100000</f>
        <v>158.55739171360324</v>
      </c>
      <c r="AH263" s="12">
        <f t="shared" si="44"/>
        <v>294.02273915556441</v>
      </c>
    </row>
    <row r="264" spans="1:34" x14ac:dyDescent="0.25">
      <c r="A264" s="8" t="s">
        <v>263</v>
      </c>
      <c r="B264" s="6">
        <f>VLOOKUP($A264,OBITOS!A:AC,10,0)</f>
        <v>0</v>
      </c>
      <c r="C264" s="1">
        <f>VLOOKUP(A264,POP_2021_FX_ETARIA!A:AC,7,0)</f>
        <v>1633.4938960393304</v>
      </c>
      <c r="D264" s="3">
        <f t="shared" si="36"/>
        <v>0</v>
      </c>
      <c r="E264" s="12">
        <f>(D264*POP_PADRAO!$B$2)/100000</f>
        <v>0</v>
      </c>
      <c r="F264" s="6">
        <f>VLOOKUP(A264,OBITOS!A:AC,11,0)</f>
        <v>0</v>
      </c>
      <c r="G264" s="1">
        <f>VLOOKUP(A264,POP_2021_FX_ETARIA!A:AC,10,0)</f>
        <v>2091.2739104713078</v>
      </c>
      <c r="H264" s="3">
        <f t="shared" si="37"/>
        <v>0</v>
      </c>
      <c r="I264" s="12">
        <f>(H264*POP_PADRAO!$C$2)/100000</f>
        <v>0</v>
      </c>
      <c r="J264" s="8">
        <f>VLOOKUP(A264,OBITOS!A:AC,12,0)</f>
        <v>1</v>
      </c>
      <c r="K264" s="1">
        <f>VLOOKUP(A264,POP_2021_FX_ETARIA!A:AC,13,0)</f>
        <v>2446.2913295814278</v>
      </c>
      <c r="L264" s="3">
        <f t="shared" si="38"/>
        <v>40.878205629380403</v>
      </c>
      <c r="M264" s="12">
        <f>(L264*POP_PADRAO!$D$2)/100000</f>
        <v>6.0492026676767958</v>
      </c>
      <c r="N264" s="8">
        <f>VLOOKUP(A264,OBITOS!A:AB,13,0)</f>
        <v>5</v>
      </c>
      <c r="O264" s="1">
        <f>VLOOKUP(A264,POP_2021_FX_ETARIA!A:AC,16,0)</f>
        <v>2416.883298708337</v>
      </c>
      <c r="P264" s="3">
        <f t="shared" si="39"/>
        <v>206.87800700481344</v>
      </c>
      <c r="Q264" s="12">
        <f>(P264*POP_PADRAO!$E$2)/100000</f>
        <v>34.296253385478572</v>
      </c>
      <c r="R264" s="8">
        <f>VLOOKUP($A264,OBITOS!A:AB,14,0)</f>
        <v>4</v>
      </c>
      <c r="S264" s="1">
        <f>VLOOKUP(A264,POP_2021_FX_ETARIA!A:AC,19,0)</f>
        <v>2405.929499306344</v>
      </c>
      <c r="T264" s="3">
        <f t="shared" si="40"/>
        <v>166.25591070533213</v>
      </c>
      <c r="U264" s="12">
        <f>(T264*POP_PADRAO!$F$2)/100000</f>
        <v>25.36609941265813</v>
      </c>
      <c r="V264" s="8">
        <f>VLOOKUP(A264,OBITOS!A:AC,15,0)</f>
        <v>6</v>
      </c>
      <c r="W264" s="1">
        <f>VLOOKUP(A264,POP_2021_FX_ETARIA!A:AC,22,0)</f>
        <v>1685.9211192141688</v>
      </c>
      <c r="X264" s="3">
        <f t="shared" si="41"/>
        <v>355.88853663549116</v>
      </c>
      <c r="Y264" s="12">
        <f>(X264*POP_PADRAO!$G$2)/100000</f>
        <v>43.396871004167444</v>
      </c>
      <c r="Z264" s="8">
        <f>VLOOKUP(A264,OBITOS!A:AC,16,0)</f>
        <v>12</v>
      </c>
      <c r="AA264" s="1">
        <f>VLOOKUP(A264,POP_2021_FX_ETARIA!A:AC,25,0)</f>
        <v>1315.1047631274876</v>
      </c>
      <c r="AB264" s="3">
        <f t="shared" si="42"/>
        <v>912.47483367503469</v>
      </c>
      <c r="AC264" s="12">
        <f>(AB264*POP_PADRAO!$H$2)/100000</f>
        <v>83.302220953666549</v>
      </c>
      <c r="AD264" s="8">
        <f>VLOOKUP(A264,OBITOS!A:AC,17,0)</f>
        <v>18</v>
      </c>
      <c r="AE264" s="1">
        <f>VLOOKUP(A264,POP_2021_FX_ETARIA!A:AC,28,0)</f>
        <v>915.78581765557158</v>
      </c>
      <c r="AF264" s="3">
        <f t="shared" si="43"/>
        <v>1965.5250881784052</v>
      </c>
      <c r="AG264" s="12">
        <f>(AF264*POP_PADRAO!$I$2)/100000</f>
        <v>135.9063357545171</v>
      </c>
      <c r="AH264" s="12">
        <f t="shared" si="44"/>
        <v>328.31698317816461</v>
      </c>
    </row>
    <row r="265" spans="1:34" x14ac:dyDescent="0.25">
      <c r="A265" s="8" t="s">
        <v>264</v>
      </c>
      <c r="B265" s="6">
        <f>VLOOKUP($A265,OBITOS!A:AC,10,0)</f>
        <v>0</v>
      </c>
      <c r="C265" s="1">
        <f>VLOOKUP(A265,POP_2021_FX_ETARIA!A:AC,7,0)</f>
        <v>1104.9026128266032</v>
      </c>
      <c r="D265" s="3">
        <f t="shared" si="36"/>
        <v>0</v>
      </c>
      <c r="E265" s="12">
        <f>(D265*POP_PADRAO!$B$2)/100000</f>
        <v>0</v>
      </c>
      <c r="F265" s="6">
        <f>VLOOKUP(A265,OBITOS!A:AC,11,0)</f>
        <v>0</v>
      </c>
      <c r="G265" s="1">
        <f>VLOOKUP(A265,POP_2021_FX_ETARIA!A:AC,10,0)</f>
        <v>1360.5008873989352</v>
      </c>
      <c r="H265" s="3">
        <f t="shared" si="37"/>
        <v>0</v>
      </c>
      <c r="I265" s="12">
        <f>(H265*POP_PADRAO!$C$2)/100000</f>
        <v>0</v>
      </c>
      <c r="J265" s="8">
        <f>VLOOKUP(A265,OBITOS!A:AC,12,0)</f>
        <v>0</v>
      </c>
      <c r="K265" s="1">
        <f>VLOOKUP(A265,POP_2021_FX_ETARIA!A:AC,13,0)</f>
        <v>1836.1574920858247</v>
      </c>
      <c r="L265" s="3">
        <f t="shared" si="38"/>
        <v>0</v>
      </c>
      <c r="M265" s="12">
        <f>(L265*POP_PADRAO!$D$2)/100000</f>
        <v>0</v>
      </c>
      <c r="N265" s="8">
        <f>VLOOKUP(A265,OBITOS!A:AB,13,0)</f>
        <v>3</v>
      </c>
      <c r="O265" s="1">
        <f>VLOOKUP(A265,POP_2021_FX_ETARIA!A:AC,16,0)</f>
        <v>2020.6563092764879</v>
      </c>
      <c r="P265" s="3">
        <f t="shared" si="39"/>
        <v>148.46661385350455</v>
      </c>
      <c r="Q265" s="12">
        <f>(P265*POP_PADRAO!$E$2)/100000</f>
        <v>24.612807720471338</v>
      </c>
      <c r="R265" s="8">
        <f>VLOOKUP($A265,OBITOS!A:AB,14,0)</f>
        <v>5</v>
      </c>
      <c r="S265" s="1">
        <f>VLOOKUP(A265,POP_2021_FX_ETARIA!A:AC,19,0)</f>
        <v>1821.8712952453022</v>
      </c>
      <c r="T265" s="3">
        <f t="shared" si="40"/>
        <v>274.44309666928393</v>
      </c>
      <c r="U265" s="12">
        <f>(T265*POP_PADRAO!$F$2)/100000</f>
        <v>41.872501517069566</v>
      </c>
      <c r="V265" s="8">
        <f>VLOOKUP(A265,OBITOS!A:AC,15,0)</f>
        <v>4</v>
      </c>
      <c r="W265" s="1">
        <f>VLOOKUP(A265,POP_2021_FX_ETARIA!A:AC,22,0)</f>
        <v>1704.5500818574194</v>
      </c>
      <c r="X265" s="3">
        <f t="shared" si="41"/>
        <v>234.66602962121638</v>
      </c>
      <c r="Y265" s="12">
        <f>(X265*POP_PADRAO!$G$2)/100000</f>
        <v>28.615058840634994</v>
      </c>
      <c r="Z265" s="8">
        <f>VLOOKUP(A265,OBITOS!A:AC,16,0)</f>
        <v>20</v>
      </c>
      <c r="AA265" s="1">
        <f>VLOOKUP(A265,POP_2021_FX_ETARIA!A:AC,25,0)</f>
        <v>1355.8589035819746</v>
      </c>
      <c r="AB265" s="3">
        <f t="shared" si="42"/>
        <v>1475.0797407579078</v>
      </c>
      <c r="AC265" s="12">
        <f>(AB265*POP_PADRAO!$H$2)/100000</f>
        <v>134.66389861295997</v>
      </c>
      <c r="AD265" s="8">
        <f>VLOOKUP(A265,OBITOS!A:AC,17,0)</f>
        <v>14</v>
      </c>
      <c r="AE265" s="1">
        <f>VLOOKUP(A265,POP_2021_FX_ETARIA!A:AC,28,0)</f>
        <v>798.07042932947411</v>
      </c>
      <c r="AF265" s="3">
        <f t="shared" si="43"/>
        <v>1754.2311411992264</v>
      </c>
      <c r="AG265" s="12">
        <f>(AF265*POP_PADRAO!$I$2)/100000</f>
        <v>121.29640466090649</v>
      </c>
      <c r="AH265" s="12">
        <f t="shared" si="44"/>
        <v>351.06067135204239</v>
      </c>
    </row>
    <row r="266" spans="1:34" x14ac:dyDescent="0.25">
      <c r="A266" s="8" t="s">
        <v>265</v>
      </c>
      <c r="B266" s="6">
        <f>VLOOKUP($A266,OBITOS!A:AC,10,0)</f>
        <v>0</v>
      </c>
      <c r="C266" s="1">
        <f>VLOOKUP(A266,POP_2021_FX_ETARIA!A:AC,7,0)</f>
        <v>2209.133056640625</v>
      </c>
      <c r="D266" s="3">
        <f t="shared" si="36"/>
        <v>0</v>
      </c>
      <c r="E266" s="12">
        <f>(D266*POP_PADRAO!$B$2)/100000</f>
        <v>0</v>
      </c>
      <c r="F266" s="6">
        <f>VLOOKUP(A266,OBITOS!A:AC,11,0)</f>
        <v>0</v>
      </c>
      <c r="G266" s="1">
        <f>VLOOKUP(A266,POP_2021_FX_ETARIA!A:AC,10,0)</f>
        <v>2407.0266666666666</v>
      </c>
      <c r="H266" s="3">
        <f t="shared" si="37"/>
        <v>0</v>
      </c>
      <c r="I266" s="12">
        <f>(H266*POP_PADRAO!$C$2)/100000</f>
        <v>0</v>
      </c>
      <c r="J266" s="8">
        <f>VLOOKUP(A266,OBITOS!A:AC,12,0)</f>
        <v>1</v>
      </c>
      <c r="K266" s="1">
        <f>VLOOKUP(A266,POP_2021_FX_ETARIA!A:AC,13,0)</f>
        <v>2782.1953869810354</v>
      </c>
      <c r="L266" s="3">
        <f t="shared" si="38"/>
        <v>35.942838690603303</v>
      </c>
      <c r="M266" s="12">
        <f>(L266*POP_PADRAO!$D$2)/100000</f>
        <v>5.3188615386484566</v>
      </c>
      <c r="N266" s="8">
        <f>VLOOKUP(A266,OBITOS!A:AB,13,0)</f>
        <v>4</v>
      </c>
      <c r="O266" s="1">
        <f>VLOOKUP(A266,POP_2021_FX_ETARIA!A:AC,16,0)</f>
        <v>2801.6923076923081</v>
      </c>
      <c r="P266" s="3">
        <f t="shared" si="39"/>
        <v>142.77085278128601</v>
      </c>
      <c r="Q266" s="12">
        <f>(P266*POP_PADRAO!$E$2)/100000</f>
        <v>23.66856397129694</v>
      </c>
      <c r="R266" s="8">
        <f>VLOOKUP($A266,OBITOS!A:AB,14,0)</f>
        <v>5</v>
      </c>
      <c r="S266" s="1">
        <f>VLOOKUP(A266,POP_2021_FX_ETARIA!A:AC,19,0)</f>
        <v>2392.9121725731893</v>
      </c>
      <c r="T266" s="3">
        <f t="shared" si="40"/>
        <v>208.95041854475213</v>
      </c>
      <c r="U266" s="12">
        <f>(T266*POP_PADRAO!$F$2)/100000</f>
        <v>31.880112211569742</v>
      </c>
      <c r="V266" s="8">
        <f>VLOOKUP(A266,OBITOS!A:AC,15,0)</f>
        <v>2</v>
      </c>
      <c r="W266" s="1">
        <f>VLOOKUP(A266,POP_2021_FX_ETARIA!A:AC,22,0)</f>
        <v>1738.9686153846155</v>
      </c>
      <c r="X266" s="3">
        <f t="shared" si="41"/>
        <v>115.01070130340743</v>
      </c>
      <c r="Y266" s="12">
        <f>(X266*POP_PADRAO!$G$2)/100000</f>
        <v>14.024347667243923</v>
      </c>
      <c r="Z266" s="8">
        <f>VLOOKUP(A266,OBITOS!A:AC,16,0)</f>
        <v>14</v>
      </c>
      <c r="AA266" s="1">
        <f>VLOOKUP(A266,POP_2021_FX_ETARIA!A:AC,25,0)</f>
        <v>1260.8657837517296</v>
      </c>
      <c r="AB266" s="3">
        <f t="shared" si="42"/>
        <v>1110.3481576241002</v>
      </c>
      <c r="AC266" s="12">
        <f>(AB266*POP_PADRAO!$H$2)/100000</f>
        <v>101.36659571132894</v>
      </c>
      <c r="AD266" s="8">
        <f>VLOOKUP(A266,OBITOS!A:AC,17,0)</f>
        <v>18</v>
      </c>
      <c r="AE266" s="1">
        <f>VLOOKUP(A266,POP_2021_FX_ETARIA!A:AC,28,0)</f>
        <v>773.80032310177705</v>
      </c>
      <c r="AF266" s="3">
        <f t="shared" si="43"/>
        <v>2326.181504790155</v>
      </c>
      <c r="AG266" s="12">
        <f>(AF266*POP_PADRAO!$I$2)/100000</f>
        <v>160.84394267841736</v>
      </c>
      <c r="AH266" s="12">
        <f t="shared" si="44"/>
        <v>337.10242377850534</v>
      </c>
    </row>
    <row r="267" spans="1:34" x14ac:dyDescent="0.25">
      <c r="A267" s="8" t="s">
        <v>266</v>
      </c>
      <c r="B267" s="6">
        <f>VLOOKUP($A267,OBITOS!A:AC,10,0)</f>
        <v>0</v>
      </c>
      <c r="C267" s="1">
        <f>VLOOKUP(A267,POP_2021_FX_ETARIA!A:AC,7,0)</f>
        <v>2127.8089599609375</v>
      </c>
      <c r="D267" s="3">
        <f t="shared" si="36"/>
        <v>0</v>
      </c>
      <c r="E267" s="12">
        <f>(D267*POP_PADRAO!$B$2)/100000</f>
        <v>0</v>
      </c>
      <c r="F267" s="6">
        <f>VLOOKUP(A267,OBITOS!A:AC,11,0)</f>
        <v>0</v>
      </c>
      <c r="G267" s="1">
        <f>VLOOKUP(A267,POP_2021_FX_ETARIA!A:AC,10,0)</f>
        <v>2200.5975384615385</v>
      </c>
      <c r="H267" s="3">
        <f t="shared" si="37"/>
        <v>0</v>
      </c>
      <c r="I267" s="12">
        <f>(H267*POP_PADRAO!$C$2)/100000</f>
        <v>0</v>
      </c>
      <c r="J267" s="8">
        <f>VLOOKUP(A267,OBITOS!A:AC,12,0)</f>
        <v>0</v>
      </c>
      <c r="K267" s="1">
        <f>VLOOKUP(A267,POP_2021_FX_ETARIA!A:AC,13,0)</f>
        <v>2689.7178882624294</v>
      </c>
      <c r="L267" s="3">
        <f t="shared" si="38"/>
        <v>0</v>
      </c>
      <c r="M267" s="12">
        <f>(L267*POP_PADRAO!$D$2)/100000</f>
        <v>0</v>
      </c>
      <c r="N267" s="8">
        <f>VLOOKUP(A267,OBITOS!A:AB,13,0)</f>
        <v>5</v>
      </c>
      <c r="O267" s="1">
        <f>VLOOKUP(A267,POP_2021_FX_ETARIA!A:AC,16,0)</f>
        <v>2501.8920264807548</v>
      </c>
      <c r="P267" s="3">
        <f t="shared" si="39"/>
        <v>199.84875234736518</v>
      </c>
      <c r="Q267" s="12">
        <f>(P267*POP_PADRAO!$E$2)/100000</f>
        <v>33.130942957689633</v>
      </c>
      <c r="R267" s="8">
        <f>VLOOKUP($A267,OBITOS!A:AB,14,0)</f>
        <v>5</v>
      </c>
      <c r="S267" s="1">
        <f>VLOOKUP(A267,POP_2021_FX_ETARIA!A:AC,19,0)</f>
        <v>2088.6704820603127</v>
      </c>
      <c r="T267" s="3">
        <f t="shared" si="40"/>
        <v>239.38673155699911</v>
      </c>
      <c r="U267" s="12">
        <f>(T267*POP_PADRAO!$F$2)/100000</f>
        <v>36.523860144187914</v>
      </c>
      <c r="V267" s="8">
        <f>VLOOKUP(A267,OBITOS!A:AC,15,0)</f>
        <v>8</v>
      </c>
      <c r="W267" s="1">
        <f>VLOOKUP(A267,POP_2021_FX_ETARIA!A:AC,22,0)</f>
        <v>1604.6276923076923</v>
      </c>
      <c r="X267" s="3">
        <f t="shared" si="41"/>
        <v>498.55801681291035</v>
      </c>
      <c r="Y267" s="12">
        <f>(X267*POP_PADRAO!$G$2)/100000</f>
        <v>60.793916399401567</v>
      </c>
      <c r="Z267" s="8">
        <f>VLOOKUP(A267,OBITOS!A:AC,16,0)</f>
        <v>10</v>
      </c>
      <c r="AA267" s="1">
        <f>VLOOKUP(A267,POP_2021_FX_ETARIA!A:AC,25,0)</f>
        <v>1111.3816959873493</v>
      </c>
      <c r="AB267" s="3">
        <f t="shared" si="42"/>
        <v>899.78087961184383</v>
      </c>
      <c r="AC267" s="12">
        <f>(AB267*POP_PADRAO!$H$2)/100000</f>
        <v>82.143356591469555</v>
      </c>
      <c r="AD267" s="8">
        <f>VLOOKUP(A267,OBITOS!A:AC,17,0)</f>
        <v>17</v>
      </c>
      <c r="AE267" s="1">
        <f>VLOOKUP(A267,POP_2021_FX_ETARIA!A:AC,28,0)</f>
        <v>568.60226171243949</v>
      </c>
      <c r="AF267" s="3">
        <f t="shared" si="43"/>
        <v>2989.7876151251485</v>
      </c>
      <c r="AG267" s="12">
        <f>(AF267*POP_PADRAO!$I$2)/100000</f>
        <v>206.72902213243782</v>
      </c>
      <c r="AH267" s="12">
        <f t="shared" si="44"/>
        <v>419.32109822518652</v>
      </c>
    </row>
    <row r="268" spans="1:34" x14ac:dyDescent="0.25">
      <c r="A268" s="8" t="s">
        <v>267</v>
      </c>
      <c r="B268" s="6">
        <f>VLOOKUP($A268,OBITOS!A:AC,10,0)</f>
        <v>0</v>
      </c>
      <c r="C268" s="1">
        <f>VLOOKUP(A268,POP_2021_FX_ETARIA!A:AC,7,0)</f>
        <v>3731.6436767578125</v>
      </c>
      <c r="D268" s="3">
        <f t="shared" si="36"/>
        <v>0</v>
      </c>
      <c r="E268" s="12">
        <f>(D268*POP_PADRAO!$B$2)/100000</f>
        <v>0</v>
      </c>
      <c r="F268" s="6">
        <f>VLOOKUP(A268,OBITOS!A:AC,11,0)</f>
        <v>0</v>
      </c>
      <c r="G268" s="1">
        <f>VLOOKUP(A268,POP_2021_FX_ETARIA!A:AC,10,0)</f>
        <v>3767.7255384615382</v>
      </c>
      <c r="H268" s="3">
        <f t="shared" si="37"/>
        <v>0</v>
      </c>
      <c r="I268" s="12">
        <f>(H268*POP_PADRAO!$C$2)/100000</f>
        <v>0</v>
      </c>
      <c r="J268" s="8">
        <f>VLOOKUP(A268,OBITOS!A:AC,12,0)</f>
        <v>4</v>
      </c>
      <c r="K268" s="1">
        <f>VLOOKUP(A268,POP_2021_FX_ETARIA!A:AC,13,0)</f>
        <v>4587.4742183495637</v>
      </c>
      <c r="L268" s="3">
        <f t="shared" si="38"/>
        <v>87.193950518572748</v>
      </c>
      <c r="M268" s="12">
        <f>(L268*POP_PADRAO!$D$2)/100000</f>
        <v>12.903058487066559</v>
      </c>
      <c r="N268" s="8">
        <f>VLOOKUP(A268,OBITOS!A:AB,13,0)</f>
        <v>9</v>
      </c>
      <c r="O268" s="1">
        <f>VLOOKUP(A268,POP_2021_FX_ETARIA!A:AC,16,0)</f>
        <v>4341.2361005331304</v>
      </c>
      <c r="P268" s="3">
        <f t="shared" si="39"/>
        <v>207.31422552426358</v>
      </c>
      <c r="Q268" s="12">
        <f>(P268*POP_PADRAO!$E$2)/100000</f>
        <v>34.36856972828901</v>
      </c>
      <c r="R268" s="8">
        <f>VLOOKUP($A268,OBITOS!A:AB,14,0)</f>
        <v>9</v>
      </c>
      <c r="S268" s="1">
        <f>VLOOKUP(A268,POP_2021_FX_ETARIA!A:AC,19,0)</f>
        <v>3491.3728079829775</v>
      </c>
      <c r="T268" s="3">
        <f t="shared" si="40"/>
        <v>257.77825786526205</v>
      </c>
      <c r="U268" s="12">
        <f>(T268*POP_PADRAO!$F$2)/100000</f>
        <v>39.329903446388251</v>
      </c>
      <c r="V268" s="8">
        <f>VLOOKUP(A268,OBITOS!A:AC,15,0)</f>
        <v>14</v>
      </c>
      <c r="W268" s="1">
        <f>VLOOKUP(A268,POP_2021_FX_ETARIA!A:AC,22,0)</f>
        <v>2797.5253333333335</v>
      </c>
      <c r="X268" s="3">
        <f t="shared" si="41"/>
        <v>500.44229566702757</v>
      </c>
      <c r="Y268" s="12">
        <f>(X268*POP_PADRAO!$G$2)/100000</f>
        <v>61.023684424921761</v>
      </c>
      <c r="Z268" s="8">
        <f>VLOOKUP(A268,OBITOS!A:AC,16,0)</f>
        <v>14</v>
      </c>
      <c r="AA268" s="1">
        <f>VLOOKUP(A268,POP_2021_FX_ETARIA!A:AC,25,0)</f>
        <v>1704.443565922119</v>
      </c>
      <c r="AB268" s="3">
        <f t="shared" si="42"/>
        <v>821.38243118808555</v>
      </c>
      <c r="AC268" s="12">
        <f>(AB268*POP_PADRAO!$H$2)/100000</f>
        <v>74.986156598657061</v>
      </c>
      <c r="AD268" s="8">
        <f>VLOOKUP(A268,OBITOS!A:AC,17,0)</f>
        <v>28</v>
      </c>
      <c r="AE268" s="1">
        <f>VLOOKUP(A268,POP_2021_FX_ETARIA!A:AC,28,0)</f>
        <v>812.96025848142165</v>
      </c>
      <c r="AF268" s="3">
        <f t="shared" si="43"/>
        <v>3444.2028017830689</v>
      </c>
      <c r="AG268" s="12">
        <f>(AF268*POP_PADRAO!$I$2)/100000</f>
        <v>238.14958414984685</v>
      </c>
      <c r="AH268" s="12">
        <f t="shared" si="44"/>
        <v>460.76095683516951</v>
      </c>
    </row>
    <row r="269" spans="1:34" x14ac:dyDescent="0.25">
      <c r="A269" s="8" t="s">
        <v>268</v>
      </c>
      <c r="B269" s="6">
        <f>VLOOKUP($A269,OBITOS!A:AC,10,0)</f>
        <v>0</v>
      </c>
      <c r="C269" s="1">
        <f>VLOOKUP(A269,POP_2021_FX_ETARIA!A:AC,7,0)</f>
        <v>2873.297409269182</v>
      </c>
      <c r="D269" s="3">
        <f t="shared" si="36"/>
        <v>0</v>
      </c>
      <c r="E269" s="12">
        <f>(D269*POP_PADRAO!$B$2)/100000</f>
        <v>0</v>
      </c>
      <c r="F269" s="6">
        <f>VLOOKUP(A269,OBITOS!A:AC,11,0)</f>
        <v>0</v>
      </c>
      <c r="G269" s="1">
        <f>VLOOKUP(A269,POP_2021_FX_ETARIA!A:AC,10,0)</f>
        <v>3622.2885032537961</v>
      </c>
      <c r="H269" s="3">
        <f t="shared" si="37"/>
        <v>0</v>
      </c>
      <c r="I269" s="12">
        <f>(H269*POP_PADRAO!$C$2)/100000</f>
        <v>0</v>
      </c>
      <c r="J269" s="8">
        <f>VLOOKUP(A269,OBITOS!A:AC,12,0)</f>
        <v>2</v>
      </c>
      <c r="K269" s="1">
        <f>VLOOKUP(A269,POP_2021_FX_ETARIA!A:AC,13,0)</f>
        <v>3268.4370823074219</v>
      </c>
      <c r="L269" s="3">
        <f t="shared" si="38"/>
        <v>61.191326301684775</v>
      </c>
      <c r="M269" s="12">
        <f>(L269*POP_PADRAO!$D$2)/100000</f>
        <v>9.0551610229385542</v>
      </c>
      <c r="N269" s="8">
        <f>VLOOKUP(A269,OBITOS!A:AB,13,0)</f>
        <v>1</v>
      </c>
      <c r="O269" s="1">
        <f>VLOOKUP(A269,POP_2021_FX_ETARIA!A:AC,16,0)</f>
        <v>3422.1446120494984</v>
      </c>
      <c r="P269" s="3">
        <f t="shared" si="39"/>
        <v>29.221441913324259</v>
      </c>
      <c r="Q269" s="12">
        <f>(P269*POP_PADRAO!$E$2)/100000</f>
        <v>4.844333095905621</v>
      </c>
      <c r="R269" s="8">
        <f>VLOOKUP($A269,OBITOS!A:AB,14,0)</f>
        <v>7</v>
      </c>
      <c r="S269" s="1">
        <f>VLOOKUP(A269,POP_2021_FX_ETARIA!A:AC,19,0)</f>
        <v>3713.4392735527813</v>
      </c>
      <c r="T269" s="3">
        <f t="shared" si="40"/>
        <v>188.5044963533993</v>
      </c>
      <c r="U269" s="12">
        <f>(T269*POP_PADRAO!$F$2)/100000</f>
        <v>28.760624352828042</v>
      </c>
      <c r="V269" s="8">
        <f>VLOOKUP(A269,OBITOS!A:AC,15,0)</f>
        <v>7</v>
      </c>
      <c r="W269" s="1">
        <f>VLOOKUP(A269,POP_2021_FX_ETARIA!A:AC,22,0)</f>
        <v>1740.6436969787171</v>
      </c>
      <c r="X269" s="3">
        <f t="shared" si="41"/>
        <v>402.15007885589057</v>
      </c>
      <c r="Y269" s="12">
        <f>(X269*POP_PADRAO!$G$2)/100000</f>
        <v>49.03798043458653</v>
      </c>
      <c r="Z269" s="8">
        <f>VLOOKUP(A269,OBITOS!A:AC,16,0)</f>
        <v>13</v>
      </c>
      <c r="AA269" s="1">
        <f>VLOOKUP(A269,POP_2021_FX_ETARIA!A:AC,25,0)</f>
        <v>924.8054949287457</v>
      </c>
      <c r="AB269" s="3">
        <f t="shared" si="42"/>
        <v>1405.7009902392094</v>
      </c>
      <c r="AC269" s="12">
        <f>(AB269*POP_PADRAO!$H$2)/100000</f>
        <v>128.33013050023177</v>
      </c>
      <c r="AD269" s="8">
        <f>VLOOKUP(A269,OBITOS!A:AC,17,0)</f>
        <v>8</v>
      </c>
      <c r="AE269" s="1">
        <f>VLOOKUP(A269,POP_2021_FX_ETARIA!A:AC,28,0)</f>
        <v>546.67824409068976</v>
      </c>
      <c r="AF269" s="3">
        <f t="shared" si="43"/>
        <v>1463.383642293411</v>
      </c>
      <c r="AG269" s="12">
        <f>(AF269*POP_PADRAO!$I$2)/100000</f>
        <v>101.18573902891053</v>
      </c>
      <c r="AH269" s="12">
        <f t="shared" si="44"/>
        <v>321.21396843540106</v>
      </c>
    </row>
    <row r="270" spans="1:34" x14ac:dyDescent="0.25">
      <c r="A270" s="8" t="s">
        <v>269</v>
      </c>
      <c r="B270" s="6">
        <f>VLOOKUP($A270,OBITOS!A:AC,10,0)</f>
        <v>0</v>
      </c>
      <c r="C270" s="1">
        <f>VLOOKUP(A270,POP_2021_FX_ETARIA!A:AC,7,0)</f>
        <v>3596.2924389043792</v>
      </c>
      <c r="D270" s="3">
        <f t="shared" si="36"/>
        <v>0</v>
      </c>
      <c r="E270" s="12">
        <f>(D270*POP_PADRAO!$B$2)/100000</f>
        <v>0</v>
      </c>
      <c r="F270" s="6">
        <f>VLOOKUP(A270,OBITOS!A:AC,11,0)</f>
        <v>0</v>
      </c>
      <c r="G270" s="1">
        <f>VLOOKUP(A270,POP_2021_FX_ETARIA!A:AC,10,0)</f>
        <v>4064.0789750957856</v>
      </c>
      <c r="H270" s="3">
        <f t="shared" si="37"/>
        <v>0</v>
      </c>
      <c r="I270" s="12">
        <f>(H270*POP_PADRAO!$C$2)/100000</f>
        <v>0</v>
      </c>
      <c r="J270" s="8">
        <f>VLOOKUP(A270,OBITOS!A:AC,12,0)</f>
        <v>0</v>
      </c>
      <c r="K270" s="1">
        <f>VLOOKUP(A270,POP_2021_FX_ETARIA!A:AC,13,0)</f>
        <v>4967.4057062978964</v>
      </c>
      <c r="L270" s="3">
        <f t="shared" si="38"/>
        <v>0</v>
      </c>
      <c r="M270" s="12">
        <f>(L270*POP_PADRAO!$D$2)/100000</f>
        <v>0</v>
      </c>
      <c r="N270" s="8">
        <f>VLOOKUP(A270,OBITOS!A:AB,13,0)</f>
        <v>8</v>
      </c>
      <c r="O270" s="1">
        <f>VLOOKUP(A270,POP_2021_FX_ETARIA!A:AC,16,0)</f>
        <v>4426.1873341792598</v>
      </c>
      <c r="P270" s="3">
        <f t="shared" si="39"/>
        <v>180.7424628917887</v>
      </c>
      <c r="Q270" s="12">
        <f>(P270*POP_PADRAO!$E$2)/100000</f>
        <v>29.963500686218502</v>
      </c>
      <c r="R270" s="8">
        <f>VLOOKUP($A270,OBITOS!A:AB,14,0)</f>
        <v>11</v>
      </c>
      <c r="S270" s="1">
        <f>VLOOKUP(A270,POP_2021_FX_ETARIA!A:AC,19,0)</f>
        <v>3801.9661558352664</v>
      </c>
      <c r="T270" s="3">
        <f t="shared" si="40"/>
        <v>289.32398525213529</v>
      </c>
      <c r="U270" s="12">
        <f>(T270*POP_PADRAO!$F$2)/100000</f>
        <v>44.142917633644913</v>
      </c>
      <c r="V270" s="8">
        <f>VLOOKUP(A270,OBITOS!A:AC,15,0)</f>
        <v>10</v>
      </c>
      <c r="W270" s="1">
        <f>VLOOKUP(A270,POP_2021_FX_ETARIA!A:AC,22,0)</f>
        <v>2598.6681181959566</v>
      </c>
      <c r="X270" s="3">
        <f t="shared" si="41"/>
        <v>384.81250953054308</v>
      </c>
      <c r="Y270" s="12">
        <f>(X270*POP_PADRAO!$G$2)/100000</f>
        <v>46.923845861298666</v>
      </c>
      <c r="Z270" s="8">
        <f>VLOOKUP(A270,OBITOS!A:AC,16,0)</f>
        <v>17</v>
      </c>
      <c r="AA270" s="1">
        <f>VLOOKUP(A270,POP_2021_FX_ETARIA!A:AC,25,0)</f>
        <v>1630.9723023658396</v>
      </c>
      <c r="AB270" s="3">
        <f t="shared" si="42"/>
        <v>1042.3230348755958</v>
      </c>
      <c r="AC270" s="12">
        <f>(AB270*POP_PADRAO!$H$2)/100000</f>
        <v>95.156403828256913</v>
      </c>
      <c r="AD270" s="8">
        <f>VLOOKUP(A270,OBITOS!A:AC,17,0)</f>
        <v>24</v>
      </c>
      <c r="AE270" s="1">
        <f>VLOOKUP(A270,POP_2021_FX_ETARIA!A:AC,28,0)</f>
        <v>732.29314720812181</v>
      </c>
      <c r="AF270" s="3">
        <f t="shared" si="43"/>
        <v>3277.3760196309836</v>
      </c>
      <c r="AG270" s="12">
        <f>(AF270*POP_PADRAO!$I$2)/100000</f>
        <v>226.61433751047704</v>
      </c>
      <c r="AH270" s="12">
        <f t="shared" si="44"/>
        <v>442.80100551989608</v>
      </c>
    </row>
    <row r="271" spans="1:34" x14ac:dyDescent="0.25">
      <c r="A271" s="8" t="s">
        <v>270</v>
      </c>
      <c r="B271" s="6">
        <f>VLOOKUP($A271,OBITOS!A:AC,10,0)</f>
        <v>0</v>
      </c>
      <c r="C271" s="1">
        <f>VLOOKUP(A271,POP_2021_FX_ETARIA!A:AC,7,0)</f>
        <v>2568.0841670767045</v>
      </c>
      <c r="D271" s="3">
        <f t="shared" si="36"/>
        <v>0</v>
      </c>
      <c r="E271" s="12">
        <f>(D271*POP_PADRAO!$B$2)/100000</f>
        <v>0</v>
      </c>
      <c r="F271" s="6">
        <f>VLOOKUP(A271,OBITOS!A:AC,11,0)</f>
        <v>0</v>
      </c>
      <c r="G271" s="1">
        <f>VLOOKUP(A271,POP_2021_FX_ETARIA!A:AC,10,0)</f>
        <v>2783.0568007662837</v>
      </c>
      <c r="H271" s="3">
        <f t="shared" si="37"/>
        <v>0</v>
      </c>
      <c r="I271" s="12">
        <f>(H271*POP_PADRAO!$C$2)/100000</f>
        <v>0</v>
      </c>
      <c r="J271" s="8">
        <f>VLOOKUP(A271,OBITOS!A:AC,12,0)</f>
        <v>1</v>
      </c>
      <c r="K271" s="1">
        <f>VLOOKUP(A271,POP_2021_FX_ETARIA!A:AC,13,0)</f>
        <v>3352.7234966675819</v>
      </c>
      <c r="L271" s="3">
        <f t="shared" si="38"/>
        <v>29.826497800786242</v>
      </c>
      <c r="M271" s="12">
        <f>(L271*POP_PADRAO!$D$2)/100000</f>
        <v>4.4137585612195807</v>
      </c>
      <c r="N271" s="8">
        <f>VLOOKUP(A271,OBITOS!A:AB,13,0)</f>
        <v>5</v>
      </c>
      <c r="O271" s="1">
        <f>VLOOKUP(A271,POP_2021_FX_ETARIA!A:AC,16,0)</f>
        <v>3248.8513092628909</v>
      </c>
      <c r="P271" s="3">
        <f t="shared" si="39"/>
        <v>153.90054896462513</v>
      </c>
      <c r="Q271" s="12">
        <f>(P271*POP_PADRAO!$E$2)/100000</f>
        <v>25.513645939813344</v>
      </c>
      <c r="R271" s="8">
        <f>VLOOKUP($A271,OBITOS!A:AB,14,0)</f>
        <v>3</v>
      </c>
      <c r="S271" s="1">
        <f>VLOOKUP(A271,POP_2021_FX_ETARIA!A:AC,19,0)</f>
        <v>2428.8239723162337</v>
      </c>
      <c r="T271" s="3">
        <f t="shared" si="40"/>
        <v>123.51656744968092</v>
      </c>
      <c r="U271" s="12">
        <f>(T271*POP_PADRAO!$F$2)/100000</f>
        <v>18.845245956951199</v>
      </c>
      <c r="V271" s="8">
        <f>VLOOKUP(A271,OBITOS!A:AC,15,0)</f>
        <v>10</v>
      </c>
      <c r="W271" s="1">
        <f>VLOOKUP(A271,POP_2021_FX_ETARIA!A:AC,22,0)</f>
        <v>1848.9548989113532</v>
      </c>
      <c r="X271" s="3">
        <f t="shared" si="41"/>
        <v>540.84607503881807</v>
      </c>
      <c r="Y271" s="12">
        <f>(X271*POP_PADRAO!$G$2)/100000</f>
        <v>65.950501169441694</v>
      </c>
      <c r="Z271" s="8">
        <f>VLOOKUP(A271,OBITOS!A:AC,16,0)</f>
        <v>13</v>
      </c>
      <c r="AA271" s="1">
        <f>VLOOKUP(A271,POP_2021_FX_ETARIA!A:AC,25,0)</f>
        <v>1404.3941142527408</v>
      </c>
      <c r="AB271" s="3">
        <f t="shared" si="42"/>
        <v>925.66608390530928</v>
      </c>
      <c r="AC271" s="12">
        <f>(AB271*POP_PADRAO!$H$2)/100000</f>
        <v>84.506484787345897</v>
      </c>
      <c r="AD271" s="8">
        <f>VLOOKUP(A271,OBITOS!A:AC,17,0)</f>
        <v>16</v>
      </c>
      <c r="AE271" s="1">
        <f>VLOOKUP(A271,POP_2021_FX_ETARIA!A:AC,28,0)</f>
        <v>774.744923857868</v>
      </c>
      <c r="AF271" s="3">
        <f t="shared" si="43"/>
        <v>2065.1958479866471</v>
      </c>
      <c r="AG271" s="12">
        <f>(AF271*POP_PADRAO!$I$2)/100000</f>
        <v>142.79807569153346</v>
      </c>
      <c r="AH271" s="12">
        <f t="shared" si="44"/>
        <v>342.02771210630522</v>
      </c>
    </row>
    <row r="272" spans="1:34" x14ac:dyDescent="0.25">
      <c r="A272" s="8" t="s">
        <v>271</v>
      </c>
      <c r="B272" s="6">
        <f>VLOOKUP($A272,OBITOS!A:AC,10,0)</f>
        <v>0</v>
      </c>
      <c r="C272" s="1">
        <f>VLOOKUP(A272,POP_2021_FX_ETARIA!A:AC,7,0)</f>
        <v>3667.4386036848723</v>
      </c>
      <c r="D272" s="3">
        <f t="shared" si="36"/>
        <v>0</v>
      </c>
      <c r="E272" s="12">
        <f>(D272*POP_PADRAO!$B$2)/100000</f>
        <v>0</v>
      </c>
      <c r="F272" s="6">
        <f>VLOOKUP(A272,OBITOS!A:AC,11,0)</f>
        <v>0</v>
      </c>
      <c r="G272" s="1">
        <f>VLOOKUP(A272,POP_2021_FX_ETARIA!A:AC,10,0)</f>
        <v>4285.9414750957858</v>
      </c>
      <c r="H272" s="3">
        <f t="shared" si="37"/>
        <v>0</v>
      </c>
      <c r="I272" s="12">
        <f>(H272*POP_PADRAO!$C$2)/100000</f>
        <v>0</v>
      </c>
      <c r="J272" s="8">
        <f>VLOOKUP(A272,OBITOS!A:AC,12,0)</f>
        <v>2</v>
      </c>
      <c r="K272" s="1">
        <f>VLOOKUP(A272,POP_2021_FX_ETARIA!A:AC,13,0)</f>
        <v>4786.7727715234269</v>
      </c>
      <c r="L272" s="3">
        <f t="shared" si="38"/>
        <v>41.781803638100932</v>
      </c>
      <c r="M272" s="12">
        <f>(L272*POP_PADRAO!$D$2)/100000</f>
        <v>6.1829181133697215</v>
      </c>
      <c r="N272" s="8">
        <f>VLOOKUP(A272,OBITOS!A:AB,13,0)</f>
        <v>4</v>
      </c>
      <c r="O272" s="1">
        <f>VLOOKUP(A272,POP_2021_FX_ETARIA!A:AC,16,0)</f>
        <v>4392.9422078671132</v>
      </c>
      <c r="P272" s="3">
        <f t="shared" si="39"/>
        <v>91.055147341492187</v>
      </c>
      <c r="Q272" s="12">
        <f>(P272*POP_PADRAO!$E$2)/100000</f>
        <v>15.095129977751776</v>
      </c>
      <c r="R272" s="8">
        <f>VLOOKUP($A272,OBITOS!A:AB,14,0)</f>
        <v>6</v>
      </c>
      <c r="S272" s="1">
        <f>VLOOKUP(A272,POP_2021_FX_ETARIA!A:AC,19,0)</f>
        <v>3793.1478115374375</v>
      </c>
      <c r="T272" s="3">
        <f t="shared" si="40"/>
        <v>158.17996814545654</v>
      </c>
      <c r="U272" s="12">
        <f>(T272*POP_PADRAO!$F$2)/100000</f>
        <v>24.133931720359953</v>
      </c>
      <c r="V272" s="8">
        <f>VLOOKUP(A272,OBITOS!A:AC,15,0)</f>
        <v>13</v>
      </c>
      <c r="W272" s="1">
        <f>VLOOKUP(A272,POP_2021_FX_ETARIA!A:AC,22,0)</f>
        <v>2259.2709175738728</v>
      </c>
      <c r="X272" s="3">
        <f t="shared" si="41"/>
        <v>575.40686682941509</v>
      </c>
      <c r="Y272" s="12">
        <f>(X272*POP_PADRAO!$G$2)/100000</f>
        <v>70.16482691681631</v>
      </c>
      <c r="Z272" s="8">
        <f>VLOOKUP(A272,OBITOS!A:AC,16,0)</f>
        <v>9</v>
      </c>
      <c r="AA272" s="1">
        <f>VLOOKUP(A272,POP_2021_FX_ETARIA!A:AC,25,0)</f>
        <v>1414.1604154645124</v>
      </c>
      <c r="AB272" s="3">
        <f t="shared" si="42"/>
        <v>636.42002007556903</v>
      </c>
      <c r="AC272" s="12">
        <f>(AB272*POP_PADRAO!$H$2)/100000</f>
        <v>58.100452938686281</v>
      </c>
      <c r="AD272" s="8">
        <f>VLOOKUP(A272,OBITOS!A:AC,17,0)</f>
        <v>15</v>
      </c>
      <c r="AE272" s="1">
        <f>VLOOKUP(A272,POP_2021_FX_ETARIA!A:AC,28,0)</f>
        <v>643.14441624365486</v>
      </c>
      <c r="AF272" s="3">
        <f t="shared" si="43"/>
        <v>2332.2911030789792</v>
      </c>
      <c r="AG272" s="12">
        <f>(AF272*POP_PADRAO!$I$2)/100000</f>
        <v>161.26639117391619</v>
      </c>
      <c r="AH272" s="12">
        <f t="shared" si="44"/>
        <v>334.9436508409002</v>
      </c>
    </row>
    <row r="273" spans="1:34" x14ac:dyDescent="0.25">
      <c r="A273" s="8" t="s">
        <v>272</v>
      </c>
      <c r="B273" s="6">
        <f>VLOOKUP($A273,OBITOS!A:AC,10,0)</f>
        <v>0</v>
      </c>
      <c r="C273" s="1">
        <f>VLOOKUP(A273,POP_2021_FX_ETARIA!A:AC,7,0)</f>
        <v>2948.1801159039965</v>
      </c>
      <c r="D273" s="3">
        <f t="shared" si="36"/>
        <v>0</v>
      </c>
      <c r="E273" s="12">
        <f>(D273*POP_PADRAO!$B$2)/100000</f>
        <v>0</v>
      </c>
      <c r="F273" s="6">
        <f>VLOOKUP(A273,OBITOS!A:AC,11,0)</f>
        <v>1</v>
      </c>
      <c r="G273" s="1">
        <f>VLOOKUP(A273,POP_2021_FX_ETARIA!A:AC,10,0)</f>
        <v>3320.2870689655174</v>
      </c>
      <c r="H273" s="3">
        <f t="shared" si="37"/>
        <v>30.117877738552416</v>
      </c>
      <c r="I273" s="12">
        <f>(H273*POP_PADRAO!$C$2)/100000</f>
        <v>3.6460327113158857</v>
      </c>
      <c r="J273" s="8">
        <f>VLOOKUP(A273,OBITOS!A:AC,12,0)</f>
        <v>0</v>
      </c>
      <c r="K273" s="1">
        <f>VLOOKUP(A273,POP_2021_FX_ETARIA!A:AC,13,0)</f>
        <v>3793.2916302638478</v>
      </c>
      <c r="L273" s="3">
        <f t="shared" si="38"/>
        <v>0</v>
      </c>
      <c r="M273" s="12">
        <f>(L273*POP_PADRAO!$D$2)/100000</f>
        <v>0</v>
      </c>
      <c r="N273" s="8">
        <f>VLOOKUP(A273,OBITOS!A:AB,13,0)</f>
        <v>2</v>
      </c>
      <c r="O273" s="1">
        <f>VLOOKUP(A273,POP_2021_FX_ETARIA!A:AC,16,0)</f>
        <v>3443.7365324720272</v>
      </c>
      <c r="P273" s="3">
        <f t="shared" si="39"/>
        <v>58.076452165878507</v>
      </c>
      <c r="Q273" s="12">
        <f>(P273*POP_PADRAO!$E$2)/100000</f>
        <v>9.6279191202970722</v>
      </c>
      <c r="R273" s="8">
        <f>VLOOKUP($A273,OBITOS!A:AB,14,0)</f>
        <v>4</v>
      </c>
      <c r="S273" s="1">
        <f>VLOOKUP(A273,POP_2021_FX_ETARIA!A:AC,19,0)</f>
        <v>2722.3488610868158</v>
      </c>
      <c r="T273" s="3">
        <f t="shared" si="40"/>
        <v>146.93194017768613</v>
      </c>
      <c r="U273" s="12">
        <f>(T273*POP_PADRAO!$F$2)/100000</f>
        <v>22.417790655561873</v>
      </c>
      <c r="V273" s="8">
        <f>VLOOKUP(A273,OBITOS!A:AC,15,0)</f>
        <v>7</v>
      </c>
      <c r="W273" s="1">
        <f>VLOOKUP(A273,POP_2021_FX_ETARIA!A:AC,22,0)</f>
        <v>1936.3370139968897</v>
      </c>
      <c r="X273" s="3">
        <f t="shared" si="41"/>
        <v>361.50731765184571</v>
      </c>
      <c r="Y273" s="12">
        <f>(X273*POP_PADRAO!$G$2)/100000</f>
        <v>44.082022364401183</v>
      </c>
      <c r="Z273" s="8">
        <f>VLOOKUP(A273,OBITOS!A:AC,16,0)</f>
        <v>14</v>
      </c>
      <c r="AA273" s="1">
        <f>VLOOKUP(A273,POP_2021_FX_ETARIA!A:AC,25,0)</f>
        <v>1349.7028274668205</v>
      </c>
      <c r="AB273" s="3">
        <f t="shared" si="42"/>
        <v>1037.2653679829502</v>
      </c>
      <c r="AC273" s="12">
        <f>(AB273*POP_PADRAO!$H$2)/100000</f>
        <v>94.694676151555583</v>
      </c>
      <c r="AD273" s="8">
        <f>VLOOKUP(A273,OBITOS!A:AC,17,0)</f>
        <v>17</v>
      </c>
      <c r="AE273" s="1">
        <f>VLOOKUP(A273,POP_2021_FX_ETARIA!A:AC,28,0)</f>
        <v>679.2284263959391</v>
      </c>
      <c r="AF273" s="3">
        <f t="shared" si="43"/>
        <v>2502.8398899916297</v>
      </c>
      <c r="AG273" s="12">
        <f>(AF273*POP_PADRAO!$I$2)/100000</f>
        <v>173.0589960285088</v>
      </c>
      <c r="AH273" s="12">
        <f t="shared" si="44"/>
        <v>347.52743703164037</v>
      </c>
    </row>
    <row r="274" spans="1:34" x14ac:dyDescent="0.25">
      <c r="A274" s="8" t="s">
        <v>273</v>
      </c>
      <c r="B274" s="6">
        <f>VLOOKUP($A274,OBITOS!A:AC,10,0)</f>
        <v>0</v>
      </c>
      <c r="C274" s="1">
        <f>VLOOKUP(A274,POP_2021_FX_ETARIA!A:AC,7,0)</f>
        <v>3303.910939806462</v>
      </c>
      <c r="D274" s="3">
        <f t="shared" si="36"/>
        <v>0</v>
      </c>
      <c r="E274" s="12">
        <f>(D274*POP_PADRAO!$B$2)/100000</f>
        <v>0</v>
      </c>
      <c r="F274" s="6">
        <f>VLOOKUP(A274,OBITOS!A:AC,11,0)</f>
        <v>1</v>
      </c>
      <c r="G274" s="1">
        <f>VLOOKUP(A274,POP_2021_FX_ETARIA!A:AC,10,0)</f>
        <v>3528.5488026819926</v>
      </c>
      <c r="H274" s="3">
        <f t="shared" si="37"/>
        <v>28.340262694961627</v>
      </c>
      <c r="I274" s="12">
        <f>(H274*POP_PADRAO!$C$2)/100000</f>
        <v>3.430836851457443</v>
      </c>
      <c r="J274" s="8">
        <f>VLOOKUP(A274,OBITOS!A:AC,12,0)</f>
        <v>1</v>
      </c>
      <c r="K274" s="1">
        <f>VLOOKUP(A274,POP_2021_FX_ETARIA!A:AC,13,0)</f>
        <v>4757.0344225056788</v>
      </c>
      <c r="L274" s="3">
        <f t="shared" si="38"/>
        <v>21.021500186523113</v>
      </c>
      <c r="M274" s="12">
        <f>(L274*POP_PADRAO!$D$2)/100000</f>
        <v>3.1107851494217194</v>
      </c>
      <c r="N274" s="8">
        <f>VLOOKUP(A274,OBITOS!A:AB,13,0)</f>
        <v>4</v>
      </c>
      <c r="O274" s="1">
        <f>VLOOKUP(A274,POP_2021_FX_ETARIA!A:AC,16,0)</f>
        <v>4023.8066674356905</v>
      </c>
      <c r="P274" s="3">
        <f t="shared" si="39"/>
        <v>99.408354590483782</v>
      </c>
      <c r="Q274" s="12">
        <f>(P274*POP_PADRAO!$E$2)/100000</f>
        <v>16.479925377420177</v>
      </c>
      <c r="R274" s="8">
        <f>VLOOKUP($A274,OBITOS!A:AB,14,0)</f>
        <v>5</v>
      </c>
      <c r="S274" s="1">
        <f>VLOOKUP(A274,POP_2021_FX_ETARIA!A:AC,19,0)</f>
        <v>3030.9909115108185</v>
      </c>
      <c r="T274" s="3">
        <f t="shared" si="40"/>
        <v>164.96255336865116</v>
      </c>
      <c r="U274" s="12">
        <f>(T274*POP_PADRAO!$F$2)/100000</f>
        <v>25.168768498892984</v>
      </c>
      <c r="V274" s="8">
        <f>VLOOKUP(A274,OBITOS!A:AC,15,0)</f>
        <v>8</v>
      </c>
      <c r="W274" s="1">
        <f>VLOOKUP(A274,POP_2021_FX_ETARIA!A:AC,22,0)</f>
        <v>3030.5130637636084</v>
      </c>
      <c r="X274" s="3">
        <f t="shared" si="41"/>
        <v>263.98170315308795</v>
      </c>
      <c r="Y274" s="12">
        <f>(X274*POP_PADRAO!$G$2)/100000</f>
        <v>32.189797478440404</v>
      </c>
      <c r="Z274" s="8">
        <f>VLOOKUP(A274,OBITOS!A:AC,16,0)</f>
        <v>22</v>
      </c>
      <c r="AA274" s="1">
        <f>VLOOKUP(A274,POP_2021_FX_ETARIA!A:AC,25,0)</f>
        <v>2170.0721292556259</v>
      </c>
      <c r="AB274" s="3">
        <f t="shared" si="42"/>
        <v>1013.7911870950759</v>
      </c>
      <c r="AC274" s="12">
        <f>(AB274*POP_PADRAO!$H$2)/100000</f>
        <v>92.551656606400158</v>
      </c>
      <c r="AD274" s="8">
        <f>VLOOKUP(A274,OBITOS!A:AC,17,0)</f>
        <v>15</v>
      </c>
      <c r="AE274" s="1">
        <f>VLOOKUP(A274,POP_2021_FX_ETARIA!A:AC,28,0)</f>
        <v>914.8357868020305</v>
      </c>
      <c r="AF274" s="3">
        <f t="shared" si="43"/>
        <v>1639.6385249023915</v>
      </c>
      <c r="AG274" s="12">
        <f>(AF274*POP_PADRAO!$I$2)/100000</f>
        <v>113.37289217098979</v>
      </c>
      <c r="AH274" s="12">
        <f t="shared" si="44"/>
        <v>286.3046621330227</v>
      </c>
    </row>
    <row r="275" spans="1:34" x14ac:dyDescent="0.25">
      <c r="A275" s="8" t="s">
        <v>274</v>
      </c>
      <c r="B275" s="6">
        <f>VLOOKUP($A275,OBITOS!A:AC,10,0)</f>
        <v>0</v>
      </c>
      <c r="C275" s="1">
        <f>VLOOKUP(A275,POP_2021_FX_ETARIA!A:AC,7,0)</f>
        <v>2321.5091028374609</v>
      </c>
      <c r="D275" s="3">
        <f t="shared" si="36"/>
        <v>0</v>
      </c>
      <c r="E275" s="12">
        <f>(D275*POP_PADRAO!$B$2)/100000</f>
        <v>0</v>
      </c>
      <c r="F275" s="6">
        <f>VLOOKUP(A275,OBITOS!A:AC,11,0)</f>
        <v>0</v>
      </c>
      <c r="G275" s="1">
        <f>VLOOKUP(A275,POP_2021_FX_ETARIA!A:AC,10,0)</f>
        <v>2744.8046455938697</v>
      </c>
      <c r="H275" s="3">
        <f t="shared" si="37"/>
        <v>0</v>
      </c>
      <c r="I275" s="12">
        <f>(H275*POP_PADRAO!$C$2)/100000</f>
        <v>0</v>
      </c>
      <c r="J275" s="8">
        <f>VLOOKUP(A275,OBITOS!A:AC,12,0)</f>
        <v>2</v>
      </c>
      <c r="K275" s="1">
        <f>VLOOKUP(A275,POP_2021_FX_ETARIA!A:AC,13,0)</f>
        <v>3445.2428047227982</v>
      </c>
      <c r="L275" s="3">
        <f t="shared" si="38"/>
        <v>58.051060937080123</v>
      </c>
      <c r="M275" s="12">
        <f>(L275*POP_PADRAO!$D$2)/100000</f>
        <v>8.5904610360309483</v>
      </c>
      <c r="N275" s="8">
        <f>VLOOKUP(A275,OBITOS!A:AB,13,0)</f>
        <v>3</v>
      </c>
      <c r="O275" s="1">
        <f>VLOOKUP(A275,POP_2021_FX_ETARIA!A:AC,16,0)</f>
        <v>3324.5126312146731</v>
      </c>
      <c r="P275" s="3">
        <f t="shared" si="39"/>
        <v>90.238790848085713</v>
      </c>
      <c r="Q275" s="12">
        <f>(P275*POP_PADRAO!$E$2)/100000</f>
        <v>14.959794329675383</v>
      </c>
      <c r="R275" s="8">
        <f>VLOOKUP($A275,OBITOS!A:AB,14,0)</f>
        <v>8</v>
      </c>
      <c r="S275" s="1">
        <f>VLOOKUP(A275,POP_2021_FX_ETARIA!A:AC,19,0)</f>
        <v>2829.4287561318779</v>
      </c>
      <c r="T275" s="3">
        <f t="shared" si="40"/>
        <v>282.74258479428295</v>
      </c>
      <c r="U275" s="12">
        <f>(T275*POP_PADRAO!$F$2)/100000</f>
        <v>43.138776141290485</v>
      </c>
      <c r="V275" s="8">
        <f>VLOOKUP(A275,OBITOS!A:AC,15,0)</f>
        <v>11</v>
      </c>
      <c r="W275" s="1">
        <f>VLOOKUP(A275,POP_2021_FX_ETARIA!A:AC,22,0)</f>
        <v>2084.5066874027993</v>
      </c>
      <c r="X275" s="3">
        <f t="shared" si="41"/>
        <v>527.70279253483704</v>
      </c>
      <c r="Y275" s="12">
        <f>(X275*POP_PADRAO!$G$2)/100000</f>
        <v>64.347815843331318</v>
      </c>
      <c r="Z275" s="8">
        <f>VLOOKUP(A275,OBITOS!A:AC,16,0)</f>
        <v>12</v>
      </c>
      <c r="AA275" s="1">
        <f>VLOOKUP(A275,POP_2021_FX_ETARIA!A:AC,25,0)</f>
        <v>1349.7028274668205</v>
      </c>
      <c r="AB275" s="3">
        <f t="shared" si="42"/>
        <v>889.08460112824309</v>
      </c>
      <c r="AC275" s="12">
        <f>(AB275*POP_PADRAO!$H$2)/100000</f>
        <v>81.166865272761939</v>
      </c>
      <c r="AD275" s="8">
        <f>VLOOKUP(A275,OBITOS!A:AC,17,0)</f>
        <v>18</v>
      </c>
      <c r="AE275" s="1">
        <f>VLOOKUP(A275,POP_2021_FX_ETARIA!A:AC,28,0)</f>
        <v>564.60862944162432</v>
      </c>
      <c r="AF275" s="3">
        <f t="shared" si="43"/>
        <v>3188.0490416523194</v>
      </c>
      <c r="AG275" s="12">
        <f>(AF275*POP_PADRAO!$I$2)/100000</f>
        <v>220.43781891291704</v>
      </c>
      <c r="AH275" s="12">
        <f t="shared" si="44"/>
        <v>432.64153153600705</v>
      </c>
    </row>
    <row r="276" spans="1:34" x14ac:dyDescent="0.25">
      <c r="A276" s="8" t="s">
        <v>275</v>
      </c>
      <c r="B276" s="6">
        <f>VLOOKUP($A276,OBITOS!A:AC,10,0)</f>
        <v>0</v>
      </c>
      <c r="C276" s="1">
        <f>VLOOKUP(A276,POP_2021_FX_ETARIA!A:AC,7,0)</f>
        <v>2158.3888756152337</v>
      </c>
      <c r="D276" s="3">
        <f t="shared" si="36"/>
        <v>0</v>
      </c>
      <c r="E276" s="12">
        <f>(D276*POP_PADRAO!$B$2)/100000</f>
        <v>0</v>
      </c>
      <c r="F276" s="6">
        <f>VLOOKUP(A276,OBITOS!A:AC,11,0)</f>
        <v>0</v>
      </c>
      <c r="G276" s="1">
        <f>VLOOKUP(A276,POP_2021_FX_ETARIA!A:AC,10,0)</f>
        <v>2221.2174934197205</v>
      </c>
      <c r="H276" s="3">
        <f t="shared" si="37"/>
        <v>0</v>
      </c>
      <c r="I276" s="12">
        <f>(H276*POP_PADRAO!$C$2)/100000</f>
        <v>0</v>
      </c>
      <c r="J276" s="8">
        <f>VLOOKUP(A276,OBITOS!A:AC,12,0)</f>
        <v>1</v>
      </c>
      <c r="K276" s="1">
        <f>VLOOKUP(A276,POP_2021_FX_ETARIA!A:AC,13,0)</f>
        <v>3039.8931918069488</v>
      </c>
      <c r="L276" s="3">
        <f t="shared" si="38"/>
        <v>32.895892615410872</v>
      </c>
      <c r="M276" s="12">
        <f>(L276*POP_PADRAO!$D$2)/100000</f>
        <v>4.8679710447400337</v>
      </c>
      <c r="N276" s="8">
        <f>VLOOKUP(A276,OBITOS!A:AB,13,0)</f>
        <v>1</v>
      </c>
      <c r="O276" s="1">
        <f>VLOOKUP(A276,POP_2021_FX_ETARIA!A:AC,16,0)</f>
        <v>2714.6071844660191</v>
      </c>
      <c r="P276" s="3">
        <f t="shared" si="39"/>
        <v>36.837742334226768</v>
      </c>
      <c r="Q276" s="12">
        <f>(P276*POP_PADRAO!$E$2)/100000</f>
        <v>6.1069640196901958</v>
      </c>
      <c r="R276" s="8">
        <f>VLOOKUP($A276,OBITOS!A:AB,14,0)</f>
        <v>6</v>
      </c>
      <c r="S276" s="1">
        <f>VLOOKUP(A276,POP_2021_FX_ETARIA!A:AC,19,0)</f>
        <v>2242.845125157161</v>
      </c>
      <c r="T276" s="3">
        <f t="shared" si="40"/>
        <v>267.51735698110531</v>
      </c>
      <c r="U276" s="12">
        <f>(T276*POP_PADRAO!$F$2)/100000</f>
        <v>40.815823287157492</v>
      </c>
      <c r="V276" s="8">
        <f>VLOOKUP(A276,OBITOS!A:AC,15,0)</f>
        <v>5</v>
      </c>
      <c r="W276" s="1">
        <f>VLOOKUP(A276,POP_2021_FX_ETARIA!A:AC,22,0)</f>
        <v>1922.8909106814801</v>
      </c>
      <c r="X276" s="3">
        <f t="shared" si="41"/>
        <v>260.02515130866055</v>
      </c>
      <c r="Y276" s="12">
        <f>(X276*POP_PADRAO!$G$2)/100000</f>
        <v>31.707337516011837</v>
      </c>
      <c r="Z276" s="8">
        <f>VLOOKUP(A276,OBITOS!A:AC,16,0)</f>
        <v>12</v>
      </c>
      <c r="AA276" s="1">
        <f>VLOOKUP(A276,POP_2021_FX_ETARIA!A:AC,25,0)</f>
        <v>1523.0237175951461</v>
      </c>
      <c r="AB276" s="3">
        <f t="shared" si="42"/>
        <v>787.90631172494125</v>
      </c>
      <c r="AC276" s="12">
        <f>(AB276*POP_PADRAO!$H$2)/100000</f>
        <v>71.930033846253224</v>
      </c>
      <c r="AD276" s="8">
        <f>VLOOKUP(A276,OBITOS!A:AC,17,0)</f>
        <v>25</v>
      </c>
      <c r="AE276" s="1">
        <f>VLOOKUP(A276,POP_2021_FX_ETARIA!A:AC,28,0)</f>
        <v>751.456570155902</v>
      </c>
      <c r="AF276" s="3">
        <f t="shared" si="43"/>
        <v>3326.8722362509038</v>
      </c>
      <c r="AG276" s="12">
        <f>(AF276*POP_PADRAO!$I$2)/100000</f>
        <v>230.03675601583402</v>
      </c>
      <c r="AH276" s="12">
        <f t="shared" si="44"/>
        <v>385.46488572968678</v>
      </c>
    </row>
    <row r="277" spans="1:34" x14ac:dyDescent="0.25">
      <c r="A277" s="8" t="s">
        <v>276</v>
      </c>
      <c r="B277" s="6">
        <f>VLOOKUP($A277,OBITOS!A:AC,10,0)</f>
        <v>0</v>
      </c>
      <c r="C277" s="1">
        <f>VLOOKUP(A277,POP_2021_FX_ETARIA!A:AC,7,0)</f>
        <v>2772.472117360348</v>
      </c>
      <c r="D277" s="3">
        <f t="shared" si="36"/>
        <v>0</v>
      </c>
      <c r="E277" s="12">
        <f>(D277*POP_PADRAO!$B$2)/100000</f>
        <v>0</v>
      </c>
      <c r="F277" s="6">
        <f>VLOOKUP(A277,OBITOS!A:AC,11,0)</f>
        <v>0</v>
      </c>
      <c r="G277" s="1">
        <f>VLOOKUP(A277,POP_2021_FX_ETARIA!A:AC,10,0)</f>
        <v>2824.6747519740838</v>
      </c>
      <c r="H277" s="3">
        <f t="shared" si="37"/>
        <v>0</v>
      </c>
      <c r="I277" s="12">
        <f>(H277*POP_PADRAO!$C$2)/100000</f>
        <v>0</v>
      </c>
      <c r="J277" s="8">
        <f>VLOOKUP(A277,OBITOS!A:AC,12,0)</f>
        <v>3</v>
      </c>
      <c r="K277" s="1">
        <f>VLOOKUP(A277,POP_2021_FX_ETARIA!A:AC,13,0)</f>
        <v>3512.186582635376</v>
      </c>
      <c r="L277" s="3">
        <f t="shared" si="38"/>
        <v>85.41687434353058</v>
      </c>
      <c r="M277" s="12">
        <f>(L277*POP_PADRAO!$D$2)/100000</f>
        <v>12.640084763704207</v>
      </c>
      <c r="N277" s="8">
        <f>VLOOKUP(A277,OBITOS!A:AB,13,0)</f>
        <v>1</v>
      </c>
      <c r="O277" s="1">
        <f>VLOOKUP(A277,POP_2021_FX_ETARIA!A:AC,16,0)</f>
        <v>3447.0434951456309</v>
      </c>
      <c r="P277" s="3">
        <f t="shared" si="39"/>
        <v>29.010367911175777</v>
      </c>
      <c r="Q277" s="12">
        <f>(P277*POP_PADRAO!$E$2)/100000</f>
        <v>4.8093412300926293</v>
      </c>
      <c r="R277" s="8">
        <f>VLOOKUP($A277,OBITOS!A:AB,14,0)</f>
        <v>4</v>
      </c>
      <c r="S277" s="1">
        <f>VLOOKUP(A277,POP_2021_FX_ETARIA!A:AC,19,0)</f>
        <v>2646.2260258315237</v>
      </c>
      <c r="T277" s="3">
        <f t="shared" si="40"/>
        <v>151.15866751189859</v>
      </c>
      <c r="U277" s="12">
        <f>(T277*POP_PADRAO!$F$2)/100000</f>
        <v>23.062673506914201</v>
      </c>
      <c r="V277" s="8">
        <f>VLOOKUP(A277,OBITOS!A:AC,15,0)</f>
        <v>12</v>
      </c>
      <c r="W277" s="1">
        <f>VLOOKUP(A277,POP_2021_FX_ETARIA!A:AC,22,0)</f>
        <v>2345.8971218616043</v>
      </c>
      <c r="X277" s="3">
        <f t="shared" si="41"/>
        <v>511.53138337444693</v>
      </c>
      <c r="Y277" s="12">
        <f>(X277*POP_PADRAO!$G$2)/100000</f>
        <v>62.375882260070526</v>
      </c>
      <c r="Z277" s="8">
        <f>VLOOKUP(A277,OBITOS!A:AC,16,0)</f>
        <v>20</v>
      </c>
      <c r="AA277" s="1">
        <f>VLOOKUP(A277,POP_2021_FX_ETARIA!A:AC,25,0)</f>
        <v>1413.9580805295091</v>
      </c>
      <c r="AB277" s="3">
        <f t="shared" si="42"/>
        <v>1414.4690903785674</v>
      </c>
      <c r="AC277" s="12">
        <f>(AB277*POP_PADRAO!$H$2)/100000</f>
        <v>129.13059336035357</v>
      </c>
      <c r="AD277" s="8">
        <f>VLOOKUP(A277,OBITOS!A:AC,17,0)</f>
        <v>23</v>
      </c>
      <c r="AE277" s="1">
        <f>VLOOKUP(A277,POP_2021_FX_ETARIA!A:AC,28,0)</f>
        <v>692.87527839643656</v>
      </c>
      <c r="AF277" s="3">
        <f t="shared" si="43"/>
        <v>3319.500740916937</v>
      </c>
      <c r="AG277" s="12">
        <f>(AF277*POP_PADRAO!$I$2)/100000</f>
        <v>229.5270535826794</v>
      </c>
      <c r="AH277" s="12">
        <f t="shared" si="44"/>
        <v>461.54562870381454</v>
      </c>
    </row>
    <row r="278" spans="1:34" x14ac:dyDescent="0.25">
      <c r="A278" s="8" t="s">
        <v>277</v>
      </c>
      <c r="B278" s="6">
        <f>VLOOKUP($A278,OBITOS!A:AC,10,0)</f>
        <v>0</v>
      </c>
      <c r="C278" s="1">
        <f>VLOOKUP(A278,POP_2021_FX_ETARIA!A:AC,7,0)</f>
        <v>3449.10087446839</v>
      </c>
      <c r="D278" s="3">
        <f t="shared" si="36"/>
        <v>0</v>
      </c>
      <c r="E278" s="12">
        <f>(D278*POP_PADRAO!$B$2)/100000</f>
        <v>0</v>
      </c>
      <c r="F278" s="6">
        <f>VLOOKUP(A278,OBITOS!A:AC,11,0)</f>
        <v>0</v>
      </c>
      <c r="G278" s="1">
        <f>VLOOKUP(A278,POP_2021_FX_ETARIA!A:AC,10,0)</f>
        <v>3474.9595869609234</v>
      </c>
      <c r="H278" s="3">
        <f t="shared" si="37"/>
        <v>0</v>
      </c>
      <c r="I278" s="12">
        <f>(H278*POP_PADRAO!$C$2)/100000</f>
        <v>0</v>
      </c>
      <c r="J278" s="8">
        <f>VLOOKUP(A278,OBITOS!A:AC,12,0)</f>
        <v>0</v>
      </c>
      <c r="K278" s="1">
        <f>VLOOKUP(A278,POP_2021_FX_ETARIA!A:AC,13,0)</f>
        <v>3779.4797246869557</v>
      </c>
      <c r="L278" s="3">
        <f t="shared" si="38"/>
        <v>0</v>
      </c>
      <c r="M278" s="12">
        <f>(L278*POP_PADRAO!$D$2)/100000</f>
        <v>0</v>
      </c>
      <c r="N278" s="8">
        <f>VLOOKUP(A278,OBITOS!A:AB,13,0)</f>
        <v>4</v>
      </c>
      <c r="O278" s="1">
        <f>VLOOKUP(A278,POP_2021_FX_ETARIA!A:AC,16,0)</f>
        <v>3856.7727184466016</v>
      </c>
      <c r="P278" s="3">
        <f t="shared" si="39"/>
        <v>103.71365626157733</v>
      </c>
      <c r="Q278" s="12">
        <f>(P278*POP_PADRAO!$E$2)/100000</f>
        <v>17.193658650234006</v>
      </c>
      <c r="R278" s="8">
        <f>VLOOKUP($A278,OBITOS!A:AB,14,0)</f>
        <v>9</v>
      </c>
      <c r="S278" s="1">
        <f>VLOOKUP(A278,POP_2021_FX_ETARIA!A:AC,19,0)</f>
        <v>2980.9966853354667</v>
      </c>
      <c r="T278" s="3">
        <f t="shared" si="40"/>
        <v>301.91244573581889</v>
      </c>
      <c r="U278" s="12">
        <f>(T278*POP_PADRAO!$F$2)/100000</f>
        <v>46.063571995506315</v>
      </c>
      <c r="V278" s="8">
        <f>VLOOKUP(A278,OBITOS!A:AC,15,0)</f>
        <v>13</v>
      </c>
      <c r="W278" s="1">
        <f>VLOOKUP(A278,POP_2021_FX_ETARIA!A:AC,22,0)</f>
        <v>1980.9797917942435</v>
      </c>
      <c r="X278" s="3">
        <f t="shared" si="41"/>
        <v>656.24091946063925</v>
      </c>
      <c r="Y278" s="12">
        <f>(X278*POP_PADRAO!$G$2)/100000</f>
        <v>80.021691057327331</v>
      </c>
      <c r="Z278" s="8">
        <f>VLOOKUP(A278,OBITOS!A:AC,16,0)</f>
        <v>14</v>
      </c>
      <c r="AA278" s="1">
        <f>VLOOKUP(A278,POP_2021_FX_ETARIA!A:AC,25,0)</f>
        <v>1162.7175951461666</v>
      </c>
      <c r="AB278" s="3">
        <f t="shared" si="42"/>
        <v>1204.075698040851</v>
      </c>
      <c r="AC278" s="12">
        <f>(AB278*POP_PADRAO!$H$2)/100000</f>
        <v>109.92322871981857</v>
      </c>
      <c r="AD278" s="8">
        <f>VLOOKUP(A278,OBITOS!A:AC,17,0)</f>
        <v>23</v>
      </c>
      <c r="AE278" s="1">
        <f>VLOOKUP(A278,POP_2021_FX_ETARIA!A:AC,28,0)</f>
        <v>509.05122494432072</v>
      </c>
      <c r="AF278" s="3">
        <f t="shared" si="43"/>
        <v>4518.2093418036084</v>
      </c>
      <c r="AG278" s="12">
        <f>(AF278*POP_PADRAO!$I$2)/100000</f>
        <v>312.41182293198028</v>
      </c>
      <c r="AH278" s="12">
        <f t="shared" si="44"/>
        <v>565.61397335486652</v>
      </c>
    </row>
    <row r="279" spans="1:34" x14ac:dyDescent="0.25">
      <c r="A279" s="8" t="s">
        <v>278</v>
      </c>
      <c r="B279" s="6">
        <f>VLOOKUP($A279,OBITOS!A:AC,10,0)</f>
        <v>0</v>
      </c>
      <c r="C279" s="1">
        <f>VLOOKUP(A279,POP_2021_FX_ETARIA!A:AC,7,0)</f>
        <v>3320.9271936858986</v>
      </c>
      <c r="D279" s="3">
        <f t="shared" si="36"/>
        <v>0</v>
      </c>
      <c r="E279" s="12">
        <f>(D279*POP_PADRAO!$B$2)/100000</f>
        <v>0</v>
      </c>
      <c r="F279" s="6">
        <f>VLOOKUP(A279,OBITOS!A:AC,11,0)</f>
        <v>0</v>
      </c>
      <c r="G279" s="1">
        <f>VLOOKUP(A279,POP_2021_FX_ETARIA!A:AC,10,0)</f>
        <v>3865.9934280967327</v>
      </c>
      <c r="H279" s="3">
        <f t="shared" si="37"/>
        <v>0</v>
      </c>
      <c r="I279" s="12">
        <f>(H279*POP_PADRAO!$C$2)/100000</f>
        <v>0</v>
      </c>
      <c r="J279" s="8">
        <f>VLOOKUP(A279,OBITOS!A:AC,12,0)</f>
        <v>1</v>
      </c>
      <c r="K279" s="1">
        <f>VLOOKUP(A279,POP_2021_FX_ETARIA!A:AC,13,0)</f>
        <v>4150.6643290010288</v>
      </c>
      <c r="L279" s="3">
        <f t="shared" si="38"/>
        <v>24.092528827564273</v>
      </c>
      <c r="M279" s="12">
        <f>(L279*POP_PADRAO!$D$2)/100000</f>
        <v>3.5652394084057772</v>
      </c>
      <c r="N279" s="8">
        <f>VLOOKUP(A279,OBITOS!A:AB,13,0)</f>
        <v>3</v>
      </c>
      <c r="O279" s="1">
        <f>VLOOKUP(A279,POP_2021_FX_ETARIA!A:AC,16,0)</f>
        <v>3593.1198882084586</v>
      </c>
      <c r="P279" s="3">
        <f t="shared" si="39"/>
        <v>83.492900135202831</v>
      </c>
      <c r="Q279" s="12">
        <f>(P279*POP_PADRAO!$E$2)/100000</f>
        <v>13.841460000427929</v>
      </c>
      <c r="R279" s="8">
        <f>VLOOKUP($A279,OBITOS!A:AB,14,0)</f>
        <v>8</v>
      </c>
      <c r="S279" s="1">
        <f>VLOOKUP(A279,POP_2021_FX_ETARIA!A:AC,19,0)</f>
        <v>3146.2207116741338</v>
      </c>
      <c r="T279" s="3">
        <f t="shared" si="40"/>
        <v>254.27332451012711</v>
      </c>
      <c r="U279" s="12">
        <f>(T279*POP_PADRAO!$F$2)/100000</f>
        <v>38.795146591465546</v>
      </c>
      <c r="V279" s="8">
        <f>VLOOKUP(A279,OBITOS!A:AC,15,0)</f>
        <v>4</v>
      </c>
      <c r="W279" s="1">
        <f>VLOOKUP(A279,POP_2021_FX_ETARIA!A:AC,22,0)</f>
        <v>2254.6832157053623</v>
      </c>
      <c r="X279" s="3">
        <f t="shared" si="41"/>
        <v>177.408514514915</v>
      </c>
      <c r="Y279" s="12">
        <f>(X279*POP_PADRAO!$G$2)/100000</f>
        <v>21.633105950052535</v>
      </c>
      <c r="Z279" s="8">
        <f>VLOOKUP(A279,OBITOS!A:AC,16,0)</f>
        <v>16</v>
      </c>
      <c r="AA279" s="1">
        <f>VLOOKUP(A279,POP_2021_FX_ETARIA!A:AC,25,0)</f>
        <v>1060.7384087006296</v>
      </c>
      <c r="AB279" s="3">
        <f t="shared" si="42"/>
        <v>1508.3832044508961</v>
      </c>
      <c r="AC279" s="12">
        <f>(AB279*POP_PADRAO!$H$2)/100000</f>
        <v>137.70425916723664</v>
      </c>
      <c r="AD279" s="8">
        <f>VLOOKUP(A279,OBITOS!A:AC,17,0)</f>
        <v>18</v>
      </c>
      <c r="AE279" s="1">
        <f>VLOOKUP(A279,POP_2021_FX_ETARIA!A:AC,28,0)</f>
        <v>557.22759856630819</v>
      </c>
      <c r="AF279" s="3">
        <f t="shared" si="43"/>
        <v>3230.2779055294877</v>
      </c>
      <c r="AG279" s="12">
        <f>(AF279*POP_PADRAO!$I$2)/100000</f>
        <v>223.3577359300746</v>
      </c>
      <c r="AH279" s="12">
        <f t="shared" si="44"/>
        <v>438.89694704766305</v>
      </c>
    </row>
    <row r="280" spans="1:34" x14ac:dyDescent="0.25">
      <c r="A280" s="8" t="s">
        <v>279</v>
      </c>
      <c r="B280" s="6">
        <f>VLOOKUP($A280,OBITOS!A:AC,10,0)</f>
        <v>0</v>
      </c>
      <c r="C280" s="1">
        <f>VLOOKUP(A280,POP_2021_FX_ETARIA!A:AC,7,0)</f>
        <v>2513.9121681509305</v>
      </c>
      <c r="D280" s="3">
        <f t="shared" si="36"/>
        <v>0</v>
      </c>
      <c r="E280" s="12">
        <f>(D280*POP_PADRAO!$B$2)/100000</f>
        <v>0</v>
      </c>
      <c r="F280" s="6">
        <f>VLOOKUP(A280,OBITOS!A:AC,11,0)</f>
        <v>0</v>
      </c>
      <c r="G280" s="1">
        <f>VLOOKUP(A280,POP_2021_FX_ETARIA!A:AC,10,0)</f>
        <v>3113.2063503784384</v>
      </c>
      <c r="H280" s="3">
        <f t="shared" si="37"/>
        <v>0</v>
      </c>
      <c r="I280" s="12">
        <f>(H280*POP_PADRAO!$C$2)/100000</f>
        <v>0</v>
      </c>
      <c r="J280" s="8">
        <f>VLOOKUP(A280,OBITOS!A:AC,12,0)</f>
        <v>2</v>
      </c>
      <c r="K280" s="1">
        <f>VLOOKUP(A280,POP_2021_FX_ETARIA!A:AC,13,0)</f>
        <v>3105.2002896672639</v>
      </c>
      <c r="L280" s="3">
        <f t="shared" si="38"/>
        <v>64.40808364778006</v>
      </c>
      <c r="M280" s="12">
        <f>(L280*POP_PADRAO!$D$2)/100000</f>
        <v>9.5311803789663276</v>
      </c>
      <c r="N280" s="8">
        <f>VLOOKUP(A280,OBITOS!A:AB,13,0)</f>
        <v>3</v>
      </c>
      <c r="O280" s="1">
        <f>VLOOKUP(A280,POP_2021_FX_ETARIA!A:AC,16,0)</f>
        <v>3124.9575027742389</v>
      </c>
      <c r="P280" s="3">
        <f t="shared" si="39"/>
        <v>96.001305532529457</v>
      </c>
      <c r="Q280" s="12">
        <f>(P280*POP_PADRAO!$E$2)/100000</f>
        <v>15.915104498293866</v>
      </c>
      <c r="R280" s="8">
        <f>VLOOKUP($A280,OBITOS!A:AB,14,0)</f>
        <v>7</v>
      </c>
      <c r="S280" s="1">
        <f>VLOOKUP(A280,POP_2021_FX_ETARIA!A:AC,19,0)</f>
        <v>2795.5507492661827</v>
      </c>
      <c r="T280" s="3">
        <f t="shared" si="40"/>
        <v>250.39788677910653</v>
      </c>
      <c r="U280" s="12">
        <f>(T280*POP_PADRAO!$F$2)/100000</f>
        <v>38.203860914249134</v>
      </c>
      <c r="V280" s="8">
        <f>VLOOKUP(A280,OBITOS!A:AC,15,0)</f>
        <v>7</v>
      </c>
      <c r="W280" s="1">
        <f>VLOOKUP(A280,POP_2021_FX_ETARIA!A:AC,22,0)</f>
        <v>1863.2984505556908</v>
      </c>
      <c r="X280" s="3">
        <f t="shared" si="41"/>
        <v>375.67787371434741</v>
      </c>
      <c r="Y280" s="12">
        <f>(X280*POP_PADRAO!$G$2)/100000</f>
        <v>45.809972916884313</v>
      </c>
      <c r="Z280" s="8">
        <f>VLOOKUP(A280,OBITOS!A:AC,16,0)</f>
        <v>14</v>
      </c>
      <c r="AA280" s="1">
        <f>VLOOKUP(A280,POP_2021_FX_ETARIA!A:AC,25,0)</f>
        <v>917.43989696622782</v>
      </c>
      <c r="AB280" s="3">
        <f t="shared" si="42"/>
        <v>1525.9855219175581</v>
      </c>
      <c r="AC280" s="12">
        <f>(AB280*POP_PADRAO!$H$2)/100000</f>
        <v>139.31122089899074</v>
      </c>
      <c r="AD280" s="8">
        <f>VLOOKUP(A280,OBITOS!A:AC,17,0)</f>
        <v>11</v>
      </c>
      <c r="AE280" s="1">
        <f>VLOOKUP(A280,POP_2021_FX_ETARIA!A:AC,28,0)</f>
        <v>464.66487455197131</v>
      </c>
      <c r="AF280" s="3">
        <f t="shared" si="43"/>
        <v>2367.2975088995427</v>
      </c>
      <c r="AG280" s="12">
        <f>(AF280*POP_PADRAO!$I$2)/100000</f>
        <v>163.68691094831274</v>
      </c>
      <c r="AH280" s="12">
        <f t="shared" si="44"/>
        <v>412.45825055569713</v>
      </c>
    </row>
    <row r="281" spans="1:34" x14ac:dyDescent="0.25">
      <c r="A281" s="8" t="s">
        <v>280</v>
      </c>
      <c r="B281" s="6">
        <f>VLOOKUP($A281,OBITOS!A:AC,10,0)</f>
        <v>0</v>
      </c>
      <c r="C281" s="1">
        <f>VLOOKUP(A281,POP_2021_FX_ETARIA!A:AC,7,0)</f>
        <v>2805.4839094362765</v>
      </c>
      <c r="D281" s="3">
        <f t="shared" si="36"/>
        <v>0</v>
      </c>
      <c r="E281" s="12">
        <f>(D281*POP_PADRAO!$B$2)/100000</f>
        <v>0</v>
      </c>
      <c r="F281" s="6">
        <f>VLOOKUP(A281,OBITOS!A:AC,11,0)</f>
        <v>0</v>
      </c>
      <c r="G281" s="1">
        <f>VLOOKUP(A281,POP_2021_FX_ETARIA!A:AC,10,0)</f>
        <v>2911.7460664398932</v>
      </c>
      <c r="H281" s="3">
        <f t="shared" si="37"/>
        <v>0</v>
      </c>
      <c r="I281" s="12">
        <f>(H281*POP_PADRAO!$C$2)/100000</f>
        <v>0</v>
      </c>
      <c r="J281" s="8">
        <f>VLOOKUP(A281,OBITOS!A:AC,12,0)</f>
        <v>0</v>
      </c>
      <c r="K281" s="1">
        <f>VLOOKUP(A281,POP_2021_FX_ETARIA!A:AC,13,0)</f>
        <v>3814.941206844619</v>
      </c>
      <c r="L281" s="3">
        <f t="shared" si="38"/>
        <v>0</v>
      </c>
      <c r="M281" s="12">
        <f>(L281*POP_PADRAO!$D$2)/100000</f>
        <v>0</v>
      </c>
      <c r="N281" s="8">
        <f>VLOOKUP(A281,OBITOS!A:AB,13,0)</f>
        <v>6</v>
      </c>
      <c r="O281" s="1">
        <f>VLOOKUP(A281,POP_2021_FX_ETARIA!A:AC,16,0)</f>
        <v>3294.136135939495</v>
      </c>
      <c r="P281" s="3">
        <f t="shared" si="39"/>
        <v>182.14183483612425</v>
      </c>
      <c r="Q281" s="12">
        <f>(P281*POP_PADRAO!$E$2)/100000</f>
        <v>30.195488684741441</v>
      </c>
      <c r="R281" s="8">
        <f>VLOOKUP($A281,OBITOS!A:AB,14,0)</f>
        <v>1</v>
      </c>
      <c r="S281" s="1">
        <f>VLOOKUP(A281,POP_2021_FX_ETARIA!A:AC,19,0)</f>
        <v>3061.867870978434</v>
      </c>
      <c r="T281" s="3">
        <f t="shared" si="40"/>
        <v>32.659802517227675</v>
      </c>
      <c r="U281" s="12">
        <f>(T281*POP_PADRAO!$F$2)/100000</f>
        <v>4.982991545594472</v>
      </c>
      <c r="V281" s="8">
        <f>VLOOKUP(A281,OBITOS!A:AC,15,0)</f>
        <v>10</v>
      </c>
      <c r="W281" s="1">
        <f>VLOOKUP(A281,POP_2021_FX_ETARIA!A:AC,22,0)</f>
        <v>2519.7025165055975</v>
      </c>
      <c r="X281" s="3">
        <f t="shared" si="41"/>
        <v>396.8722471995747</v>
      </c>
      <c r="Y281" s="12">
        <f>(X281*POP_PADRAO!$G$2)/100000</f>
        <v>48.394404269599114</v>
      </c>
      <c r="Z281" s="8">
        <f>VLOOKUP(A281,OBITOS!A:AC,16,0)</f>
        <v>16</v>
      </c>
      <c r="AA281" s="1">
        <f>VLOOKUP(A281,POP_2021_FX_ETARIA!A:AC,25,0)</f>
        <v>1086.8927453200986</v>
      </c>
      <c r="AB281" s="3">
        <f t="shared" si="42"/>
        <v>1472.0863736456233</v>
      </c>
      <c r="AC281" s="12">
        <f>(AB281*POP_PADRAO!$H$2)/100000</f>
        <v>134.39062627778918</v>
      </c>
      <c r="AD281" s="8">
        <f>VLOOKUP(A281,OBITOS!A:AC,17,0)</f>
        <v>16</v>
      </c>
      <c r="AE281" s="1">
        <f>VLOOKUP(A281,POP_2021_FX_ETARIA!A:AC,28,0)</f>
        <v>507.6053613375708</v>
      </c>
      <c r="AF281" s="3">
        <f t="shared" si="43"/>
        <v>3152.0549660545412</v>
      </c>
      <c r="AG281" s="12">
        <f>(AF281*POP_PADRAO!$I$2)/100000</f>
        <v>217.94900665975027</v>
      </c>
      <c r="AH281" s="12">
        <f t="shared" si="44"/>
        <v>435.91251743747443</v>
      </c>
    </row>
    <row r="282" spans="1:34" x14ac:dyDescent="0.25">
      <c r="A282" s="8" t="s">
        <v>281</v>
      </c>
      <c r="B282" s="6">
        <f>VLOOKUP($A282,OBITOS!A:AC,10,0)</f>
        <v>0</v>
      </c>
      <c r="C282" s="1">
        <f>VLOOKUP(A282,POP_2021_FX_ETARIA!A:AC,7,0)</f>
        <v>4410.3902962571765</v>
      </c>
      <c r="D282" s="3">
        <f t="shared" si="36"/>
        <v>0</v>
      </c>
      <c r="E282" s="12">
        <f>(D282*POP_PADRAO!$B$2)/100000</f>
        <v>0</v>
      </c>
      <c r="F282" s="6">
        <f>VLOOKUP(A282,OBITOS!A:AC,11,0)</f>
        <v>0</v>
      </c>
      <c r="G282" s="1">
        <f>VLOOKUP(A282,POP_2021_FX_ETARIA!A:AC,10,0)</f>
        <v>4426.8861547369188</v>
      </c>
      <c r="H282" s="3">
        <f t="shared" si="37"/>
        <v>0</v>
      </c>
      <c r="I282" s="12">
        <f>(H282*POP_PADRAO!$C$2)/100000</f>
        <v>0</v>
      </c>
      <c r="J282" s="8">
        <f>VLOOKUP(A282,OBITOS!A:AC,12,0)</f>
        <v>2</v>
      </c>
      <c r="K282" s="1">
        <f>VLOOKUP(A282,POP_2021_FX_ETARIA!A:AC,13,0)</f>
        <v>5550.0888997260427</v>
      </c>
      <c r="L282" s="3">
        <f t="shared" si="38"/>
        <v>36.035458821186126</v>
      </c>
      <c r="M282" s="12">
        <f>(L282*POP_PADRAO!$D$2)/100000</f>
        <v>5.3325675693407506</v>
      </c>
      <c r="N282" s="8">
        <f>VLOOKUP(A282,OBITOS!A:AB,13,0)</f>
        <v>5</v>
      </c>
      <c r="O282" s="1">
        <f>VLOOKUP(A282,POP_2021_FX_ETARIA!A:AC,16,0)</f>
        <v>5497.762498772222</v>
      </c>
      <c r="P282" s="3">
        <f t="shared" si="39"/>
        <v>90.946089452147419</v>
      </c>
      <c r="Q282" s="12">
        <f>(P282*POP_PADRAO!$E$2)/100000</f>
        <v>15.077050351691929</v>
      </c>
      <c r="R282" s="8">
        <f>VLOOKUP($A282,OBITOS!A:AB,14,0)</f>
        <v>15</v>
      </c>
      <c r="S282" s="1">
        <f>VLOOKUP(A282,POP_2021_FX_ETARIA!A:AC,19,0)</f>
        <v>4303.417952808104</v>
      </c>
      <c r="T282" s="3">
        <f t="shared" si="40"/>
        <v>348.56014834004372</v>
      </c>
      <c r="U282" s="12">
        <f>(T282*POP_PADRAO!$F$2)/100000</f>
        <v>53.180734065780484</v>
      </c>
      <c r="V282" s="8">
        <f>VLOOKUP(A282,OBITOS!A:AC,15,0)</f>
        <v>13</v>
      </c>
      <c r="W282" s="1">
        <f>VLOOKUP(A282,POP_2021_FX_ETARIA!A:AC,22,0)</f>
        <v>3749.5739163716389</v>
      </c>
      <c r="X282" s="3">
        <f t="shared" si="41"/>
        <v>346.70606020696209</v>
      </c>
      <c r="Y282" s="12">
        <f>(X282*POP_PADRAO!$G$2)/100000</f>
        <v>42.27716439929911</v>
      </c>
      <c r="Z282" s="8">
        <f>VLOOKUP(A282,OBITOS!A:AC,16,0)</f>
        <v>24</v>
      </c>
      <c r="AA282" s="1">
        <f>VLOOKUP(A282,POP_2021_FX_ETARIA!A:AC,25,0)</f>
        <v>2705.4767836919591</v>
      </c>
      <c r="AB282" s="3">
        <f t="shared" si="42"/>
        <v>887.08948251439142</v>
      </c>
      <c r="AC282" s="12">
        <f>(AB282*POP_PADRAO!$H$2)/100000</f>
        <v>80.984725661381674</v>
      </c>
      <c r="AD282" s="8">
        <f>VLOOKUP(A282,OBITOS!A:AC,17,0)</f>
        <v>32</v>
      </c>
      <c r="AE282" s="1">
        <f>VLOOKUP(A282,POP_2021_FX_ETARIA!A:AC,28,0)</f>
        <v>1311.9646262263368</v>
      </c>
      <c r="AF282" s="3">
        <f t="shared" si="43"/>
        <v>2439.0901523041098</v>
      </c>
      <c r="AG282" s="12">
        <f>(AF282*POP_PADRAO!$I$2)/100000</f>
        <v>168.65101705814013</v>
      </c>
      <c r="AH282" s="12">
        <f t="shared" si="44"/>
        <v>365.50325910563407</v>
      </c>
    </row>
    <row r="283" spans="1:34" x14ac:dyDescent="0.25">
      <c r="A283" s="8" t="s">
        <v>282</v>
      </c>
      <c r="B283" s="6">
        <f>VLOOKUP($A283,OBITOS!A:AC,10,0)</f>
        <v>0</v>
      </c>
      <c r="C283" s="1">
        <f>VLOOKUP(A283,POP_2021_FX_ETARIA!A:AC,7,0)</f>
        <v>3341.1420978210872</v>
      </c>
      <c r="D283" s="3">
        <f t="shared" si="36"/>
        <v>0</v>
      </c>
      <c r="E283" s="12">
        <f>(D283*POP_PADRAO!$B$2)/100000</f>
        <v>0</v>
      </c>
      <c r="F283" s="6">
        <f>VLOOKUP(A283,OBITOS!A:AC,11,0)</f>
        <v>0</v>
      </c>
      <c r="G283" s="1">
        <f>VLOOKUP(A283,POP_2021_FX_ETARIA!A:AC,10,0)</f>
        <v>3285.8945501917929</v>
      </c>
      <c r="H283" s="3">
        <f t="shared" si="37"/>
        <v>0</v>
      </c>
      <c r="I283" s="12">
        <f>(H283*POP_PADRAO!$C$2)/100000</f>
        <v>0</v>
      </c>
      <c r="J283" s="8">
        <f>VLOOKUP(A283,OBITOS!A:AC,12,0)</f>
        <v>0</v>
      </c>
      <c r="K283" s="1">
        <f>VLOOKUP(A283,POP_2021_FX_ETARIA!A:AC,13,0)</f>
        <v>3452.4175045539951</v>
      </c>
      <c r="L283" s="3">
        <f t="shared" si="38"/>
        <v>0</v>
      </c>
      <c r="M283" s="12">
        <f>(L283*POP_PADRAO!$D$2)/100000</f>
        <v>0</v>
      </c>
      <c r="N283" s="8">
        <f>VLOOKUP(A283,OBITOS!A:AB,13,0)</f>
        <v>0</v>
      </c>
      <c r="O283" s="1">
        <f>VLOOKUP(A283,POP_2021_FX_ETARIA!A:AC,16,0)</f>
        <v>3676.2989883115606</v>
      </c>
      <c r="P283" s="3">
        <f t="shared" si="39"/>
        <v>0</v>
      </c>
      <c r="Q283" s="12">
        <f>(P283*POP_PADRAO!$E$2)/100000</f>
        <v>0</v>
      </c>
      <c r="R283" s="8">
        <f>VLOOKUP($A283,OBITOS!A:AB,14,0)</f>
        <v>7</v>
      </c>
      <c r="S283" s="1">
        <f>VLOOKUP(A283,POP_2021_FX_ETARIA!A:AC,19,0)</f>
        <v>2888.0041847071739</v>
      </c>
      <c r="T283" s="3">
        <f t="shared" si="40"/>
        <v>242.38192025714665</v>
      </c>
      <c r="U283" s="12">
        <f>(T283*POP_PADRAO!$F$2)/100000</f>
        <v>36.980843923021929</v>
      </c>
      <c r="V283" s="8">
        <f>VLOOKUP(A283,OBITOS!A:AC,15,0)</f>
        <v>4</v>
      </c>
      <c r="W283" s="1">
        <f>VLOOKUP(A283,POP_2021_FX_ETARIA!A:AC,22,0)</f>
        <v>1529.6699837336139</v>
      </c>
      <c r="X283" s="3">
        <f t="shared" si="41"/>
        <v>261.49431201080455</v>
      </c>
      <c r="Y283" s="12">
        <f>(X283*POP_PADRAO!$G$2)/100000</f>
        <v>31.886486240716721</v>
      </c>
      <c r="Z283" s="8">
        <f>VLOOKUP(A283,OBITOS!A:AC,16,0)</f>
        <v>12</v>
      </c>
      <c r="AA283" s="1">
        <f>VLOOKUP(A283,POP_2021_FX_ETARIA!A:AC,25,0)</f>
        <v>824.66404636599827</v>
      </c>
      <c r="AB283" s="3">
        <f t="shared" si="42"/>
        <v>1455.1380107911507</v>
      </c>
      <c r="AC283" s="12">
        <f>(AB283*POP_PADRAO!$H$2)/100000</f>
        <v>132.84336577788045</v>
      </c>
      <c r="AD283" s="8">
        <f>VLOOKUP(A283,OBITOS!A:AC,17,0)</f>
        <v>11</v>
      </c>
      <c r="AE283" s="1">
        <f>VLOOKUP(A283,POP_2021_FX_ETARIA!A:AC,28,0)</f>
        <v>404.13196075721982</v>
      </c>
      <c r="AF283" s="3">
        <f t="shared" si="43"/>
        <v>2721.8832134408181</v>
      </c>
      <c r="AG283" s="12">
        <f>(AF283*POP_PADRAO!$I$2)/100000</f>
        <v>188.20475816633027</v>
      </c>
      <c r="AH283" s="12">
        <f t="shared" si="44"/>
        <v>389.91545410794936</v>
      </c>
    </row>
    <row r="284" spans="1:34" x14ac:dyDescent="0.25">
      <c r="A284" s="8" t="s">
        <v>283</v>
      </c>
      <c r="B284" s="6">
        <f>VLOOKUP($A284,OBITOS!A:AC,10,0)</f>
        <v>0</v>
      </c>
      <c r="C284" s="1">
        <f>VLOOKUP(A284,POP_2021_FX_ETARIA!A:AC,7,0)</f>
        <v>3359.7557028228757</v>
      </c>
      <c r="D284" s="3">
        <f t="shared" si="36"/>
        <v>0</v>
      </c>
      <c r="E284" s="12">
        <f>(D284*POP_PADRAO!$B$2)/100000</f>
        <v>0</v>
      </c>
      <c r="F284" s="6">
        <f>VLOOKUP(A284,OBITOS!A:AC,11,0)</f>
        <v>0</v>
      </c>
      <c r="G284" s="1">
        <f>VLOOKUP(A284,POP_2021_FX_ETARIA!A:AC,10,0)</f>
        <v>3396.3651154375048</v>
      </c>
      <c r="H284" s="3">
        <f t="shared" si="37"/>
        <v>0</v>
      </c>
      <c r="I284" s="12">
        <f>(H284*POP_PADRAO!$C$2)/100000</f>
        <v>0</v>
      </c>
      <c r="J284" s="8">
        <f>VLOOKUP(A284,OBITOS!A:AC,12,0)</f>
        <v>0</v>
      </c>
      <c r="K284" s="1">
        <f>VLOOKUP(A284,POP_2021_FX_ETARIA!A:AC,13,0)</f>
        <v>3940.0863753065878</v>
      </c>
      <c r="L284" s="3">
        <f t="shared" si="38"/>
        <v>0</v>
      </c>
      <c r="M284" s="12">
        <f>(L284*POP_PADRAO!$D$2)/100000</f>
        <v>0</v>
      </c>
      <c r="N284" s="8">
        <f>VLOOKUP(A284,OBITOS!A:AB,13,0)</f>
        <v>4</v>
      </c>
      <c r="O284" s="1">
        <f>VLOOKUP(A284,POP_2021_FX_ETARIA!A:AC,16,0)</f>
        <v>4216.7095570179745</v>
      </c>
      <c r="P284" s="3">
        <f t="shared" si="39"/>
        <v>94.860695191650095</v>
      </c>
      <c r="Q284" s="12">
        <f>(P284*POP_PADRAO!$E$2)/100000</f>
        <v>15.726014020135954</v>
      </c>
      <c r="R284" s="8">
        <f>VLOOKUP($A284,OBITOS!A:AB,14,0)</f>
        <v>6</v>
      </c>
      <c r="S284" s="1">
        <f>VLOOKUP(A284,POP_2021_FX_ETARIA!A:AC,19,0)</f>
        <v>3163.3855938348074</v>
      </c>
      <c r="T284" s="3">
        <f t="shared" si="40"/>
        <v>189.67020687245758</v>
      </c>
      <c r="U284" s="12">
        <f>(T284*POP_PADRAO!$F$2)/100000</f>
        <v>28.938479857557862</v>
      </c>
      <c r="V284" s="8">
        <f>VLOOKUP(A284,OBITOS!A:AC,15,0)</f>
        <v>8</v>
      </c>
      <c r="W284" s="1">
        <f>VLOOKUP(A284,POP_2021_FX_ETARIA!A:AC,22,0)</f>
        <v>2349.5842503109748</v>
      </c>
      <c r="X284" s="3">
        <f t="shared" si="41"/>
        <v>340.48576887341557</v>
      </c>
      <c r="Y284" s="12">
        <f>(X284*POP_PADRAO!$G$2)/100000</f>
        <v>41.518665170405036</v>
      </c>
      <c r="Z284" s="8">
        <f>VLOOKUP(A284,OBITOS!A:AC,16,0)</f>
        <v>22</v>
      </c>
      <c r="AA284" s="1">
        <f>VLOOKUP(A284,POP_2021_FX_ETARIA!A:AC,25,0)</f>
        <v>1533.5857704350142</v>
      </c>
      <c r="AB284" s="3">
        <f t="shared" si="42"/>
        <v>1434.5464351667476</v>
      </c>
      <c r="AC284" s="12">
        <f>(AB284*POP_PADRAO!$H$2)/100000</f>
        <v>130.96350682819346</v>
      </c>
      <c r="AD284" s="8">
        <f>VLOOKUP(A284,OBITOS!A:AC,17,0)</f>
        <v>18</v>
      </c>
      <c r="AE284" s="1">
        <f>VLOOKUP(A284,POP_2021_FX_ETARIA!A:AC,28,0)</f>
        <v>700.88586430841508</v>
      </c>
      <c r="AF284" s="3">
        <f t="shared" si="43"/>
        <v>2568.1784890555805</v>
      </c>
      <c r="AG284" s="12">
        <f>(AF284*POP_PADRAO!$I$2)/100000</f>
        <v>177.57683690244275</v>
      </c>
      <c r="AH284" s="12">
        <f t="shared" si="44"/>
        <v>394.72350277873505</v>
      </c>
    </row>
    <row r="285" spans="1:34" x14ac:dyDescent="0.25">
      <c r="A285" s="8" t="s">
        <v>284</v>
      </c>
      <c r="B285" s="6">
        <f>VLOOKUP($A285,OBITOS!A:AC,10,0)</f>
        <v>0</v>
      </c>
      <c r="C285" s="1">
        <f>VLOOKUP(A285,POP_2021_FX_ETARIA!A:AC,7,0)</f>
        <v>3828.1980953678935</v>
      </c>
      <c r="D285" s="3">
        <f t="shared" si="36"/>
        <v>0</v>
      </c>
      <c r="E285" s="12">
        <f>(D285*POP_PADRAO!$B$2)/100000</f>
        <v>0</v>
      </c>
      <c r="F285" s="6">
        <f>VLOOKUP(A285,OBITOS!A:AC,11,0)</f>
        <v>0</v>
      </c>
      <c r="G285" s="1">
        <f>VLOOKUP(A285,POP_2021_FX_ETARIA!A:AC,10,0)</f>
        <v>3923.7209524498808</v>
      </c>
      <c r="H285" s="3">
        <f t="shared" si="37"/>
        <v>0</v>
      </c>
      <c r="I285" s="12">
        <f>(H285*POP_PADRAO!$C$2)/100000</f>
        <v>0</v>
      </c>
      <c r="J285" s="8">
        <f>VLOOKUP(A285,OBITOS!A:AC,12,0)</f>
        <v>0</v>
      </c>
      <c r="K285" s="1">
        <f>VLOOKUP(A285,POP_2021_FX_ETARIA!A:AC,13,0)</f>
        <v>5479.5705905133464</v>
      </c>
      <c r="L285" s="3">
        <f t="shared" si="38"/>
        <v>0</v>
      </c>
      <c r="M285" s="12">
        <f>(L285*POP_PADRAO!$D$2)/100000</f>
        <v>0</v>
      </c>
      <c r="N285" s="8">
        <f>VLOOKUP(A285,OBITOS!A:AB,13,0)</f>
        <v>8</v>
      </c>
      <c r="O285" s="1">
        <f>VLOOKUP(A285,POP_2021_FX_ETARIA!A:AC,16,0)</f>
        <v>5255.5466064237298</v>
      </c>
      <c r="P285" s="3">
        <f t="shared" si="39"/>
        <v>152.22013234973105</v>
      </c>
      <c r="Q285" s="12">
        <f>(P285*POP_PADRAO!$E$2)/100000</f>
        <v>25.235066332188669</v>
      </c>
      <c r="R285" s="8">
        <f>VLOOKUP($A285,OBITOS!A:AB,14,0)</f>
        <v>15</v>
      </c>
      <c r="S285" s="1">
        <f>VLOOKUP(A285,POP_2021_FX_ETARIA!A:AC,19,0)</f>
        <v>4267.2449711006602</v>
      </c>
      <c r="T285" s="3">
        <f t="shared" si="40"/>
        <v>351.51485564071135</v>
      </c>
      <c r="U285" s="12">
        <f>(T285*POP_PADRAO!$F$2)/100000</f>
        <v>53.631541491550031</v>
      </c>
      <c r="V285" s="8">
        <f>VLOOKUP(A285,OBITOS!A:AC,15,0)</f>
        <v>12</v>
      </c>
      <c r="W285" s="1">
        <f>VLOOKUP(A285,POP_2021_FX_ETARIA!A:AC,22,0)</f>
        <v>3967.1021911778776</v>
      </c>
      <c r="X285" s="3">
        <f t="shared" si="41"/>
        <v>302.48779642444913</v>
      </c>
      <c r="Y285" s="12">
        <f>(X285*POP_PADRAO!$G$2)/100000</f>
        <v>36.88521132449867</v>
      </c>
      <c r="Z285" s="8">
        <f>VLOOKUP(A285,OBITOS!A:AC,16,0)</f>
        <v>22</v>
      </c>
      <c r="AA285" s="1">
        <f>VLOOKUP(A285,POP_2021_FX_ETARIA!A:AC,25,0)</f>
        <v>2826.6445273466124</v>
      </c>
      <c r="AB285" s="3">
        <f t="shared" si="42"/>
        <v>778.30798273922073</v>
      </c>
      <c r="AC285" s="12">
        <f>(AB285*POP_PADRAO!$H$2)/100000</f>
        <v>71.053777217087685</v>
      </c>
      <c r="AD285" s="8">
        <f>VLOOKUP(A285,OBITOS!A:AC,17,0)</f>
        <v>30</v>
      </c>
      <c r="AE285" s="1">
        <f>VLOOKUP(A285,POP_2021_FX_ETARIA!A:AC,28,0)</f>
        <v>1421.2950117451983</v>
      </c>
      <c r="AF285" s="3">
        <f t="shared" si="43"/>
        <v>2110.7510933400945</v>
      </c>
      <c r="AG285" s="12">
        <f>(AF285*POP_PADRAO!$I$2)/100000</f>
        <v>145.94799553108274</v>
      </c>
      <c r="AH285" s="12">
        <f t="shared" si="44"/>
        <v>332.75359189640778</v>
      </c>
    </row>
    <row r="286" spans="1:34" x14ac:dyDescent="0.25">
      <c r="A286" s="8" t="s">
        <v>285</v>
      </c>
      <c r="B286" s="6">
        <f>VLOOKUP($A286,OBITOS!A:AC,10,0)</f>
        <v>0</v>
      </c>
      <c r="C286" s="1">
        <f>VLOOKUP(A286,POP_2021_FX_ETARIA!A:AC,7,0)</f>
        <v>3610.0052811802584</v>
      </c>
      <c r="D286" s="3">
        <f t="shared" si="36"/>
        <v>0</v>
      </c>
      <c r="E286" s="12">
        <f>(D286*POP_PADRAO!$B$2)/100000</f>
        <v>0</v>
      </c>
      <c r="F286" s="6">
        <f>VLOOKUP(A286,OBITOS!A:AC,11,0)</f>
        <v>0</v>
      </c>
      <c r="G286" s="1">
        <f>VLOOKUP(A286,POP_2021_FX_ETARIA!A:AC,10,0)</f>
        <v>3985.8102482449158</v>
      </c>
      <c r="H286" s="3">
        <f t="shared" si="37"/>
        <v>0</v>
      </c>
      <c r="I286" s="12">
        <f>(H286*POP_PADRAO!$C$2)/100000</f>
        <v>0</v>
      </c>
      <c r="J286" s="8">
        <f>VLOOKUP(A286,OBITOS!A:AC,12,0)</f>
        <v>2</v>
      </c>
      <c r="K286" s="1">
        <f>VLOOKUP(A286,POP_2021_FX_ETARIA!A:AC,13,0)</f>
        <v>4819.0822014085115</v>
      </c>
      <c r="L286" s="3">
        <f t="shared" si="38"/>
        <v>41.501678461003301</v>
      </c>
      <c r="M286" s="12">
        <f>(L286*POP_PADRAO!$D$2)/100000</f>
        <v>6.1414648758194774</v>
      </c>
      <c r="N286" s="8">
        <f>VLOOKUP(A286,OBITOS!A:AB,13,0)</f>
        <v>3</v>
      </c>
      <c r="O286" s="1">
        <f>VLOOKUP(A286,POP_2021_FX_ETARIA!A:AC,16,0)</f>
        <v>4790.4920931146253</v>
      </c>
      <c r="P286" s="3">
        <f t="shared" si="39"/>
        <v>62.624046584105642</v>
      </c>
      <c r="Q286" s="12">
        <f>(P286*POP_PADRAO!$E$2)/100000</f>
        <v>10.381819705090878</v>
      </c>
      <c r="R286" s="8">
        <f>VLOOKUP($A286,OBITOS!A:AB,14,0)</f>
        <v>2</v>
      </c>
      <c r="S286" s="1">
        <f>VLOOKUP(A286,POP_2021_FX_ETARIA!A:AC,19,0)</f>
        <v>4106.2168589836547</v>
      </c>
      <c r="T286" s="3">
        <f t="shared" si="40"/>
        <v>48.706633592046273</v>
      </c>
      <c r="U286" s="12">
        <f>(T286*POP_PADRAO!$F$2)/100000</f>
        <v>7.4312985596134666</v>
      </c>
      <c r="V286" s="8">
        <f>VLOOKUP(A286,OBITOS!A:AC,15,0)</f>
        <v>9</v>
      </c>
      <c r="W286" s="1">
        <f>VLOOKUP(A286,POP_2021_FX_ETARIA!A:AC,22,0)</f>
        <v>3223.8805855898954</v>
      </c>
      <c r="X286" s="3">
        <f t="shared" si="41"/>
        <v>279.16666765599848</v>
      </c>
      <c r="Y286" s="12">
        <f>(X286*POP_PADRAO!$G$2)/100000</f>
        <v>34.041444491197687</v>
      </c>
      <c r="Z286" s="8">
        <f>VLOOKUP(A286,OBITOS!A:AC,16,0)</f>
        <v>16</v>
      </c>
      <c r="AA286" s="1">
        <f>VLOOKUP(A286,POP_2021_FX_ETARIA!A:AC,25,0)</f>
        <v>2101.4465392045831</v>
      </c>
      <c r="AB286" s="3">
        <f t="shared" si="42"/>
        <v>761.38030168762452</v>
      </c>
      <c r="AC286" s="12">
        <f>(AB286*POP_PADRAO!$H$2)/100000</f>
        <v>69.508404813211115</v>
      </c>
      <c r="AD286" s="8">
        <f>VLOOKUP(A286,OBITOS!A:AC,17,0)</f>
        <v>28</v>
      </c>
      <c r="AE286" s="1">
        <f>VLOOKUP(A286,POP_2021_FX_ETARIA!A:AC,28,0)</f>
        <v>1132.3504214453503</v>
      </c>
      <c r="AF286" s="3">
        <f t="shared" si="43"/>
        <v>2472.732775094511</v>
      </c>
      <c r="AG286" s="12">
        <f>(AF286*POP_PADRAO!$I$2)/100000</f>
        <v>170.97723798307996</v>
      </c>
      <c r="AH286" s="12">
        <f t="shared" si="44"/>
        <v>298.48167042801259</v>
      </c>
    </row>
    <row r="287" spans="1:34" x14ac:dyDescent="0.25">
      <c r="A287" s="8" t="s">
        <v>286</v>
      </c>
      <c r="B287" s="6">
        <f>VLOOKUP($A287,OBITOS!A:AC,10,0)</f>
        <v>0</v>
      </c>
      <c r="C287" s="1">
        <f>VLOOKUP(A287,POP_2021_FX_ETARIA!A:AC,7,0)</f>
        <v>3816.8231145334671</v>
      </c>
      <c r="D287" s="3">
        <f t="shared" si="36"/>
        <v>0</v>
      </c>
      <c r="E287" s="12">
        <f>(D287*POP_PADRAO!$B$2)/100000</f>
        <v>0</v>
      </c>
      <c r="F287" s="6">
        <f>VLOOKUP(A287,OBITOS!A:AC,11,0)</f>
        <v>0</v>
      </c>
      <c r="G287" s="1">
        <f>VLOOKUP(A287,POP_2021_FX_ETARIA!A:AC,10,0)</f>
        <v>4186.5925164652244</v>
      </c>
      <c r="H287" s="3">
        <f t="shared" si="37"/>
        <v>0</v>
      </c>
      <c r="I287" s="12">
        <f>(H287*POP_PADRAO!$C$2)/100000</f>
        <v>0</v>
      </c>
      <c r="J287" s="8">
        <f>VLOOKUP(A287,OBITOS!A:AC,12,0)</f>
        <v>0</v>
      </c>
      <c r="K287" s="1">
        <f>VLOOKUP(A287,POP_2021_FX_ETARIA!A:AC,13,0)</f>
        <v>5031.6303446693155</v>
      </c>
      <c r="L287" s="3">
        <f t="shared" si="38"/>
        <v>0</v>
      </c>
      <c r="M287" s="12">
        <f>(L287*POP_PADRAO!$D$2)/100000</f>
        <v>0</v>
      </c>
      <c r="N287" s="8">
        <f>VLOOKUP(A287,OBITOS!A:AB,13,0)</f>
        <v>5</v>
      </c>
      <c r="O287" s="1">
        <f>VLOOKUP(A287,POP_2021_FX_ETARIA!A:AC,16,0)</f>
        <v>4694.6822512523322</v>
      </c>
      <c r="P287" s="3">
        <f t="shared" si="39"/>
        <v>106.50348058521368</v>
      </c>
      <c r="Q287" s="12">
        <f>(P287*POP_PADRAO!$E$2)/100000</f>
        <v>17.656155961038909</v>
      </c>
      <c r="R287" s="8">
        <f>VLOOKUP($A287,OBITOS!A:AB,14,0)</f>
        <v>9</v>
      </c>
      <c r="S287" s="1">
        <f>VLOOKUP(A287,POP_2021_FX_ETARIA!A:AC,19,0)</f>
        <v>4266.0781007230016</v>
      </c>
      <c r="T287" s="3">
        <f t="shared" si="40"/>
        <v>210.96660181806584</v>
      </c>
      <c r="U287" s="12">
        <f>(T287*POP_PADRAO!$F$2)/100000</f>
        <v>32.187726570229501</v>
      </c>
      <c r="V287" s="8">
        <f>VLOOKUP(A287,OBITOS!A:AC,15,0)</f>
        <v>18</v>
      </c>
      <c r="W287" s="1">
        <f>VLOOKUP(A287,POP_2021_FX_ETARIA!A:AC,22,0)</f>
        <v>3226.669409625873</v>
      </c>
      <c r="X287" s="3">
        <f t="shared" si="41"/>
        <v>557.85076544569438</v>
      </c>
      <c r="Y287" s="12">
        <f>(X287*POP_PADRAO!$G$2)/100000</f>
        <v>68.024044653110678</v>
      </c>
      <c r="Z287" s="8">
        <f>VLOOKUP(A287,OBITOS!A:AC,16,0)</f>
        <v>18</v>
      </c>
      <c r="AA287" s="1">
        <f>VLOOKUP(A287,POP_2021_FX_ETARIA!A:AC,25,0)</f>
        <v>1768.6873626007593</v>
      </c>
      <c r="AB287" s="3">
        <f t="shared" si="42"/>
        <v>1017.7038848477987</v>
      </c>
      <c r="AC287" s="12">
        <f>(AB287*POP_PADRAO!$H$2)/100000</f>
        <v>92.908857047106565</v>
      </c>
      <c r="AD287" s="8">
        <f>VLOOKUP(A287,OBITOS!A:AC,17,0)</f>
        <v>20</v>
      </c>
      <c r="AE287" s="1">
        <f>VLOOKUP(A287,POP_2021_FX_ETARIA!A:AC,28,0)</f>
        <v>825.83487632997094</v>
      </c>
      <c r="AF287" s="3">
        <f t="shared" si="43"/>
        <v>2421.7916405856408</v>
      </c>
      <c r="AG287" s="12">
        <f>(AF287*POP_PADRAO!$I$2)/100000</f>
        <v>167.45491055418168</v>
      </c>
      <c r="AH287" s="12">
        <f t="shared" si="44"/>
        <v>378.23169478566729</v>
      </c>
    </row>
    <row r="288" spans="1:34" x14ac:dyDescent="0.25">
      <c r="A288" s="8" t="s">
        <v>287</v>
      </c>
      <c r="B288" s="6">
        <f>VLOOKUP($A288,OBITOS!A:AC,10,0)</f>
        <v>0</v>
      </c>
      <c r="C288" s="1">
        <f>VLOOKUP(A288,POP_2021_FX_ETARIA!A:AC,7,0)</f>
        <v>2559.1934483140672</v>
      </c>
      <c r="D288" s="3">
        <f t="shared" si="36"/>
        <v>0</v>
      </c>
      <c r="E288" s="12">
        <f>(D288*POP_PADRAO!$B$2)/100000</f>
        <v>0</v>
      </c>
      <c r="F288" s="6">
        <f>VLOOKUP(A288,OBITOS!A:AC,11,0)</f>
        <v>0</v>
      </c>
      <c r="G288" s="1">
        <f>VLOOKUP(A288,POP_2021_FX_ETARIA!A:AC,10,0)</f>
        <v>2594.2487928686392</v>
      </c>
      <c r="H288" s="3">
        <f t="shared" si="37"/>
        <v>0</v>
      </c>
      <c r="I288" s="12">
        <f>(H288*POP_PADRAO!$C$2)/100000</f>
        <v>0</v>
      </c>
      <c r="J288" s="8">
        <f>VLOOKUP(A288,OBITOS!A:AC,12,0)</f>
        <v>1</v>
      </c>
      <c r="K288" s="1">
        <f>VLOOKUP(A288,POP_2021_FX_ETARIA!A:AC,13,0)</f>
        <v>3048.7408139183885</v>
      </c>
      <c r="L288" s="3">
        <f t="shared" si="38"/>
        <v>32.800426833094804</v>
      </c>
      <c r="M288" s="12">
        <f>(L288*POP_PADRAO!$D$2)/100000</f>
        <v>4.8538439113160763</v>
      </c>
      <c r="N288" s="8">
        <f>VLOOKUP(A288,OBITOS!A:AB,13,0)</f>
        <v>2</v>
      </c>
      <c r="O288" s="1">
        <f>VLOOKUP(A288,POP_2021_FX_ETARIA!A:AC,16,0)</f>
        <v>3143.5803321177787</v>
      </c>
      <c r="P288" s="3">
        <f t="shared" si="39"/>
        <v>63.621723916711005</v>
      </c>
      <c r="Q288" s="12">
        <f>(P288*POP_PADRAO!$E$2)/100000</f>
        <v>10.547214737126282</v>
      </c>
      <c r="R288" s="8">
        <f>VLOOKUP($A288,OBITOS!A:AB,14,0)</f>
        <v>9</v>
      </c>
      <c r="S288" s="1">
        <f>VLOOKUP(A288,POP_2021_FX_ETARIA!A:AC,19,0)</f>
        <v>2648.5008831971741</v>
      </c>
      <c r="T288" s="3">
        <f t="shared" si="40"/>
        <v>339.81487629845634</v>
      </c>
      <c r="U288" s="12">
        <f>(T288*POP_PADRAO!$F$2)/100000</f>
        <v>51.846445022723138</v>
      </c>
      <c r="V288" s="8">
        <f>VLOOKUP(A288,OBITOS!A:AC,15,0)</f>
        <v>7</v>
      </c>
      <c r="W288" s="1">
        <f>VLOOKUP(A288,POP_2021_FX_ETARIA!A:AC,22,0)</f>
        <v>1935.4564891404245</v>
      </c>
      <c r="X288" s="3">
        <f t="shared" si="41"/>
        <v>361.6717833377304</v>
      </c>
      <c r="Y288" s="12">
        <f>(X288*POP_PADRAO!$G$2)/100000</f>
        <v>44.102077228270716</v>
      </c>
      <c r="Z288" s="8">
        <f>VLOOKUP(A288,OBITOS!A:AC,16,0)</f>
        <v>7</v>
      </c>
      <c r="AA288" s="1">
        <f>VLOOKUP(A288,POP_2021_FX_ETARIA!A:AC,25,0)</f>
        <v>1373.1314913448734</v>
      </c>
      <c r="AB288" s="3">
        <f t="shared" si="42"/>
        <v>509.78366195243655</v>
      </c>
      <c r="AC288" s="12">
        <f>(AB288*POP_PADRAO!$H$2)/100000</f>
        <v>46.539487643179037</v>
      </c>
      <c r="AD288" s="8">
        <f>VLOOKUP(A288,OBITOS!A:AC,17,0)</f>
        <v>27</v>
      </c>
      <c r="AE288" s="1">
        <f>VLOOKUP(A288,POP_2021_FX_ETARIA!A:AC,28,0)</f>
        <v>824.60040080160331</v>
      </c>
      <c r="AF288" s="3">
        <f t="shared" si="43"/>
        <v>3274.3132278074322</v>
      </c>
      <c r="AG288" s="12">
        <f>(AF288*POP_PADRAO!$I$2)/100000</f>
        <v>226.40256060850754</v>
      </c>
      <c r="AH288" s="12">
        <f t="shared" si="44"/>
        <v>384.29162915112283</v>
      </c>
    </row>
    <row r="289" spans="1:34" x14ac:dyDescent="0.25">
      <c r="A289" s="8" t="s">
        <v>288</v>
      </c>
      <c r="B289" s="6">
        <f>VLOOKUP($A289,OBITOS!A:AC,10,0)</f>
        <v>0</v>
      </c>
      <c r="C289" s="1">
        <f>VLOOKUP(A289,POP_2021_FX_ETARIA!A:AC,7,0)</f>
        <v>3002.7330945082545</v>
      </c>
      <c r="D289" s="3">
        <f t="shared" si="36"/>
        <v>0</v>
      </c>
      <c r="E289" s="12">
        <f>(D289*POP_PADRAO!$B$2)/100000</f>
        <v>0</v>
      </c>
      <c r="F289" s="6">
        <f>VLOOKUP(A289,OBITOS!A:AC,11,0)</f>
        <v>0</v>
      </c>
      <c r="G289" s="1">
        <f>VLOOKUP(A289,POP_2021_FX_ETARIA!A:AC,10,0)</f>
        <v>3094.4496719078866</v>
      </c>
      <c r="H289" s="3">
        <f t="shared" si="37"/>
        <v>0</v>
      </c>
      <c r="I289" s="12">
        <f>(H289*POP_PADRAO!$C$2)/100000</f>
        <v>0</v>
      </c>
      <c r="J289" s="8">
        <f>VLOOKUP(A289,OBITOS!A:AC,12,0)</f>
        <v>2</v>
      </c>
      <c r="K289" s="1">
        <f>VLOOKUP(A289,POP_2021_FX_ETARIA!A:AC,13,0)</f>
        <v>3777.0608929502487</v>
      </c>
      <c r="L289" s="3">
        <f t="shared" si="38"/>
        <v>52.951224687241066</v>
      </c>
      <c r="M289" s="12">
        <f>(L289*POP_PADRAO!$D$2)/100000</f>
        <v>7.8357815540854761</v>
      </c>
      <c r="N289" s="8">
        <f>VLOOKUP(A289,OBITOS!A:AB,13,0)</f>
        <v>2</v>
      </c>
      <c r="O289" s="1">
        <f>VLOOKUP(A289,POP_2021_FX_ETARIA!A:AC,16,0)</f>
        <v>3966.4377203821468</v>
      </c>
      <c r="P289" s="3">
        <f t="shared" si="39"/>
        <v>50.423078363809779</v>
      </c>
      <c r="Q289" s="12">
        <f>(P289*POP_PADRAO!$E$2)/100000</f>
        <v>8.3591421682674376</v>
      </c>
      <c r="R289" s="8">
        <f>VLOOKUP($A289,OBITOS!A:AB,14,0)</f>
        <v>3</v>
      </c>
      <c r="S289" s="1">
        <f>VLOOKUP(A289,POP_2021_FX_ETARIA!A:AC,19,0)</f>
        <v>3495.4378449988963</v>
      </c>
      <c r="T289" s="3">
        <f t="shared" si="40"/>
        <v>85.826157781413713</v>
      </c>
      <c r="U289" s="12">
        <f>(T289*POP_PADRAO!$F$2)/100000</f>
        <v>13.094721512478532</v>
      </c>
      <c r="V289" s="8">
        <f>VLOOKUP(A289,OBITOS!A:AC,15,0)</f>
        <v>16</v>
      </c>
      <c r="W289" s="1">
        <f>VLOOKUP(A289,POP_2021_FX_ETARIA!A:AC,22,0)</f>
        <v>2591.6842258017705</v>
      </c>
      <c r="X289" s="3">
        <f t="shared" si="41"/>
        <v>617.3591613017669</v>
      </c>
      <c r="Y289" s="12">
        <f>(X289*POP_PADRAO!$G$2)/100000</f>
        <v>75.280468821883332</v>
      </c>
      <c r="Z289" s="8">
        <f>VLOOKUP(A289,OBITOS!A:AC,16,0)</f>
        <v>16</v>
      </c>
      <c r="AA289" s="1">
        <f>VLOOKUP(A289,POP_2021_FX_ETARIA!A:AC,25,0)</f>
        <v>1786.7073901464714</v>
      </c>
      <c r="AB289" s="3">
        <f t="shared" si="42"/>
        <v>895.50197688992284</v>
      </c>
      <c r="AC289" s="12">
        <f>(AB289*POP_PADRAO!$H$2)/100000</f>
        <v>81.752724338583064</v>
      </c>
      <c r="AD289" s="8">
        <f>VLOOKUP(A289,OBITOS!A:AC,17,0)</f>
        <v>25</v>
      </c>
      <c r="AE289" s="1">
        <f>VLOOKUP(A289,POP_2021_FX_ETARIA!A:AC,28,0)</f>
        <v>1090.2869739478958</v>
      </c>
      <c r="AF289" s="3">
        <f t="shared" si="43"/>
        <v>2292.9742900142851</v>
      </c>
      <c r="AG289" s="12">
        <f>(AF289*POP_PADRAO!$I$2)/100000</f>
        <v>158.54782806357704</v>
      </c>
      <c r="AH289" s="12">
        <f t="shared" si="44"/>
        <v>344.87066645887489</v>
      </c>
    </row>
    <row r="290" spans="1:34" x14ac:dyDescent="0.25">
      <c r="A290" s="8" t="s">
        <v>289</v>
      </c>
      <c r="B290" s="6">
        <f>VLOOKUP($A290,OBITOS!A:AC,10,0)</f>
        <v>0</v>
      </c>
      <c r="C290" s="1">
        <f>VLOOKUP(A290,POP_2021_FX_ETARIA!A:AC,7,0)</f>
        <v>3347.8992902739783</v>
      </c>
      <c r="D290" s="3">
        <f t="shared" si="36"/>
        <v>0</v>
      </c>
      <c r="E290" s="12">
        <f>(D290*POP_PADRAO!$B$2)/100000</f>
        <v>0</v>
      </c>
      <c r="F290" s="6">
        <f>VLOOKUP(A290,OBITOS!A:AC,11,0)</f>
        <v>0</v>
      </c>
      <c r="G290" s="1">
        <f>VLOOKUP(A290,POP_2021_FX_ETARIA!A:AC,10,0)</f>
        <v>3659.2375070681369</v>
      </c>
      <c r="H290" s="3">
        <f t="shared" si="37"/>
        <v>0</v>
      </c>
      <c r="I290" s="12">
        <f>(H290*POP_PADRAO!$C$2)/100000</f>
        <v>0</v>
      </c>
      <c r="J290" s="8">
        <f>VLOOKUP(A290,OBITOS!A:AC,12,0)</f>
        <v>1</v>
      </c>
      <c r="K290" s="1">
        <f>VLOOKUP(A290,POP_2021_FX_ETARIA!A:AC,13,0)</f>
        <v>3648.0729889222489</v>
      </c>
      <c r="L290" s="3">
        <f t="shared" si="38"/>
        <v>27.411732249782379</v>
      </c>
      <c r="M290" s="12">
        <f>(L290*POP_PADRAO!$D$2)/100000</f>
        <v>4.0564188495555289</v>
      </c>
      <c r="N290" s="8">
        <f>VLOOKUP(A290,OBITOS!A:AB,13,0)</f>
        <v>3</v>
      </c>
      <c r="O290" s="1">
        <f>VLOOKUP(A290,POP_2021_FX_ETARIA!A:AC,16,0)</f>
        <v>3717.3558027881149</v>
      </c>
      <c r="P290" s="3">
        <f t="shared" si="39"/>
        <v>80.702525105342914</v>
      </c>
      <c r="Q290" s="12">
        <f>(P290*POP_PADRAO!$E$2)/100000</f>
        <v>13.37887139349901</v>
      </c>
      <c r="R290" s="8">
        <f>VLOOKUP($A290,OBITOS!A:AB,14,0)</f>
        <v>6</v>
      </c>
      <c r="S290" s="1">
        <f>VLOOKUP(A290,POP_2021_FX_ETARIA!A:AC,19,0)</f>
        <v>3554.6629150403683</v>
      </c>
      <c r="T290" s="3">
        <f t="shared" si="40"/>
        <v>168.79237619446292</v>
      </c>
      <c r="U290" s="12">
        <f>(T290*POP_PADRAO!$F$2)/100000</f>
        <v>25.753094590640725</v>
      </c>
      <c r="V290" s="8">
        <f>VLOOKUP(A290,OBITOS!A:AC,15,0)</f>
        <v>12</v>
      </c>
      <c r="W290" s="1">
        <f>VLOOKUP(A290,POP_2021_FX_ETARIA!A:AC,22,0)</f>
        <v>2123.5345843150453</v>
      </c>
      <c r="X290" s="3">
        <f t="shared" si="41"/>
        <v>565.09557643350786</v>
      </c>
      <c r="Y290" s="12">
        <f>(X290*POP_PADRAO!$G$2)/100000</f>
        <v>68.907473298663632</v>
      </c>
      <c r="Z290" s="8">
        <f>VLOOKUP(A290,OBITOS!A:AC,16,0)</f>
        <v>9</v>
      </c>
      <c r="AA290" s="1">
        <f>VLOOKUP(A290,POP_2021_FX_ETARIA!A:AC,25,0)</f>
        <v>942.05785770132911</v>
      </c>
      <c r="AB290" s="3">
        <f t="shared" si="42"/>
        <v>955.35533475199441</v>
      </c>
      <c r="AC290" s="12">
        <f>(AB290*POP_PADRAO!$H$2)/100000</f>
        <v>87.216894370937979</v>
      </c>
      <c r="AD290" s="8">
        <f>VLOOKUP(A290,OBITOS!A:AC,17,0)</f>
        <v>16</v>
      </c>
      <c r="AE290" s="1">
        <f>VLOOKUP(A290,POP_2021_FX_ETARIA!A:AC,28,0)</f>
        <v>438.51894647408665</v>
      </c>
      <c r="AF290" s="3">
        <f t="shared" si="43"/>
        <v>3648.645087891427</v>
      </c>
      <c r="AG290" s="12">
        <f>(AF290*POP_PADRAO!$I$2)/100000</f>
        <v>252.28575679163893</v>
      </c>
      <c r="AH290" s="12">
        <f t="shared" si="44"/>
        <v>451.59850929493581</v>
      </c>
    </row>
    <row r="291" spans="1:34" x14ac:dyDescent="0.25">
      <c r="A291" s="8" t="s">
        <v>290</v>
      </c>
      <c r="B291" s="6">
        <f>VLOOKUP($A291,OBITOS!A:AC,10,0)</f>
        <v>0</v>
      </c>
      <c r="C291" s="1">
        <f>VLOOKUP(A291,POP_2021_FX_ETARIA!A:AC,7,0)</f>
        <v>3730.1562983228264</v>
      </c>
      <c r="D291" s="3">
        <f t="shared" si="36"/>
        <v>0</v>
      </c>
      <c r="E291" s="12">
        <f>(D291*POP_PADRAO!$B$2)/100000</f>
        <v>0</v>
      </c>
      <c r="F291" s="6">
        <f>VLOOKUP(A291,OBITOS!A:AC,11,0)</f>
        <v>0</v>
      </c>
      <c r="G291" s="1">
        <f>VLOOKUP(A291,POP_2021_FX_ETARIA!A:AC,10,0)</f>
        <v>3545.9904933559515</v>
      </c>
      <c r="H291" s="3">
        <f t="shared" si="37"/>
        <v>0</v>
      </c>
      <c r="I291" s="12">
        <f>(H291*POP_PADRAO!$C$2)/100000</f>
        <v>0</v>
      </c>
      <c r="J291" s="8">
        <f>VLOOKUP(A291,OBITOS!A:AC,12,0)</f>
        <v>1</v>
      </c>
      <c r="K291" s="1">
        <f>VLOOKUP(A291,POP_2021_FX_ETARIA!A:AC,13,0)</f>
        <v>3741.0891396624911</v>
      </c>
      <c r="L291" s="3">
        <f t="shared" si="38"/>
        <v>26.730183715703088</v>
      </c>
      <c r="M291" s="12">
        <f>(L291*POP_PADRAO!$D$2)/100000</f>
        <v>3.9555625338971812</v>
      </c>
      <c r="N291" s="8">
        <f>VLOOKUP(A291,OBITOS!A:AB,13,0)</f>
        <v>7</v>
      </c>
      <c r="O291" s="1">
        <f>VLOOKUP(A291,POP_2021_FX_ETARIA!A:AC,16,0)</f>
        <v>3715.1729749532424</v>
      </c>
      <c r="P291" s="3">
        <f t="shared" si="39"/>
        <v>188.41652992181605</v>
      </c>
      <c r="Q291" s="12">
        <f>(P291*POP_PADRAO!$E$2)/100000</f>
        <v>31.235708163317991</v>
      </c>
      <c r="R291" s="8">
        <f>VLOOKUP($A291,OBITOS!A:AB,14,0)</f>
        <v>5</v>
      </c>
      <c r="S291" s="1">
        <f>VLOOKUP(A291,POP_2021_FX_ETARIA!A:AC,19,0)</f>
        <v>3226.6663369512917</v>
      </c>
      <c r="T291" s="3">
        <f t="shared" si="40"/>
        <v>154.95869352032966</v>
      </c>
      <c r="U291" s="12">
        <f>(T291*POP_PADRAO!$F$2)/100000</f>
        <v>23.642453420251488</v>
      </c>
      <c r="V291" s="8">
        <f>VLOOKUP(A291,OBITOS!A:AC,15,0)</f>
        <v>12</v>
      </c>
      <c r="W291" s="1">
        <f>VLOOKUP(A291,POP_2021_FX_ETARIA!A:AC,22,0)</f>
        <v>2190.1856698081456</v>
      </c>
      <c r="X291" s="3">
        <f t="shared" si="41"/>
        <v>547.89875422073999</v>
      </c>
      <c r="Y291" s="12">
        <f>(X291*POP_PADRAO!$G$2)/100000</f>
        <v>66.81050135822305</v>
      </c>
      <c r="Z291" s="8">
        <f>VLOOKUP(A291,OBITOS!A:AC,16,0)</f>
        <v>13</v>
      </c>
      <c r="AA291" s="1">
        <f>VLOOKUP(A291,POP_2021_FX_ETARIA!A:AC,25,0)</f>
        <v>1171.3620015637216</v>
      </c>
      <c r="AB291" s="3">
        <f t="shared" si="42"/>
        <v>1109.8191662906529</v>
      </c>
      <c r="AC291" s="12">
        <f>(AB291*POP_PADRAO!$H$2)/100000</f>
        <v>101.31830270497399</v>
      </c>
      <c r="AD291" s="8">
        <f>VLOOKUP(A291,OBITOS!A:AC,17,0)</f>
        <v>11</v>
      </c>
      <c r="AE291" s="1">
        <f>VLOOKUP(A291,POP_2021_FX_ETARIA!A:AC,28,0)</f>
        <v>577.31622769753608</v>
      </c>
      <c r="AF291" s="3">
        <f t="shared" si="43"/>
        <v>1905.3682318736157</v>
      </c>
      <c r="AG291" s="12">
        <f>(AF291*POP_PADRAO!$I$2)/100000</f>
        <v>131.74678675660937</v>
      </c>
      <c r="AH291" s="12">
        <f t="shared" si="44"/>
        <v>358.70931493727306</v>
      </c>
    </row>
    <row r="292" spans="1:34" x14ac:dyDescent="0.25">
      <c r="A292" s="8" t="s">
        <v>291</v>
      </c>
      <c r="B292" s="6">
        <f>VLOOKUP($A292,OBITOS!A:AC,10,0)</f>
        <v>0</v>
      </c>
      <c r="C292" s="1">
        <f>VLOOKUP(A292,POP_2021_FX_ETARIA!A:AC,7,0)</f>
        <v>4343.4477617858138</v>
      </c>
      <c r="D292" s="3">
        <f t="shared" si="36"/>
        <v>0</v>
      </c>
      <c r="E292" s="12">
        <f>(D292*POP_PADRAO!$B$2)/100000</f>
        <v>0</v>
      </c>
      <c r="F292" s="6">
        <f>VLOOKUP(A292,OBITOS!A:AC,11,0)</f>
        <v>0</v>
      </c>
      <c r="G292" s="1">
        <f>VLOOKUP(A292,POP_2021_FX_ETARIA!A:AC,10,0)</f>
        <v>4409.3857258976532</v>
      </c>
      <c r="H292" s="3">
        <f t="shared" si="37"/>
        <v>0</v>
      </c>
      <c r="I292" s="12">
        <f>(H292*POP_PADRAO!$C$2)/100000</f>
        <v>0</v>
      </c>
      <c r="J292" s="8">
        <f>VLOOKUP(A292,OBITOS!A:AC,12,0)</f>
        <v>0</v>
      </c>
      <c r="K292" s="1">
        <f>VLOOKUP(A292,POP_2021_FX_ETARIA!A:AC,13,0)</f>
        <v>4112.1315871208199</v>
      </c>
      <c r="L292" s="3">
        <f t="shared" si="38"/>
        <v>0</v>
      </c>
      <c r="M292" s="12">
        <f>(L292*POP_PADRAO!$D$2)/100000</f>
        <v>0</v>
      </c>
      <c r="N292" s="8">
        <f>VLOOKUP(A292,OBITOS!A:AB,13,0)</f>
        <v>0</v>
      </c>
      <c r="O292" s="1">
        <f>VLOOKUP(A292,POP_2021_FX_ETARIA!A:AC,16,0)</f>
        <v>4397.306673350944</v>
      </c>
      <c r="P292" s="3">
        <f t="shared" si="39"/>
        <v>0</v>
      </c>
      <c r="Q292" s="12">
        <f>(P292*POP_PADRAO!$E$2)/100000</f>
        <v>0</v>
      </c>
      <c r="R292" s="8">
        <f>VLOOKUP($A292,OBITOS!A:AB,14,0)</f>
        <v>5</v>
      </c>
      <c r="S292" s="1">
        <f>VLOOKUP(A292,POP_2021_FX_ETARIA!A:AC,19,0)</f>
        <v>3607.962358979843</v>
      </c>
      <c r="T292" s="3">
        <f t="shared" si="40"/>
        <v>138.58237704602212</v>
      </c>
      <c r="U292" s="12">
        <f>(T292*POP_PADRAO!$F$2)/100000</f>
        <v>21.143875956520368</v>
      </c>
      <c r="V292" s="8">
        <f>VLOOKUP(A292,OBITOS!A:AC,15,0)</f>
        <v>5</v>
      </c>
      <c r="W292" s="1">
        <f>VLOOKUP(A292,POP_2021_FX_ETARIA!A:AC,22,0)</f>
        <v>2261.4868310333222</v>
      </c>
      <c r="X292" s="3">
        <f t="shared" si="41"/>
        <v>221.0934828975056</v>
      </c>
      <c r="Y292" s="12">
        <f>(X292*POP_PADRAO!$G$2)/100000</f>
        <v>26.960029249248674</v>
      </c>
      <c r="Z292" s="8">
        <f>VLOOKUP(A292,OBITOS!A:AC,16,0)</f>
        <v>7</v>
      </c>
      <c r="AA292" s="1">
        <f>VLOOKUP(A292,POP_2021_FX_ETARIA!A:AC,25,0)</f>
        <v>1003.2056293979671</v>
      </c>
      <c r="AB292" s="3">
        <f t="shared" si="42"/>
        <v>697.76322967812337</v>
      </c>
      <c r="AC292" s="12">
        <f>(AB292*POP_PADRAO!$H$2)/100000</f>
        <v>63.700635444255454</v>
      </c>
      <c r="AD292" s="8">
        <f>VLOOKUP(A292,OBITOS!A:AC,17,0)</f>
        <v>15</v>
      </c>
      <c r="AE292" s="1">
        <f>VLOOKUP(A292,POP_2021_FX_ETARIA!A:AC,28,0)</f>
        <v>464.66915887850467</v>
      </c>
      <c r="AF292" s="3">
        <f t="shared" si="43"/>
        <v>3228.103202761084</v>
      </c>
      <c r="AG292" s="12">
        <f>(AF292*POP_PADRAO!$I$2)/100000</f>
        <v>223.20736599260263</v>
      </c>
      <c r="AH292" s="12">
        <f t="shared" si="44"/>
        <v>335.01190664262714</v>
      </c>
    </row>
    <row r="293" spans="1:34" x14ac:dyDescent="0.25">
      <c r="A293" s="8" t="s">
        <v>292</v>
      </c>
      <c r="B293" s="6">
        <f>VLOOKUP($A293,OBITOS!A:AC,10,0)</f>
        <v>0</v>
      </c>
      <c r="C293" s="1">
        <f>VLOOKUP(A293,POP_2021_FX_ETARIA!A:AC,7,0)</f>
        <v>3891.880417112724</v>
      </c>
      <c r="D293" s="3">
        <f t="shared" si="36"/>
        <v>0</v>
      </c>
      <c r="E293" s="12">
        <f>(D293*POP_PADRAO!$B$2)/100000</f>
        <v>0</v>
      </c>
      <c r="F293" s="6">
        <f>VLOOKUP(A293,OBITOS!A:AC,11,0)</f>
        <v>0</v>
      </c>
      <c r="G293" s="1">
        <f>VLOOKUP(A293,POP_2021_FX_ETARIA!A:AC,10,0)</f>
        <v>4297.9506644048633</v>
      </c>
      <c r="H293" s="3">
        <f t="shared" si="37"/>
        <v>0</v>
      </c>
      <c r="I293" s="12">
        <f>(H293*POP_PADRAO!$C$2)/100000</f>
        <v>0</v>
      </c>
      <c r="J293" s="8">
        <f>VLOOKUP(A293,OBITOS!A:AC,12,0)</f>
        <v>1</v>
      </c>
      <c r="K293" s="1">
        <f>VLOOKUP(A293,POP_2021_FX_ETARIA!A:AC,13,0)</f>
        <v>5101.5781136763644</v>
      </c>
      <c r="L293" s="3">
        <f t="shared" si="38"/>
        <v>19.601777679718154</v>
      </c>
      <c r="M293" s="12">
        <f>(L293*POP_PADRAO!$D$2)/100000</f>
        <v>2.9006930222527916</v>
      </c>
      <c r="N293" s="8">
        <f>VLOOKUP(A293,OBITOS!A:AB,13,0)</f>
        <v>3</v>
      </c>
      <c r="O293" s="1">
        <f>VLOOKUP(A293,POP_2021_FX_ETARIA!A:AC,16,0)</f>
        <v>4745.4677130131313</v>
      </c>
      <c r="P293" s="3">
        <f t="shared" si="39"/>
        <v>63.218215388407984</v>
      </c>
      <c r="Q293" s="12">
        <f>(P293*POP_PADRAO!$E$2)/100000</f>
        <v>10.480321059396875</v>
      </c>
      <c r="R293" s="8">
        <f>VLOOKUP($A293,OBITOS!A:AB,14,0)</f>
        <v>9</v>
      </c>
      <c r="S293" s="1">
        <f>VLOOKUP(A293,POP_2021_FX_ETARIA!A:AC,19,0)</f>
        <v>4239.3557718013153</v>
      </c>
      <c r="T293" s="3">
        <f t="shared" si="40"/>
        <v>212.29640738965094</v>
      </c>
      <c r="U293" s="12">
        <f>(T293*POP_PADRAO!$F$2)/100000</f>
        <v>32.390618486584401</v>
      </c>
      <c r="V293" s="8">
        <f>VLOOKUP(A293,OBITOS!A:AC,15,0)</f>
        <v>13</v>
      </c>
      <c r="W293" s="1">
        <f>VLOOKUP(A293,POP_2021_FX_ETARIA!A:AC,22,0)</f>
        <v>3131.0509929316727</v>
      </c>
      <c r="X293" s="3">
        <f t="shared" si="41"/>
        <v>415.19604852643459</v>
      </c>
      <c r="Y293" s="12">
        <f>(X293*POP_PADRAO!$G$2)/100000</f>
        <v>50.628799482227691</v>
      </c>
      <c r="Z293" s="8">
        <f>VLOOKUP(A293,OBITOS!A:AC,16,0)</f>
        <v>11</v>
      </c>
      <c r="AA293" s="1">
        <f>VLOOKUP(A293,POP_2021_FX_ETARIA!A:AC,25,0)</f>
        <v>1956.7286942924159</v>
      </c>
      <c r="AB293" s="3">
        <f t="shared" si="42"/>
        <v>562.16275828559742</v>
      </c>
      <c r="AC293" s="12">
        <f>(AB293*POP_PADRAO!$H$2)/100000</f>
        <v>51.321312735850334</v>
      </c>
      <c r="AD293" s="8">
        <f>VLOOKUP(A293,OBITOS!A:AC,17,0)</f>
        <v>17</v>
      </c>
      <c r="AE293" s="1">
        <f>VLOOKUP(A293,POP_2021_FX_ETARIA!A:AC,28,0)</f>
        <v>987.67340696686495</v>
      </c>
      <c r="AF293" s="3">
        <f t="shared" si="43"/>
        <v>1721.2167382542807</v>
      </c>
      <c r="AG293" s="12">
        <f>(AF293*POP_PADRAO!$I$2)/100000</f>
        <v>119.01362203027163</v>
      </c>
      <c r="AH293" s="12">
        <f t="shared" si="44"/>
        <v>266.73536681658373</v>
      </c>
    </row>
    <row r="294" spans="1:34" x14ac:dyDescent="0.25">
      <c r="A294" s="8" t="s">
        <v>293</v>
      </c>
      <c r="B294" s="6">
        <f>VLOOKUP($A294,OBITOS!A:AC,10,0)</f>
        <v>0</v>
      </c>
      <c r="C294" s="1">
        <f>VLOOKUP(A294,POP_2021_FX_ETARIA!A:AC,7,0)</f>
        <v>4256.2847626977518</v>
      </c>
      <c r="D294" s="3">
        <f t="shared" si="36"/>
        <v>0</v>
      </c>
      <c r="E294" s="12">
        <f>(D294*POP_PADRAO!$B$2)/100000</f>
        <v>0</v>
      </c>
      <c r="F294" s="6">
        <f>VLOOKUP(A294,OBITOS!A:AC,11,0)</f>
        <v>0</v>
      </c>
      <c r="G294" s="1">
        <f>VLOOKUP(A294,POP_2021_FX_ETARIA!A:AC,10,0)</f>
        <v>4660.3411082838566</v>
      </c>
      <c r="H294" s="3">
        <f t="shared" si="37"/>
        <v>0</v>
      </c>
      <c r="I294" s="12">
        <f>(H294*POP_PADRAO!$C$2)/100000</f>
        <v>0</v>
      </c>
      <c r="J294" s="8">
        <f>VLOOKUP(A294,OBITOS!A:AC,12,0)</f>
        <v>0</v>
      </c>
      <c r="K294" s="1">
        <f>VLOOKUP(A294,POP_2021_FX_ETARIA!A:AC,13,0)</f>
        <v>5425.6014080132518</v>
      </c>
      <c r="L294" s="3">
        <f t="shared" si="38"/>
        <v>0</v>
      </c>
      <c r="M294" s="12">
        <f>(L294*POP_PADRAO!$D$2)/100000</f>
        <v>0</v>
      </c>
      <c r="N294" s="8">
        <f>VLOOKUP(A294,OBITOS!A:AB,13,0)</f>
        <v>0</v>
      </c>
      <c r="O294" s="1">
        <f>VLOOKUP(A294,POP_2021_FX_ETARIA!A:AC,16,0)</f>
        <v>4928.8252511424334</v>
      </c>
      <c r="P294" s="3">
        <f t="shared" si="39"/>
        <v>0</v>
      </c>
      <c r="Q294" s="12">
        <f>(P294*POP_PADRAO!$E$2)/100000</f>
        <v>0</v>
      </c>
      <c r="R294" s="8">
        <f>VLOOKUP($A294,OBITOS!A:AB,14,0)</f>
        <v>5</v>
      </c>
      <c r="S294" s="1">
        <f>VLOOKUP(A294,POP_2021_FX_ETARIA!A:AC,19,0)</f>
        <v>4524.9861252205528</v>
      </c>
      <c r="T294" s="3">
        <f t="shared" si="40"/>
        <v>110.49757638221033</v>
      </c>
      <c r="U294" s="12">
        <f>(T294*POP_PADRAO!$F$2)/100000</f>
        <v>16.858904417159099</v>
      </c>
      <c r="V294" s="8">
        <f>VLOOKUP(A294,OBITOS!A:AC,15,0)</f>
        <v>14</v>
      </c>
      <c r="W294" s="1">
        <f>VLOOKUP(A294,POP_2021_FX_ETARIA!A:AC,22,0)</f>
        <v>3163.6015230562102</v>
      </c>
      <c r="X294" s="3">
        <f t="shared" si="41"/>
        <v>442.53360917829002</v>
      </c>
      <c r="Y294" s="12">
        <f>(X294*POP_PADRAO!$G$2)/100000</f>
        <v>53.962328020103229</v>
      </c>
      <c r="Z294" s="8">
        <f>VLOOKUP(A294,OBITOS!A:AC,16,0)</f>
        <v>18</v>
      </c>
      <c r="AA294" s="1">
        <f>VLOOKUP(A294,POP_2021_FX_ETARIA!A:AC,25,0)</f>
        <v>1941.4417513682563</v>
      </c>
      <c r="AB294" s="3">
        <f t="shared" si="42"/>
        <v>927.14602368648286</v>
      </c>
      <c r="AC294" s="12">
        <f>(AB294*POP_PADRAO!$H$2)/100000</f>
        <v>84.641592371796122</v>
      </c>
      <c r="AD294" s="8">
        <f>VLOOKUP(A294,OBITOS!A:AC,17,0)</f>
        <v>30</v>
      </c>
      <c r="AE294" s="1">
        <f>VLOOKUP(A294,POP_2021_FX_ETARIA!A:AC,28,0)</f>
        <v>987.67340696686495</v>
      </c>
      <c r="AF294" s="3">
        <f t="shared" si="43"/>
        <v>3037.4413028016716</v>
      </c>
      <c r="AG294" s="12">
        <f>(AF294*POP_PADRAO!$I$2)/100000</f>
        <v>210.02403887694993</v>
      </c>
      <c r="AH294" s="12">
        <f t="shared" si="44"/>
        <v>365.48686368600841</v>
      </c>
    </row>
    <row r="295" spans="1:34" x14ac:dyDescent="0.25">
      <c r="A295" s="8" t="s">
        <v>294</v>
      </c>
      <c r="B295" s="6">
        <f>VLOOKUP($A295,OBITOS!A:AC,10,0)</f>
        <v>0</v>
      </c>
      <c r="C295" s="1">
        <f>VLOOKUP(A295,POP_2021_FX_ETARIA!A:AC,7,0)</f>
        <v>4123.9650291423814</v>
      </c>
      <c r="D295" s="3">
        <f t="shared" si="36"/>
        <v>0</v>
      </c>
      <c r="E295" s="12">
        <f>(D295*POP_PADRAO!$B$2)/100000</f>
        <v>0</v>
      </c>
      <c r="F295" s="6">
        <f>VLOOKUP(A295,OBITOS!A:AC,11,0)</f>
        <v>0</v>
      </c>
      <c r="G295" s="1">
        <f>VLOOKUP(A295,POP_2021_FX_ETARIA!A:AC,10,0)</f>
        <v>4253.5578350296864</v>
      </c>
      <c r="H295" s="3">
        <f t="shared" si="37"/>
        <v>0</v>
      </c>
      <c r="I295" s="12">
        <f>(H295*POP_PADRAO!$C$2)/100000</f>
        <v>0</v>
      </c>
      <c r="J295" s="8">
        <f>VLOOKUP(A295,OBITOS!A:AC,12,0)</f>
        <v>1</v>
      </c>
      <c r="K295" s="1">
        <f>VLOOKUP(A295,POP_2021_FX_ETARIA!A:AC,13,0)</f>
        <v>4795.9536183869968</v>
      </c>
      <c r="L295" s="3">
        <f t="shared" si="38"/>
        <v>20.850910571072742</v>
      </c>
      <c r="M295" s="12">
        <f>(L295*POP_PADRAO!$D$2)/100000</f>
        <v>3.0855411070041954</v>
      </c>
      <c r="N295" s="8">
        <f>VLOOKUP(A295,OBITOS!A:AB,13,0)</f>
        <v>0</v>
      </c>
      <c r="O295" s="1">
        <f>VLOOKUP(A295,POP_2021_FX_ETARIA!A:AC,16,0)</f>
        <v>4768.3874052792935</v>
      </c>
      <c r="P295" s="3">
        <f t="shared" si="39"/>
        <v>0</v>
      </c>
      <c r="Q295" s="12">
        <f>(P295*POP_PADRAO!$E$2)/100000</f>
        <v>0</v>
      </c>
      <c r="R295" s="8">
        <f>VLOOKUP($A295,OBITOS!A:AB,14,0)</f>
        <v>4</v>
      </c>
      <c r="S295" s="1">
        <f>VLOOKUP(A295,POP_2021_FX_ETARIA!A:AC,19,0)</f>
        <v>4116.357055017912</v>
      </c>
      <c r="T295" s="3">
        <f t="shared" si="40"/>
        <v>97.173300239441801</v>
      </c>
      <c r="U295" s="12">
        <f>(T295*POP_PADRAO!$F$2)/100000</f>
        <v>14.825984734452529</v>
      </c>
      <c r="V295" s="8">
        <f>VLOOKUP(A295,OBITOS!A:AC,15,0)</f>
        <v>9</v>
      </c>
      <c r="W295" s="1">
        <f>VLOOKUP(A295,POP_2021_FX_ETARIA!A:AC,22,0)</f>
        <v>2740.4446314372267</v>
      </c>
      <c r="X295" s="3">
        <f t="shared" si="41"/>
        <v>328.41386017275408</v>
      </c>
      <c r="Y295" s="12">
        <f>(X295*POP_PADRAO!$G$2)/100000</f>
        <v>40.046622632566105</v>
      </c>
      <c r="Z295" s="8">
        <f>VLOOKUP(A295,OBITOS!A:AC,16,0)</f>
        <v>11</v>
      </c>
      <c r="AA295" s="1">
        <f>VLOOKUP(A295,POP_2021_FX_ETARIA!A:AC,25,0)</f>
        <v>1608.9507427677872</v>
      </c>
      <c r="AB295" s="3">
        <f t="shared" si="42"/>
        <v>683.67537349697363</v>
      </c>
      <c r="AC295" s="12">
        <f>(AB295*POP_PADRAO!$H$2)/100000</f>
        <v>62.414518101556709</v>
      </c>
      <c r="AD295" s="8">
        <f>VLOOKUP(A295,OBITOS!A:AC,17,0)</f>
        <v>17</v>
      </c>
      <c r="AE295" s="1">
        <f>VLOOKUP(A295,POP_2021_FX_ETARIA!A:AC,28,0)</f>
        <v>649.73220050977068</v>
      </c>
      <c r="AF295" s="3">
        <f t="shared" si="43"/>
        <v>2616.4625959221416</v>
      </c>
      <c r="AG295" s="12">
        <f>(AF295*POP_PADRAO!$I$2)/100000</f>
        <v>180.91544401505686</v>
      </c>
      <c r="AH295" s="12">
        <f t="shared" si="44"/>
        <v>301.28811059063639</v>
      </c>
    </row>
    <row r="296" spans="1:34" x14ac:dyDescent="0.25">
      <c r="A296" s="8" t="s">
        <v>295</v>
      </c>
      <c r="B296" s="6">
        <f>VLOOKUP($A296,OBITOS!A:AC,10,0)</f>
        <v>0</v>
      </c>
      <c r="C296" s="1">
        <f>VLOOKUP(A296,POP_2021_FX_ETARIA!A:AC,7,0)</f>
        <v>2842.6725888324872</v>
      </c>
      <c r="D296" s="3">
        <f t="shared" si="36"/>
        <v>0</v>
      </c>
      <c r="E296" s="12">
        <f>(D296*POP_PADRAO!$B$2)/100000</f>
        <v>0</v>
      </c>
      <c r="F296" s="6">
        <f>VLOOKUP(A296,OBITOS!A:AC,11,0)</f>
        <v>0</v>
      </c>
      <c r="G296" s="1">
        <f>VLOOKUP(A296,POP_2021_FX_ETARIA!A:AC,10,0)</f>
        <v>2956.9368414357496</v>
      </c>
      <c r="H296" s="3">
        <f t="shared" si="37"/>
        <v>0</v>
      </c>
      <c r="I296" s="12">
        <f>(H296*POP_PADRAO!$C$2)/100000</f>
        <v>0</v>
      </c>
      <c r="J296" s="8">
        <f>VLOOKUP(A296,OBITOS!A:AC,12,0)</f>
        <v>1</v>
      </c>
      <c r="K296" s="1">
        <f>VLOOKUP(A296,POP_2021_FX_ETARIA!A:AC,13,0)</f>
        <v>3504.0077900468914</v>
      </c>
      <c r="L296" s="3">
        <f t="shared" si="38"/>
        <v>28.538749338414508</v>
      </c>
      <c r="M296" s="12">
        <f>(L296*POP_PADRAO!$D$2)/100000</f>
        <v>4.2231961010054029</v>
      </c>
      <c r="N296" s="8">
        <f>VLOOKUP(A296,OBITOS!A:AB,13,0)</f>
        <v>1</v>
      </c>
      <c r="O296" s="1">
        <f>VLOOKUP(A296,POP_2021_FX_ETARIA!A:AC,16,0)</f>
        <v>3567.955196334246</v>
      </c>
      <c r="P296" s="3">
        <f t="shared" si="39"/>
        <v>28.027257770148299</v>
      </c>
      <c r="Q296" s="12">
        <f>(P296*POP_PADRAO!$E$2)/100000</f>
        <v>4.6463611483011054</v>
      </c>
      <c r="R296" s="8">
        <f>VLOOKUP($A296,OBITOS!A:AB,14,0)</f>
        <v>7</v>
      </c>
      <c r="S296" s="1">
        <f>VLOOKUP(A296,POP_2021_FX_ETARIA!A:AC,19,0)</f>
        <v>3093.1276408700337</v>
      </c>
      <c r="T296" s="3">
        <f t="shared" si="40"/>
        <v>226.30815190125946</v>
      </c>
      <c r="U296" s="12">
        <f>(T296*POP_PADRAO!$F$2)/100000</f>
        <v>34.528427017531442</v>
      </c>
      <c r="V296" s="8">
        <f>VLOOKUP(A296,OBITOS!A:AC,15,0)</f>
        <v>7</v>
      </c>
      <c r="W296" s="1">
        <f>VLOOKUP(A296,POP_2021_FX_ETARIA!A:AC,22,0)</f>
        <v>2169.5300462249616</v>
      </c>
      <c r="X296" s="3">
        <f t="shared" si="41"/>
        <v>322.65052112000848</v>
      </c>
      <c r="Y296" s="12">
        <f>(X296*POP_PADRAO!$G$2)/100000</f>
        <v>39.343843937332515</v>
      </c>
      <c r="Z296" s="8">
        <f>VLOOKUP(A296,OBITOS!A:AC,16,0)</f>
        <v>15</v>
      </c>
      <c r="AA296" s="1">
        <f>VLOOKUP(A296,POP_2021_FX_ETARIA!A:AC,25,0)</f>
        <v>1559.1327621502767</v>
      </c>
      <c r="AB296" s="3">
        <f t="shared" si="42"/>
        <v>962.07329896094052</v>
      </c>
      <c r="AC296" s="12">
        <f>(AB296*POP_PADRAO!$H$2)/100000</f>
        <v>87.830194944542342</v>
      </c>
      <c r="AD296" s="8">
        <f>VLOOKUP(A296,OBITOS!A:AC,17,0)</f>
        <v>24</v>
      </c>
      <c r="AE296" s="1">
        <f>VLOOKUP(A296,POP_2021_FX_ETARIA!A:AC,28,0)</f>
        <v>746.57179341657206</v>
      </c>
      <c r="AF296" s="3">
        <f t="shared" si="43"/>
        <v>3214.6941810067128</v>
      </c>
      <c r="AG296" s="12">
        <f>(AF296*POP_PADRAO!$I$2)/100000</f>
        <v>222.28019847708742</v>
      </c>
      <c r="AH296" s="12">
        <f t="shared" si="44"/>
        <v>392.85222162580021</v>
      </c>
    </row>
    <row r="297" spans="1:34" x14ac:dyDescent="0.25">
      <c r="A297" s="8" t="s">
        <v>296</v>
      </c>
      <c r="B297" s="6">
        <f>VLOOKUP($A297,OBITOS!A:AC,10,0)</f>
        <v>0</v>
      </c>
      <c r="C297" s="1">
        <f>VLOOKUP(A297,POP_2021_FX_ETARIA!A:AC,7,0)</f>
        <v>2834.1456369349771</v>
      </c>
      <c r="D297" s="3">
        <f t="shared" si="36"/>
        <v>0</v>
      </c>
      <c r="E297" s="12">
        <f>(D297*POP_PADRAO!$B$2)/100000</f>
        <v>0</v>
      </c>
      <c r="F297" s="6">
        <f>VLOOKUP(A297,OBITOS!A:AC,11,0)</f>
        <v>0</v>
      </c>
      <c r="G297" s="1">
        <f>VLOOKUP(A297,POP_2021_FX_ETARIA!A:AC,10,0)</f>
        <v>3007.6222782877858</v>
      </c>
      <c r="H297" s="3">
        <f t="shared" si="37"/>
        <v>0</v>
      </c>
      <c r="I297" s="12">
        <f>(H297*POP_PADRAO!$C$2)/100000</f>
        <v>0</v>
      </c>
      <c r="J297" s="8">
        <f>VLOOKUP(A297,OBITOS!A:AC,12,0)</f>
        <v>0</v>
      </c>
      <c r="K297" s="1">
        <f>VLOOKUP(A297,POP_2021_FX_ETARIA!A:AC,13,0)</f>
        <v>3353.7293525941609</v>
      </c>
      <c r="L297" s="3">
        <f t="shared" si="38"/>
        <v>0</v>
      </c>
      <c r="M297" s="12">
        <f>(L297*POP_PADRAO!$D$2)/100000</f>
        <v>0</v>
      </c>
      <c r="N297" s="8">
        <f>VLOOKUP(A297,OBITOS!A:AB,13,0)</f>
        <v>1</v>
      </c>
      <c r="O297" s="1">
        <f>VLOOKUP(A297,POP_2021_FX_ETARIA!A:AC,16,0)</f>
        <v>3480.8256433102106</v>
      </c>
      <c r="P297" s="3">
        <f t="shared" si="39"/>
        <v>28.728816162392313</v>
      </c>
      <c r="Q297" s="12">
        <f>(P297*POP_PADRAO!$E$2)/100000</f>
        <v>4.7626655575201573</v>
      </c>
      <c r="R297" s="8">
        <f>VLOOKUP($A297,OBITOS!A:AB,14,0)</f>
        <v>5</v>
      </c>
      <c r="S297" s="1">
        <f>VLOOKUP(A297,POP_2021_FX_ETARIA!A:AC,19,0)</f>
        <v>3255.051470379718</v>
      </c>
      <c r="T297" s="3">
        <f t="shared" si="40"/>
        <v>153.6074020794739</v>
      </c>
      <c r="U297" s="12">
        <f>(T297*POP_PADRAO!$F$2)/100000</f>
        <v>23.436283348590262</v>
      </c>
      <c r="V297" s="8">
        <f>VLOOKUP(A297,OBITOS!A:AC,15,0)</f>
        <v>8</v>
      </c>
      <c r="W297" s="1">
        <f>VLOOKUP(A297,POP_2021_FX_ETARIA!A:AC,22,0)</f>
        <v>2223.264536533939</v>
      </c>
      <c r="X297" s="3">
        <f t="shared" si="41"/>
        <v>359.83122424432543</v>
      </c>
      <c r="Y297" s="12">
        <f>(X297*POP_PADRAO!$G$2)/100000</f>
        <v>43.877640368609072</v>
      </c>
      <c r="Z297" s="8">
        <f>VLOOKUP(A297,OBITOS!A:AC,16,0)</f>
        <v>13</v>
      </c>
      <c r="AA297" s="1">
        <f>VLOOKUP(A297,POP_2021_FX_ETARIA!A:AC,25,0)</f>
        <v>1169.7655622109332</v>
      </c>
      <c r="AB297" s="3">
        <f t="shared" si="42"/>
        <v>1111.3337937072752</v>
      </c>
      <c r="AC297" s="12">
        <f>(AB297*POP_PADRAO!$H$2)/100000</f>
        <v>101.45657701464869</v>
      </c>
      <c r="AD297" s="8">
        <f>VLOOKUP(A297,OBITOS!A:AC,17,0)</f>
        <v>12</v>
      </c>
      <c r="AE297" s="1">
        <f>VLOOKUP(A297,POP_2021_FX_ETARIA!A:AC,28,0)</f>
        <v>526.54937570942116</v>
      </c>
      <c r="AF297" s="3">
        <f t="shared" si="43"/>
        <v>2278.9885533208303</v>
      </c>
      <c r="AG297" s="12">
        <f>(AF297*POP_PADRAO!$I$2)/100000</f>
        <v>157.5807835632209</v>
      </c>
      <c r="AH297" s="12">
        <f t="shared" si="44"/>
        <v>331.11394985258909</v>
      </c>
    </row>
    <row r="298" spans="1:34" x14ac:dyDescent="0.25">
      <c r="A298" s="8" t="s">
        <v>297</v>
      </c>
      <c r="B298" s="6">
        <f>VLOOKUP($A298,OBITOS!A:AC,10,0)</f>
        <v>0</v>
      </c>
      <c r="C298" s="1">
        <f>VLOOKUP(A298,POP_2021_FX_ETARIA!A:AC,7,0)</f>
        <v>4704.7457094512929</v>
      </c>
      <c r="D298" s="3">
        <f t="shared" si="36"/>
        <v>0</v>
      </c>
      <c r="E298" s="12">
        <f>(D298*POP_PADRAO!$B$2)/100000</f>
        <v>0</v>
      </c>
      <c r="F298" s="6">
        <f>VLOOKUP(A298,OBITOS!A:AC,11,0)</f>
        <v>0</v>
      </c>
      <c r="G298" s="1">
        <f>VLOOKUP(A298,POP_2021_FX_ETARIA!A:AC,10,0)</f>
        <v>4682.8189200076322</v>
      </c>
      <c r="H298" s="3">
        <f t="shared" si="37"/>
        <v>0</v>
      </c>
      <c r="I298" s="12">
        <f>(H298*POP_PADRAO!$C$2)/100000</f>
        <v>0</v>
      </c>
      <c r="J298" s="8">
        <f>VLOOKUP(A298,OBITOS!A:AC,12,0)</f>
        <v>2</v>
      </c>
      <c r="K298" s="1">
        <f>VLOOKUP(A298,POP_2021_FX_ETARIA!A:AC,13,0)</f>
        <v>5706.8469974285281</v>
      </c>
      <c r="L298" s="3">
        <f t="shared" si="38"/>
        <v>35.045621529737666</v>
      </c>
      <c r="M298" s="12">
        <f>(L298*POP_PADRAO!$D$2)/100000</f>
        <v>5.186090337969997</v>
      </c>
      <c r="N298" s="8">
        <f>VLOOKUP(A298,OBITOS!A:AB,13,0)</f>
        <v>5</v>
      </c>
      <c r="O298" s="1">
        <f>VLOOKUP(A298,POP_2021_FX_ETARIA!A:AC,16,0)</f>
        <v>6004.3153227688326</v>
      </c>
      <c r="P298" s="3">
        <f t="shared" si="39"/>
        <v>83.273441370402537</v>
      </c>
      <c r="Q298" s="12">
        <f>(P298*POP_PADRAO!$E$2)/100000</f>
        <v>13.805078107957939</v>
      </c>
      <c r="R298" s="8">
        <f>VLOOKUP($A298,OBITOS!A:AB,14,0)</f>
        <v>5</v>
      </c>
      <c r="S298" s="1">
        <f>VLOOKUP(A298,POP_2021_FX_ETARIA!A:AC,19,0)</f>
        <v>4711.0909451833368</v>
      </c>
      <c r="T298" s="3">
        <f t="shared" si="40"/>
        <v>106.13252977236721</v>
      </c>
      <c r="U298" s="12">
        <f>(T298*POP_PADRAO!$F$2)/100000</f>
        <v>16.192917831921765</v>
      </c>
      <c r="V298" s="8">
        <f>VLOOKUP(A298,OBITOS!A:AC,15,0)</f>
        <v>17</v>
      </c>
      <c r="W298" s="1">
        <f>VLOOKUP(A298,POP_2021_FX_ETARIA!A:AC,22,0)</f>
        <v>3367.8091801151572</v>
      </c>
      <c r="X298" s="3">
        <f t="shared" si="41"/>
        <v>504.77919296540165</v>
      </c>
      <c r="Y298" s="12">
        <f>(X298*POP_PADRAO!$G$2)/100000</f>
        <v>61.552523522677319</v>
      </c>
      <c r="Z298" s="8">
        <f>VLOOKUP(A298,OBITOS!A:AC,16,0)</f>
        <v>25</v>
      </c>
      <c r="AA298" s="1">
        <f>VLOOKUP(A298,POP_2021_FX_ETARIA!A:AC,25,0)</f>
        <v>2226.3816817044508</v>
      </c>
      <c r="AB298" s="3">
        <f t="shared" si="42"/>
        <v>1122.8982076811176</v>
      </c>
      <c r="AC298" s="12">
        <f>(AB298*POP_PADRAO!$H$2)/100000</f>
        <v>102.51232269934751</v>
      </c>
      <c r="AD298" s="8">
        <f>VLOOKUP(A298,OBITOS!A:AC,17,0)</f>
        <v>23</v>
      </c>
      <c r="AE298" s="1">
        <f>VLOOKUP(A298,POP_2021_FX_ETARIA!A:AC,28,0)</f>
        <v>944.02780930760503</v>
      </c>
      <c r="AF298" s="3">
        <f t="shared" si="43"/>
        <v>2436.3689049445798</v>
      </c>
      <c r="AG298" s="12">
        <f>(AF298*POP_PADRAO!$I$2)/100000</f>
        <v>168.46285626612593</v>
      </c>
      <c r="AH298" s="12">
        <f t="shared" si="44"/>
        <v>367.71178876600044</v>
      </c>
    </row>
    <row r="299" spans="1:34" x14ac:dyDescent="0.25">
      <c r="A299" s="8" t="s">
        <v>298</v>
      </c>
      <c r="B299" s="6">
        <f>VLOOKUP($A299,OBITOS!A:AC,10,0)</f>
        <v>0</v>
      </c>
      <c r="C299" s="1">
        <f>VLOOKUP(A299,POP_2021_FX_ETARIA!A:AC,7,0)</f>
        <v>2558.0855692530818</v>
      </c>
      <c r="D299" s="3">
        <f t="shared" si="36"/>
        <v>0</v>
      </c>
      <c r="E299" s="12">
        <f>(D299*POP_PADRAO!$B$2)/100000</f>
        <v>0</v>
      </c>
      <c r="F299" s="6">
        <f>VLOOKUP(A299,OBITOS!A:AC,11,0)</f>
        <v>0</v>
      </c>
      <c r="G299" s="1">
        <f>VLOOKUP(A299,POP_2021_FX_ETARIA!A:AC,10,0)</f>
        <v>2724.1274619967348</v>
      </c>
      <c r="H299" s="3">
        <f t="shared" si="37"/>
        <v>0</v>
      </c>
      <c r="I299" s="12">
        <f>(H299*POP_PADRAO!$C$2)/100000</f>
        <v>0</v>
      </c>
      <c r="J299" s="8">
        <f>VLOOKUP(A299,OBITOS!A:AC,12,0)</f>
        <v>0</v>
      </c>
      <c r="K299" s="1">
        <f>VLOOKUP(A299,POP_2021_FX_ETARIA!A:AC,13,0)</f>
        <v>2983.1669944032669</v>
      </c>
      <c r="L299" s="3">
        <f t="shared" si="38"/>
        <v>0</v>
      </c>
      <c r="M299" s="12">
        <f>(L299*POP_PADRAO!$D$2)/100000</f>
        <v>0</v>
      </c>
      <c r="N299" s="8">
        <f>VLOOKUP(A299,OBITOS!A:AB,13,0)</f>
        <v>3</v>
      </c>
      <c r="O299" s="1">
        <f>VLOOKUP(A299,POP_2021_FX_ETARIA!A:AC,16,0)</f>
        <v>3237.9520142557121</v>
      </c>
      <c r="P299" s="3">
        <f t="shared" si="39"/>
        <v>92.651156866807099</v>
      </c>
      <c r="Q299" s="12">
        <f>(P299*POP_PADRAO!$E$2)/100000</f>
        <v>15.359716570973182</v>
      </c>
      <c r="R299" s="8">
        <f>VLOOKUP($A299,OBITOS!A:AB,14,0)</f>
        <v>6</v>
      </c>
      <c r="S299" s="1">
        <f>VLOOKUP(A299,POP_2021_FX_ETARIA!A:AC,19,0)</f>
        <v>2793.5048067379407</v>
      </c>
      <c r="T299" s="3">
        <f t="shared" si="40"/>
        <v>214.78395116872485</v>
      </c>
      <c r="U299" s="12">
        <f>(T299*POP_PADRAO!$F$2)/100000</f>
        <v>32.770149551228258</v>
      </c>
      <c r="V299" s="8">
        <f>VLOOKUP(A299,OBITOS!A:AC,15,0)</f>
        <v>10</v>
      </c>
      <c r="W299" s="1">
        <f>VLOOKUP(A299,POP_2021_FX_ETARIA!A:AC,22,0)</f>
        <v>1954.592084989052</v>
      </c>
      <c r="X299" s="3">
        <f t="shared" si="41"/>
        <v>511.61570113776509</v>
      </c>
      <c r="Y299" s="12">
        <f>(X299*POP_PADRAO!$G$2)/100000</f>
        <v>62.38616392615809</v>
      </c>
      <c r="Z299" s="8">
        <f>VLOOKUP(A299,OBITOS!A:AC,16,0)</f>
        <v>15</v>
      </c>
      <c r="AA299" s="1">
        <f>VLOOKUP(A299,POP_2021_FX_ETARIA!A:AC,25,0)</f>
        <v>1228.0042459625445</v>
      </c>
      <c r="AB299" s="3">
        <f t="shared" si="42"/>
        <v>1221.4941478677522</v>
      </c>
      <c r="AC299" s="12">
        <f>(AB299*POP_PADRAO!$H$2)/100000</f>
        <v>111.51340469246094</v>
      </c>
      <c r="AD299" s="8">
        <f>VLOOKUP(A299,OBITOS!A:AC,17,0)</f>
        <v>15</v>
      </c>
      <c r="AE299" s="1">
        <f>VLOOKUP(A299,POP_2021_FX_ETARIA!A:AC,28,0)</f>
        <v>633.73978433598188</v>
      </c>
      <c r="AF299" s="3">
        <f t="shared" si="43"/>
        <v>2366.9020583450761</v>
      </c>
      <c r="AG299" s="12">
        <f>(AF299*POP_PADRAO!$I$2)/100000</f>
        <v>163.65956749889412</v>
      </c>
      <c r="AH299" s="12">
        <f t="shared" si="44"/>
        <v>385.68900223971457</v>
      </c>
    </row>
    <row r="300" spans="1:34" x14ac:dyDescent="0.25">
      <c r="A300" s="8" t="s">
        <v>299</v>
      </c>
      <c r="B300" s="6">
        <f>VLOOKUP($A300,OBITOS!A:AC,10,0)</f>
        <v>0</v>
      </c>
      <c r="C300" s="1">
        <f>VLOOKUP(A300,POP_2021_FX_ETARIA!A:AC,7,0)</f>
        <v>502.21809744779586</v>
      </c>
      <c r="D300" s="3">
        <f t="shared" si="36"/>
        <v>0</v>
      </c>
      <c r="E300" s="12">
        <f>(D300*POP_PADRAO!$B$2)/100000</f>
        <v>0</v>
      </c>
      <c r="F300" s="6">
        <f>VLOOKUP(A300,OBITOS!A:AC,11,0)</f>
        <v>0</v>
      </c>
      <c r="G300" s="1">
        <f>VLOOKUP(A300,POP_2021_FX_ETARIA!A:AC,10,0)</f>
        <v>625.26246246246251</v>
      </c>
      <c r="H300" s="3">
        <f t="shared" si="37"/>
        <v>0</v>
      </c>
      <c r="I300" s="12">
        <f>(H300*POP_PADRAO!$C$2)/100000</f>
        <v>0</v>
      </c>
      <c r="J300" s="8">
        <f>VLOOKUP(A300,OBITOS!A:AC,12,0)</f>
        <v>1</v>
      </c>
      <c r="K300" s="1">
        <f>VLOOKUP(A300,POP_2021_FX_ETARIA!A:AC,13,0)</f>
        <v>848.82379182156137</v>
      </c>
      <c r="L300" s="3">
        <f t="shared" si="38"/>
        <v>117.81008138968598</v>
      </c>
      <c r="M300" s="12">
        <f>(L300*POP_PADRAO!$D$2)/100000</f>
        <v>17.433667834712899</v>
      </c>
      <c r="N300" s="8">
        <f>VLOOKUP(A300,OBITOS!A:AB,13,0)</f>
        <v>2</v>
      </c>
      <c r="O300" s="1">
        <f>VLOOKUP(A300,POP_2021_FX_ETARIA!A:AC,16,0)</f>
        <v>661.38420107719924</v>
      </c>
      <c r="P300" s="3">
        <f t="shared" si="39"/>
        <v>302.3960954529291</v>
      </c>
      <c r="Q300" s="12">
        <f>(P300*POP_PADRAO!$E$2)/100000</f>
        <v>50.13125011491298</v>
      </c>
      <c r="R300" s="8">
        <f>VLOOKUP($A300,OBITOS!A:AB,14,0)</f>
        <v>0</v>
      </c>
      <c r="S300" s="1">
        <f>VLOOKUP(A300,POP_2021_FX_ETARIA!A:AC,19,0)</f>
        <v>494.59349593495932</v>
      </c>
      <c r="T300" s="3">
        <f t="shared" si="40"/>
        <v>0</v>
      </c>
      <c r="U300" s="12">
        <f>(T300*POP_PADRAO!$F$2)/100000</f>
        <v>0</v>
      </c>
      <c r="V300" s="8">
        <f>VLOOKUP(A300,OBITOS!A:AC,15,0)</f>
        <v>3</v>
      </c>
      <c r="W300" s="1">
        <f>VLOOKUP(A300,POP_2021_FX_ETARIA!A:AC,22,0)</f>
        <v>467.64137931034486</v>
      </c>
      <c r="X300" s="3">
        <f t="shared" si="41"/>
        <v>641.51722510618208</v>
      </c>
      <c r="Y300" s="12">
        <f>(X300*POP_PADRAO!$G$2)/100000</f>
        <v>78.226291096862738</v>
      </c>
      <c r="Z300" s="8">
        <f>VLOOKUP(A300,OBITOS!A:AC,16,0)</f>
        <v>3</v>
      </c>
      <c r="AA300" s="1">
        <f>VLOOKUP(A300,POP_2021_FX_ETARIA!A:AC,25,0)</f>
        <v>325.05285412262157</v>
      </c>
      <c r="AB300" s="3">
        <f t="shared" si="42"/>
        <v>922.92682926829275</v>
      </c>
      <c r="AC300" s="12">
        <f>(AB300*POP_PADRAO!$H$2)/100000</f>
        <v>84.256411046569866</v>
      </c>
      <c r="AD300" s="8">
        <f>VLOOKUP(A300,OBITOS!A:AC,17,0)</f>
        <v>2</v>
      </c>
      <c r="AE300" s="1">
        <f>VLOOKUP(A300,POP_2021_FX_ETARIA!A:AC,28,0)</f>
        <v>170.46428571428572</v>
      </c>
      <c r="AF300" s="3">
        <f t="shared" si="43"/>
        <v>1173.2662895453593</v>
      </c>
      <c r="AG300" s="12">
        <f>(AF300*POP_PADRAO!$I$2)/100000</f>
        <v>81.125559391452981</v>
      </c>
      <c r="AH300" s="12">
        <f t="shared" si="44"/>
        <v>311.17317948451148</v>
      </c>
    </row>
    <row r="301" spans="1:34" x14ac:dyDescent="0.25">
      <c r="A301" s="8" t="s">
        <v>300</v>
      </c>
      <c r="B301" s="6">
        <f>VLOOKUP($A301,OBITOS!A:AC,10,0)</f>
        <v>0</v>
      </c>
      <c r="C301" s="1">
        <f>VLOOKUP(A301,POP_2021_FX_ETARIA!A:AC,7,0)</f>
        <v>2409.1251636790535</v>
      </c>
      <c r="D301" s="3">
        <f t="shared" si="36"/>
        <v>0</v>
      </c>
      <c r="E301" s="12">
        <f>(D301*POP_PADRAO!$B$2)/100000</f>
        <v>0</v>
      </c>
      <c r="F301" s="6">
        <f>VLOOKUP(A301,OBITOS!A:AC,11,0)</f>
        <v>0</v>
      </c>
      <c r="G301" s="1">
        <f>VLOOKUP(A301,POP_2021_FX_ETARIA!A:AC,10,0)</f>
        <v>2511.4406202723148</v>
      </c>
      <c r="H301" s="3">
        <f t="shared" si="37"/>
        <v>0</v>
      </c>
      <c r="I301" s="12">
        <f>(H301*POP_PADRAO!$C$2)/100000</f>
        <v>0</v>
      </c>
      <c r="J301" s="8">
        <f>VLOOKUP(A301,OBITOS!A:AC,12,0)</f>
        <v>0</v>
      </c>
      <c r="K301" s="1">
        <f>VLOOKUP(A301,POP_2021_FX_ETARIA!A:AC,13,0)</f>
        <v>3430.1951535408398</v>
      </c>
      <c r="L301" s="3">
        <f t="shared" si="38"/>
        <v>0</v>
      </c>
      <c r="M301" s="12">
        <f>(L301*POP_PADRAO!$D$2)/100000</f>
        <v>0</v>
      </c>
      <c r="N301" s="8">
        <f>VLOOKUP(A301,OBITOS!A:AB,13,0)</f>
        <v>0</v>
      </c>
      <c r="O301" s="1">
        <f>VLOOKUP(A301,POP_2021_FX_ETARIA!A:AC,16,0)</f>
        <v>2986.4829286105532</v>
      </c>
      <c r="P301" s="3">
        <f t="shared" si="39"/>
        <v>0</v>
      </c>
      <c r="Q301" s="12">
        <f>(P301*POP_PADRAO!$E$2)/100000</f>
        <v>0</v>
      </c>
      <c r="R301" s="8">
        <f>VLOOKUP($A301,OBITOS!A:AB,14,0)</f>
        <v>5</v>
      </c>
      <c r="S301" s="1">
        <f>VLOOKUP(A301,POP_2021_FX_ETARIA!A:AC,19,0)</f>
        <v>2606.9864880538162</v>
      </c>
      <c r="T301" s="3">
        <f t="shared" si="40"/>
        <v>191.79232508154007</v>
      </c>
      <c r="U301" s="12">
        <f>(T301*POP_PADRAO!$F$2)/100000</f>
        <v>29.262256986615281</v>
      </c>
      <c r="V301" s="8">
        <f>VLOOKUP(A301,OBITOS!A:AC,15,0)</f>
        <v>6</v>
      </c>
      <c r="W301" s="1">
        <f>VLOOKUP(A301,POP_2021_FX_ETARIA!A:AC,22,0)</f>
        <v>1991.097279032545</v>
      </c>
      <c r="X301" s="3">
        <f t="shared" si="41"/>
        <v>301.34137910706914</v>
      </c>
      <c r="Y301" s="12">
        <f>(X301*POP_PADRAO!$G$2)/100000</f>
        <v>36.745417767477647</v>
      </c>
      <c r="Z301" s="8">
        <f>VLOOKUP(A301,OBITOS!A:AC,16,0)</f>
        <v>12</v>
      </c>
      <c r="AA301" s="1">
        <f>VLOOKUP(A301,POP_2021_FX_ETARIA!A:AC,25,0)</f>
        <v>1320.9373266777593</v>
      </c>
      <c r="AB301" s="3">
        <f t="shared" si="42"/>
        <v>908.44582537316569</v>
      </c>
      <c r="AC301" s="12">
        <f>(AB301*POP_PADRAO!$H$2)/100000</f>
        <v>82.934402217850348</v>
      </c>
      <c r="AD301" s="8">
        <f>VLOOKUP(A301,OBITOS!A:AC,17,0)</f>
        <v>22</v>
      </c>
      <c r="AE301" s="1">
        <f>VLOOKUP(A301,POP_2021_FX_ETARIA!A:AC,28,0)</f>
        <v>596.79793890320207</v>
      </c>
      <c r="AF301" s="3">
        <f t="shared" si="43"/>
        <v>3686.3398088189947</v>
      </c>
      <c r="AG301" s="12">
        <f>(AF301*POP_PADRAO!$I$2)/100000</f>
        <v>254.89216025571409</v>
      </c>
      <c r="AH301" s="12">
        <f t="shared" si="44"/>
        <v>403.83423722765735</v>
      </c>
    </row>
    <row r="302" spans="1:34" x14ac:dyDescent="0.25">
      <c r="A302" s="8" t="s">
        <v>301</v>
      </c>
      <c r="B302" s="6">
        <f>VLOOKUP($A302,OBITOS!A:AC,10,0)</f>
        <v>0</v>
      </c>
      <c r="C302" s="1">
        <f>VLOOKUP(A302,POP_2021_FX_ETARIA!A:AC,7,0)</f>
        <v>3937.6181875649072</v>
      </c>
      <c r="D302" s="3">
        <f t="shared" si="36"/>
        <v>0</v>
      </c>
      <c r="E302" s="12">
        <f>(D302*POP_PADRAO!$B$2)/100000</f>
        <v>0</v>
      </c>
      <c r="F302" s="6">
        <f>VLOOKUP(A302,OBITOS!A:AC,11,0)</f>
        <v>0</v>
      </c>
      <c r="G302" s="1">
        <f>VLOOKUP(A302,POP_2021_FX_ETARIA!A:AC,10,0)</f>
        <v>3981.1304841149772</v>
      </c>
      <c r="H302" s="3">
        <f t="shared" si="37"/>
        <v>0</v>
      </c>
      <c r="I302" s="12">
        <f>(H302*POP_PADRAO!$C$2)/100000</f>
        <v>0</v>
      </c>
      <c r="J302" s="8">
        <f>VLOOKUP(A302,OBITOS!A:AC,12,0)</f>
        <v>1</v>
      </c>
      <c r="K302" s="1">
        <f>VLOOKUP(A302,POP_2021_FX_ETARIA!A:AC,13,0)</f>
        <v>4687.416001671193</v>
      </c>
      <c r="L302" s="3">
        <f t="shared" si="38"/>
        <v>21.333715625911427</v>
      </c>
      <c r="M302" s="12">
        <f>(L302*POP_PADRAO!$D$2)/100000</f>
        <v>3.1569871399386473</v>
      </c>
      <c r="N302" s="8">
        <f>VLOOKUP(A302,OBITOS!A:AB,13,0)</f>
        <v>4</v>
      </c>
      <c r="O302" s="1">
        <f>VLOOKUP(A302,POP_2021_FX_ETARIA!A:AC,16,0)</f>
        <v>4049.1100511228778</v>
      </c>
      <c r="P302" s="3">
        <f t="shared" si="39"/>
        <v>98.787139630614419</v>
      </c>
      <c r="Q302" s="12">
        <f>(P302*POP_PADRAO!$E$2)/100000</f>
        <v>16.376940309171552</v>
      </c>
      <c r="R302" s="8">
        <f>VLOOKUP($A302,OBITOS!A:AB,14,0)</f>
        <v>9</v>
      </c>
      <c r="S302" s="1">
        <f>VLOOKUP(A302,POP_2021_FX_ETARIA!A:AC,19,0)</f>
        <v>3436.1966481094873</v>
      </c>
      <c r="T302" s="3">
        <f t="shared" si="40"/>
        <v>261.9174896451745</v>
      </c>
      <c r="U302" s="12">
        <f>(T302*POP_PADRAO!$F$2)/100000</f>
        <v>39.961436872032209</v>
      </c>
      <c r="V302" s="8">
        <f>VLOOKUP(A302,OBITOS!A:AC,15,0)</f>
        <v>7</v>
      </c>
      <c r="W302" s="1">
        <f>VLOOKUP(A302,POP_2021_FX_ETARIA!A:AC,22,0)</f>
        <v>2591.4205939889739</v>
      </c>
      <c r="X302" s="3">
        <f t="shared" si="41"/>
        <v>270.12211048399899</v>
      </c>
      <c r="Y302" s="12">
        <f>(X302*POP_PADRAO!$G$2)/100000</f>
        <v>32.938555691817534</v>
      </c>
      <c r="Z302" s="8">
        <f>VLOOKUP(A302,OBITOS!A:AC,16,0)</f>
        <v>17</v>
      </c>
      <c r="AA302" s="1">
        <f>VLOOKUP(A302,POP_2021_FX_ETARIA!A:AC,25,0)</f>
        <v>1357.3109632094656</v>
      </c>
      <c r="AB302" s="3">
        <f t="shared" si="42"/>
        <v>1252.476437661875</v>
      </c>
      <c r="AC302" s="12">
        <f>(AB302*POP_PADRAO!$H$2)/100000</f>
        <v>114.34185919315756</v>
      </c>
      <c r="AD302" s="8">
        <f>VLOOKUP(A302,OBITOS!A:AC,17,0)</f>
        <v>17</v>
      </c>
      <c r="AE302" s="1">
        <f>VLOOKUP(A302,POP_2021_FX_ETARIA!A:AC,28,0)</f>
        <v>630.61648877438347</v>
      </c>
      <c r="AF302" s="3">
        <f t="shared" si="43"/>
        <v>2695.7747383104211</v>
      </c>
      <c r="AG302" s="12">
        <f>(AF302*POP_PADRAO!$I$2)/100000</f>
        <v>186.39948627819646</v>
      </c>
      <c r="AH302" s="12">
        <f t="shared" si="44"/>
        <v>393.17526548431397</v>
      </c>
    </row>
    <row r="303" spans="1:34" x14ac:dyDescent="0.25">
      <c r="A303" s="8" t="s">
        <v>302</v>
      </c>
      <c r="B303" s="6">
        <f>VLOOKUP($A303,OBITOS!A:AC,10,0)</f>
        <v>0</v>
      </c>
      <c r="C303" s="1">
        <f>VLOOKUP(A303,POP_2021_FX_ETARIA!A:AC,7,0)</f>
        <v>3254.2109540795591</v>
      </c>
      <c r="D303" s="3">
        <f t="shared" si="36"/>
        <v>0</v>
      </c>
      <c r="E303" s="12">
        <f>(D303*POP_PADRAO!$B$2)/100000</f>
        <v>0</v>
      </c>
      <c r="F303" s="6">
        <f>VLOOKUP(A303,OBITOS!A:AC,11,0)</f>
        <v>0</v>
      </c>
      <c r="G303" s="1">
        <f>VLOOKUP(A303,POP_2021_FX_ETARIA!A:AC,10,0)</f>
        <v>3296.4279122541602</v>
      </c>
      <c r="H303" s="3">
        <f t="shared" si="37"/>
        <v>0</v>
      </c>
      <c r="I303" s="12">
        <f>(H303*POP_PADRAO!$C$2)/100000</f>
        <v>0</v>
      </c>
      <c r="J303" s="8">
        <f>VLOOKUP(A303,OBITOS!A:AC,12,0)</f>
        <v>1</v>
      </c>
      <c r="K303" s="1">
        <f>VLOOKUP(A303,POP_2021_FX_ETARIA!A:AC,13,0)</f>
        <v>3924.4871109254227</v>
      </c>
      <c r="L303" s="3">
        <f t="shared" si="38"/>
        <v>25.481036673966621</v>
      </c>
      <c r="M303" s="12">
        <f>(L303*POP_PADRAO!$D$2)/100000</f>
        <v>3.7707123551564132</v>
      </c>
      <c r="N303" s="8">
        <f>VLOOKUP(A303,OBITOS!A:AB,13,0)</f>
        <v>1</v>
      </c>
      <c r="O303" s="1">
        <f>VLOOKUP(A303,POP_2021_FX_ETARIA!A:AC,16,0)</f>
        <v>3533.9306189519812</v>
      </c>
      <c r="P303" s="3">
        <f t="shared" si="39"/>
        <v>28.297103362390263</v>
      </c>
      <c r="Q303" s="12">
        <f>(P303*POP_PADRAO!$E$2)/100000</f>
        <v>4.6910961732584449</v>
      </c>
      <c r="R303" s="8">
        <f>VLOOKUP($A303,OBITOS!A:AB,14,0)</f>
        <v>3</v>
      </c>
      <c r="S303" s="1">
        <f>VLOOKUP(A303,POP_2021_FX_ETARIA!A:AC,19,0)</f>
        <v>2928.6195198329856</v>
      </c>
      <c r="T303" s="3">
        <f t="shared" si="40"/>
        <v>102.4373422250182</v>
      </c>
      <c r="U303" s="12">
        <f>(T303*POP_PADRAO!$F$2)/100000</f>
        <v>15.629133396969554</v>
      </c>
      <c r="V303" s="8">
        <f>VLOOKUP(A303,OBITOS!A:AC,15,0)</f>
        <v>16</v>
      </c>
      <c r="W303" s="1">
        <f>VLOOKUP(A303,POP_2021_FX_ETARIA!A:AC,22,0)</f>
        <v>2277.0368130890984</v>
      </c>
      <c r="X303" s="3">
        <f t="shared" si="41"/>
        <v>702.66760326522376</v>
      </c>
      <c r="Y303" s="12">
        <f>(X303*POP_PADRAO!$G$2)/100000</f>
        <v>85.682937770318262</v>
      </c>
      <c r="Z303" s="8">
        <f>VLOOKUP(A303,OBITOS!A:AC,16,0)</f>
        <v>16</v>
      </c>
      <c r="AA303" s="1">
        <f>VLOOKUP(A303,POP_2021_FX_ETARIA!A:AC,25,0)</f>
        <v>1405.1710112775004</v>
      </c>
      <c r="AB303" s="3">
        <f t="shared" si="42"/>
        <v>1138.6514432470196</v>
      </c>
      <c r="AC303" s="12">
        <f>(AB303*POP_PADRAO!$H$2)/100000</f>
        <v>103.95047689430832</v>
      </c>
      <c r="AD303" s="8">
        <f>VLOOKUP(A303,OBITOS!A:AC,17,0)</f>
        <v>19</v>
      </c>
      <c r="AE303" s="1">
        <f>VLOOKUP(A303,POP_2021_FX_ETARIA!A:AC,28,0)</f>
        <v>600.77659182922343</v>
      </c>
      <c r="AF303" s="3">
        <f t="shared" si="43"/>
        <v>3162.5732857116604</v>
      </c>
      <c r="AG303" s="12">
        <f>(AF303*POP_PADRAO!$I$2)/100000</f>
        <v>218.67629642648564</v>
      </c>
      <c r="AH303" s="12">
        <f t="shared" si="44"/>
        <v>432.40065301649662</v>
      </c>
    </row>
    <row r="304" spans="1:34" x14ac:dyDescent="0.25">
      <c r="A304" s="8" t="s">
        <v>303</v>
      </c>
      <c r="B304" s="6">
        <f>VLOOKUP($A304,OBITOS!A:AC,10,0)</f>
        <v>0</v>
      </c>
      <c r="C304" s="1">
        <f>VLOOKUP(A304,POP_2021_FX_ETARIA!A:AC,7,0)</f>
        <v>3937.6181875649072</v>
      </c>
      <c r="D304" s="3">
        <f t="shared" si="36"/>
        <v>0</v>
      </c>
      <c r="E304" s="12">
        <f>(D304*POP_PADRAO!$B$2)/100000</f>
        <v>0</v>
      </c>
      <c r="F304" s="6">
        <f>VLOOKUP(A304,OBITOS!A:AC,11,0)</f>
        <v>0</v>
      </c>
      <c r="G304" s="1">
        <f>VLOOKUP(A304,POP_2021_FX_ETARIA!A:AC,10,0)</f>
        <v>3941.3624054462935</v>
      </c>
      <c r="H304" s="3">
        <f t="shared" si="37"/>
        <v>0</v>
      </c>
      <c r="I304" s="12">
        <f>(H304*POP_PADRAO!$C$2)/100000</f>
        <v>0</v>
      </c>
      <c r="J304" s="8">
        <f>VLOOKUP(A304,OBITOS!A:AC,12,0)</f>
        <v>2</v>
      </c>
      <c r="K304" s="1">
        <f>VLOOKUP(A304,POP_2021_FX_ETARIA!A:AC,13,0)</f>
        <v>4361.4698558596192</v>
      </c>
      <c r="L304" s="3">
        <f t="shared" si="38"/>
        <v>45.856100491282938</v>
      </c>
      <c r="M304" s="12">
        <f>(L304*POP_PADRAO!$D$2)/100000</f>
        <v>6.7858371264161681</v>
      </c>
      <c r="N304" s="8">
        <f>VLOOKUP(A304,OBITOS!A:AB,13,0)</f>
        <v>6</v>
      </c>
      <c r="O304" s="1">
        <f>VLOOKUP(A304,POP_2021_FX_ETARIA!A:AC,16,0)</f>
        <v>3481.6337867445682</v>
      </c>
      <c r="P304" s="3">
        <f t="shared" si="39"/>
        <v>172.33288644094242</v>
      </c>
      <c r="Q304" s="12">
        <f>(P304*POP_PADRAO!$E$2)/100000</f>
        <v>28.569360395529856</v>
      </c>
      <c r="R304" s="8">
        <f>VLOOKUP($A304,OBITOS!A:AB,14,0)</f>
        <v>5</v>
      </c>
      <c r="S304" s="1">
        <f>VLOOKUP(A304,POP_2021_FX_ETARIA!A:AC,19,0)</f>
        <v>3335.6863256784973</v>
      </c>
      <c r="T304" s="3">
        <f t="shared" si="40"/>
        <v>149.8941900354786</v>
      </c>
      <c r="U304" s="12">
        <f>(T304*POP_PADRAO!$F$2)/100000</f>
        <v>22.869748869011943</v>
      </c>
      <c r="V304" s="8">
        <f>VLOOKUP(A304,OBITOS!A:AC,15,0)</f>
        <v>11</v>
      </c>
      <c r="W304" s="1">
        <f>VLOOKUP(A304,POP_2021_FX_ETARIA!A:AC,22,0)</f>
        <v>2485.1289347323495</v>
      </c>
      <c r="X304" s="3">
        <f t="shared" si="41"/>
        <v>442.63296951168888</v>
      </c>
      <c r="Y304" s="12">
        <f>(X304*POP_PADRAO!$G$2)/100000</f>
        <v>53.974443969698584</v>
      </c>
      <c r="Z304" s="8">
        <f>VLOOKUP(A304,OBITOS!A:AC,16,0)</f>
        <v>14</v>
      </c>
      <c r="AA304" s="1">
        <f>VLOOKUP(A304,POP_2021_FX_ETARIA!A:AC,25,0)</f>
        <v>1426.2294324274358</v>
      </c>
      <c r="AB304" s="3">
        <f t="shared" si="42"/>
        <v>981.60924755087024</v>
      </c>
      <c r="AC304" s="12">
        <f>(AB304*POP_PADRAO!$H$2)/100000</f>
        <v>89.613682933381909</v>
      </c>
      <c r="AD304" s="8">
        <f>VLOOKUP(A304,OBITOS!A:AC,17,0)</f>
        <v>11</v>
      </c>
      <c r="AE304" s="1">
        <f>VLOOKUP(A304,POP_2021_FX_ETARIA!A:AC,28,0)</f>
        <v>634.59514170040484</v>
      </c>
      <c r="AF304" s="3">
        <f t="shared" si="43"/>
        <v>1733.3886248365179</v>
      </c>
      <c r="AG304" s="12">
        <f>(AF304*POP_PADRAO!$I$2)/100000</f>
        <v>119.85524776914457</v>
      </c>
      <c r="AH304" s="12">
        <f t="shared" si="44"/>
        <v>321.66832106318304</v>
      </c>
    </row>
    <row r="305" spans="1:34" x14ac:dyDescent="0.25">
      <c r="A305" s="8" t="s">
        <v>304</v>
      </c>
      <c r="B305" s="6">
        <f>VLOOKUP($A305,OBITOS!A:AC,10,0)</f>
        <v>0</v>
      </c>
      <c r="C305" s="1">
        <f>VLOOKUP(A305,POP_2021_FX_ETARIA!A:AC,7,0)</f>
        <v>2947.1541252832244</v>
      </c>
      <c r="D305" s="3">
        <f t="shared" si="36"/>
        <v>0</v>
      </c>
      <c r="E305" s="12">
        <f>(D305*POP_PADRAO!$B$2)/100000</f>
        <v>0</v>
      </c>
      <c r="F305" s="6">
        <f>VLOOKUP(A305,OBITOS!A:AC,11,0)</f>
        <v>0</v>
      </c>
      <c r="G305" s="1">
        <f>VLOOKUP(A305,POP_2021_FX_ETARIA!A:AC,10,0)</f>
        <v>3016.5721502496926</v>
      </c>
      <c r="H305" s="3">
        <f t="shared" si="37"/>
        <v>0</v>
      </c>
      <c r="I305" s="12">
        <f>(H305*POP_PADRAO!$C$2)/100000</f>
        <v>0</v>
      </c>
      <c r="J305" s="8">
        <f>VLOOKUP(A305,OBITOS!A:AC,12,0)</f>
        <v>1</v>
      </c>
      <c r="K305" s="1">
        <f>VLOOKUP(A305,POP_2021_FX_ETARIA!A:AC,13,0)</f>
        <v>3476.2546794991322</v>
      </c>
      <c r="L305" s="3">
        <f t="shared" si="38"/>
        <v>28.766591984684009</v>
      </c>
      <c r="M305" s="12">
        <f>(L305*POP_PADRAO!$D$2)/100000</f>
        <v>4.2569125110680153</v>
      </c>
      <c r="N305" s="8">
        <f>VLOOKUP(A305,OBITOS!A:AB,13,0)</f>
        <v>3</v>
      </c>
      <c r="O305" s="1">
        <f>VLOOKUP(A305,POP_2021_FX_ETARIA!A:AC,16,0)</f>
        <v>3094.9808466751788</v>
      </c>
      <c r="P305" s="3">
        <f t="shared" si="39"/>
        <v>96.931132973659174</v>
      </c>
      <c r="Q305" s="12">
        <f>(P305*POP_PADRAO!$E$2)/100000</f>
        <v>16.069251369618925</v>
      </c>
      <c r="R305" s="8">
        <f>VLOOKUP($A305,OBITOS!A:AB,14,0)</f>
        <v>5</v>
      </c>
      <c r="S305" s="1">
        <f>VLOOKUP(A305,POP_2021_FX_ETARIA!A:AC,19,0)</f>
        <v>2733.9772948561244</v>
      </c>
      <c r="T305" s="3">
        <f t="shared" si="40"/>
        <v>182.8837426487525</v>
      </c>
      <c r="U305" s="12">
        <f>(T305*POP_PADRAO!$F$2)/100000</f>
        <v>27.903051249765035</v>
      </c>
      <c r="V305" s="8">
        <f>VLOOKUP(A305,OBITOS!A:AC,15,0)</f>
        <v>4</v>
      </c>
      <c r="W305" s="1">
        <f>VLOOKUP(A305,POP_2021_FX_ETARIA!A:AC,22,0)</f>
        <v>2130.6615634867476</v>
      </c>
      <c r="X305" s="3">
        <f t="shared" si="41"/>
        <v>187.73511798157895</v>
      </c>
      <c r="Y305" s="12">
        <f>(X305*POP_PADRAO!$G$2)/100000</f>
        <v>22.89232683643079</v>
      </c>
      <c r="Z305" s="8">
        <f>VLOOKUP(A305,OBITOS!A:AC,16,0)</f>
        <v>16</v>
      </c>
      <c r="AA305" s="1">
        <f>VLOOKUP(A305,POP_2021_FX_ETARIA!A:AC,25,0)</f>
        <v>1170.0825394710546</v>
      </c>
      <c r="AB305" s="3">
        <f t="shared" si="42"/>
        <v>1367.4249004034307</v>
      </c>
      <c r="AC305" s="12">
        <f>(AB305*POP_PADRAO!$H$2)/100000</f>
        <v>124.83580586236678</v>
      </c>
      <c r="AD305" s="8">
        <f>VLOOKUP(A305,OBITOS!A:AC,17,0)</f>
        <v>8</v>
      </c>
      <c r="AE305" s="1">
        <f>VLOOKUP(A305,POP_2021_FX_ETARIA!A:AC,28,0)</f>
        <v>542.74727096863342</v>
      </c>
      <c r="AF305" s="3">
        <f t="shared" si="43"/>
        <v>1473.9825380830589</v>
      </c>
      <c r="AG305" s="12">
        <f>(AF305*POP_PADRAO!$I$2)/100000</f>
        <v>101.91860023657387</v>
      </c>
      <c r="AH305" s="12">
        <f t="shared" si="44"/>
        <v>297.87594806582342</v>
      </c>
    </row>
    <row r="306" spans="1:34" x14ac:dyDescent="0.25">
      <c r="A306" s="8" t="s">
        <v>305</v>
      </c>
      <c r="B306" s="6">
        <f>VLOOKUP($A306,OBITOS!A:AC,10,0)</f>
        <v>0</v>
      </c>
      <c r="C306" s="1">
        <f>VLOOKUP(A306,POP_2021_FX_ETARIA!A:AC,7,0)</f>
        <v>3646.1984020170698</v>
      </c>
      <c r="D306" s="3">
        <f t="shared" si="36"/>
        <v>0</v>
      </c>
      <c r="E306" s="12">
        <f>(D306*POP_PADRAO!$B$2)/100000</f>
        <v>0</v>
      </c>
      <c r="F306" s="6">
        <f>VLOOKUP(A306,OBITOS!A:AC,11,0)</f>
        <v>0</v>
      </c>
      <c r="G306" s="1">
        <f>VLOOKUP(A306,POP_2021_FX_ETARIA!A:AC,10,0)</f>
        <v>3951.9433596294421</v>
      </c>
      <c r="H306" s="3">
        <f t="shared" si="37"/>
        <v>0</v>
      </c>
      <c r="I306" s="12">
        <f>(H306*POP_PADRAO!$C$2)/100000</f>
        <v>0</v>
      </c>
      <c r="J306" s="8">
        <f>VLOOKUP(A306,OBITOS!A:AC,12,0)</f>
        <v>3</v>
      </c>
      <c r="K306" s="1">
        <f>VLOOKUP(A306,POP_2021_FX_ETARIA!A:AC,13,0)</f>
        <v>4042.3875844461336</v>
      </c>
      <c r="L306" s="3">
        <f t="shared" si="38"/>
        <v>74.21356654525357</v>
      </c>
      <c r="M306" s="12">
        <f>(L306*POP_PADRAO!$D$2)/100000</f>
        <v>10.982206723885543</v>
      </c>
      <c r="N306" s="8">
        <f>VLOOKUP(A306,OBITOS!A:AB,13,0)</f>
        <v>4</v>
      </c>
      <c r="O306" s="1">
        <f>VLOOKUP(A306,POP_2021_FX_ETARIA!A:AC,16,0)</f>
        <v>3816.2459483351336</v>
      </c>
      <c r="P306" s="3">
        <f t="shared" si="39"/>
        <v>104.81504740922242</v>
      </c>
      <c r="Q306" s="12">
        <f>(P306*POP_PADRAO!$E$2)/100000</f>
        <v>17.376247367241902</v>
      </c>
      <c r="R306" s="8">
        <f>VLOOKUP($A306,OBITOS!A:AB,14,0)</f>
        <v>6</v>
      </c>
      <c r="S306" s="1">
        <f>VLOOKUP(A306,POP_2021_FX_ETARIA!A:AC,19,0)</f>
        <v>3595.1276335688094</v>
      </c>
      <c r="T306" s="3">
        <f t="shared" si="40"/>
        <v>166.89254489816048</v>
      </c>
      <c r="U306" s="12">
        <f>(T306*POP_PADRAO!$F$2)/100000</f>
        <v>25.463232357623941</v>
      </c>
      <c r="V306" s="8">
        <f>VLOOKUP(A306,OBITOS!A:AC,15,0)</f>
        <v>12</v>
      </c>
      <c r="W306" s="1">
        <f>VLOOKUP(A306,POP_2021_FX_ETARIA!A:AC,22,0)</f>
        <v>2134.8447995407137</v>
      </c>
      <c r="X306" s="3">
        <f t="shared" si="41"/>
        <v>562.10175103041013</v>
      </c>
      <c r="Y306" s="12">
        <f>(X306*POP_PADRAO!$G$2)/100000</f>
        <v>68.542407719267629</v>
      </c>
      <c r="Z306" s="8">
        <f>VLOOKUP(A306,OBITOS!A:AC,16,0)</f>
        <v>10</v>
      </c>
      <c r="AA306" s="1">
        <f>VLOOKUP(A306,POP_2021_FX_ETARIA!A:AC,25,0)</f>
        <v>987.42668709612951</v>
      </c>
      <c r="AB306" s="3">
        <f t="shared" si="42"/>
        <v>1012.7334141037312</v>
      </c>
      <c r="AC306" s="12">
        <f>(AB306*POP_PADRAO!$H$2)/100000</f>
        <v>92.45508973552117</v>
      </c>
      <c r="AD306" s="8">
        <f>VLOOKUP(A306,OBITOS!A:AC,17,0)</f>
        <v>8</v>
      </c>
      <c r="AE306" s="1">
        <f>VLOOKUP(A306,POP_2021_FX_ETARIA!A:AC,28,0)</f>
        <v>437.32154207544562</v>
      </c>
      <c r="AF306" s="3">
        <f t="shared" si="43"/>
        <v>1829.317614228082</v>
      </c>
      <c r="AG306" s="12">
        <f>(AF306*POP_PADRAO!$I$2)/100000</f>
        <v>126.48826279360507</v>
      </c>
      <c r="AH306" s="12">
        <f t="shared" si="44"/>
        <v>341.30744669714528</v>
      </c>
    </row>
    <row r="307" spans="1:34" x14ac:dyDescent="0.25">
      <c r="A307" s="8" t="s">
        <v>306</v>
      </c>
      <c r="B307" s="6">
        <f>VLOOKUP($A307,OBITOS!A:AC,10,0)</f>
        <v>0</v>
      </c>
      <c r="C307" s="1">
        <f>VLOOKUP(A307,POP_2021_FX_ETARIA!A:AC,7,0)</f>
        <v>859.81565271510817</v>
      </c>
      <c r="D307" s="3">
        <f t="shared" si="36"/>
        <v>0</v>
      </c>
      <c r="E307" s="12">
        <f>(D307*POP_PADRAO!$B$2)/100000</f>
        <v>0</v>
      </c>
      <c r="F307" s="6">
        <f>VLOOKUP(A307,OBITOS!A:AC,11,0)</f>
        <v>0</v>
      </c>
      <c r="G307" s="1">
        <f>VLOOKUP(A307,POP_2021_FX_ETARIA!A:AC,10,0)</f>
        <v>1048.230451996041</v>
      </c>
      <c r="H307" s="3">
        <f t="shared" si="37"/>
        <v>0</v>
      </c>
      <c r="I307" s="12">
        <f>(H307*POP_PADRAO!$C$2)/100000</f>
        <v>0</v>
      </c>
      <c r="J307" s="8">
        <f>VLOOKUP(A307,OBITOS!A:AC,12,0)</f>
        <v>0</v>
      </c>
      <c r="K307" s="1">
        <f>VLOOKUP(A307,POP_2021_FX_ETARIA!A:AC,13,0)</f>
        <v>1261.2892268365069</v>
      </c>
      <c r="L307" s="3">
        <f t="shared" si="38"/>
        <v>0</v>
      </c>
      <c r="M307" s="12">
        <f>(L307*POP_PADRAO!$D$2)/100000</f>
        <v>0</v>
      </c>
      <c r="N307" s="8">
        <f>VLOOKUP(A307,OBITOS!A:AB,13,0)</f>
        <v>3</v>
      </c>
      <c r="O307" s="1">
        <f>VLOOKUP(A307,POP_2021_FX_ETARIA!A:AC,16,0)</f>
        <v>1404.3154504935478</v>
      </c>
      <c r="P307" s="3">
        <f t="shared" si="39"/>
        <v>213.62721594679084</v>
      </c>
      <c r="Q307" s="12">
        <f>(P307*POP_PADRAO!$E$2)/100000</f>
        <v>35.415137811024145</v>
      </c>
      <c r="R307" s="8">
        <f>VLOOKUP($A307,OBITOS!A:AB,14,0)</f>
        <v>3</v>
      </c>
      <c r="S307" s="1">
        <f>VLOOKUP(A307,POP_2021_FX_ETARIA!A:AC,19,0)</f>
        <v>1249.9708035434528</v>
      </c>
      <c r="T307" s="3">
        <f t="shared" si="40"/>
        <v>240.00560585059387</v>
      </c>
      <c r="U307" s="12">
        <f>(T307*POP_PADRAO!$F$2)/100000</f>
        <v>36.618283414847369</v>
      </c>
      <c r="V307" s="8">
        <f>VLOOKUP(A307,OBITOS!A:AC,15,0)</f>
        <v>4</v>
      </c>
      <c r="W307" s="1">
        <f>VLOOKUP(A307,POP_2021_FX_ETARIA!A:AC,22,0)</f>
        <v>1059.0462718236979</v>
      </c>
      <c r="X307" s="3">
        <f t="shared" si="41"/>
        <v>377.69832220002286</v>
      </c>
      <c r="Y307" s="12">
        <f>(X307*POP_PADRAO!$G$2)/100000</f>
        <v>46.056345399494582</v>
      </c>
      <c r="Z307" s="8">
        <f>VLOOKUP(A307,OBITOS!A:AC,16,0)</f>
        <v>6</v>
      </c>
      <c r="AA307" s="1">
        <f>VLOOKUP(A307,POP_2021_FX_ETARIA!A:AC,25,0)</f>
        <v>631.3303664921466</v>
      </c>
      <c r="AB307" s="3">
        <f t="shared" si="42"/>
        <v>950.37405429073976</v>
      </c>
      <c r="AC307" s="12">
        <f>(AB307*POP_PADRAO!$H$2)/100000</f>
        <v>86.762140211917085</v>
      </c>
      <c r="AD307" s="8">
        <f>VLOOKUP(A307,OBITOS!A:AC,17,0)</f>
        <v>10</v>
      </c>
      <c r="AE307" s="1">
        <f>VLOOKUP(A307,POP_2021_FX_ETARIA!A:AC,28,0)</f>
        <v>396.52844036697246</v>
      </c>
      <c r="AF307" s="3">
        <f t="shared" si="43"/>
        <v>2521.8872045458756</v>
      </c>
      <c r="AG307" s="12">
        <f>(AF307*POP_PADRAO!$I$2)/100000</f>
        <v>174.3760235966638</v>
      </c>
      <c r="AH307" s="12">
        <f t="shared" si="44"/>
        <v>379.22793043394699</v>
      </c>
    </row>
    <row r="308" spans="1:34" x14ac:dyDescent="0.25">
      <c r="A308" s="8" t="s">
        <v>307</v>
      </c>
      <c r="B308" s="6">
        <f>VLOOKUP($A308,OBITOS!A:AC,10,0)</f>
        <v>0</v>
      </c>
      <c r="C308" s="1">
        <f>VLOOKUP(A308,POP_2021_FX_ETARIA!A:AC,7,0)</f>
        <v>2631.460409996655</v>
      </c>
      <c r="D308" s="3">
        <f t="shared" si="36"/>
        <v>0</v>
      </c>
      <c r="E308" s="12">
        <f>(D308*POP_PADRAO!$B$2)/100000</f>
        <v>0</v>
      </c>
      <c r="F308" s="6">
        <f>VLOOKUP(A308,OBITOS!A:AC,11,0)</f>
        <v>0</v>
      </c>
      <c r="G308" s="1">
        <f>VLOOKUP(A308,POP_2021_FX_ETARIA!A:AC,10,0)</f>
        <v>3087.0858878315448</v>
      </c>
      <c r="H308" s="3">
        <f t="shared" si="37"/>
        <v>0</v>
      </c>
      <c r="I308" s="12">
        <f>(H308*POP_PADRAO!$C$2)/100000</f>
        <v>0</v>
      </c>
      <c r="J308" s="8">
        <f>VLOOKUP(A308,OBITOS!A:AC,12,0)</f>
        <v>0</v>
      </c>
      <c r="K308" s="1">
        <f>VLOOKUP(A308,POP_2021_FX_ETARIA!A:AC,13,0)</f>
        <v>3805.5294800563893</v>
      </c>
      <c r="L308" s="3">
        <f t="shared" si="38"/>
        <v>0</v>
      </c>
      <c r="M308" s="12">
        <f>(L308*POP_PADRAO!$D$2)/100000</f>
        <v>0</v>
      </c>
      <c r="N308" s="8">
        <f>VLOOKUP(A308,OBITOS!A:AB,13,0)</f>
        <v>5</v>
      </c>
      <c r="O308" s="1">
        <f>VLOOKUP(A308,POP_2021_FX_ETARIA!A:AC,16,0)</f>
        <v>2995.0118446601941</v>
      </c>
      <c r="P308" s="3">
        <f t="shared" si="39"/>
        <v>166.94424794728269</v>
      </c>
      <c r="Q308" s="12">
        <f>(P308*POP_PADRAO!$E$2)/100000</f>
        <v>27.676031453236838</v>
      </c>
      <c r="R308" s="8">
        <f>VLOOKUP($A308,OBITOS!A:AB,14,0)</f>
        <v>3</v>
      </c>
      <c r="S308" s="1">
        <f>VLOOKUP(A308,POP_2021_FX_ETARIA!A:AC,19,0)</f>
        <v>2892.2765458909589</v>
      </c>
      <c r="T308" s="3">
        <f t="shared" si="40"/>
        <v>103.72452123439176</v>
      </c>
      <c r="U308" s="12">
        <f>(T308*POP_PADRAO!$F$2)/100000</f>
        <v>15.825521667167813</v>
      </c>
      <c r="V308" s="8">
        <f>VLOOKUP(A308,OBITOS!A:AC,15,0)</f>
        <v>15</v>
      </c>
      <c r="W308" s="1">
        <f>VLOOKUP(A308,POP_2021_FX_ETARIA!A:AC,22,0)</f>
        <v>2331.0025369608957</v>
      </c>
      <c r="X308" s="3">
        <f t="shared" si="41"/>
        <v>643.49994314277467</v>
      </c>
      <c r="Y308" s="12">
        <f>(X308*POP_PADRAO!$G$2)/100000</f>
        <v>78.468062747293203</v>
      </c>
      <c r="Z308" s="8">
        <f>VLOOKUP(A308,OBITOS!A:AC,16,0)</f>
        <v>26</v>
      </c>
      <c r="AA308" s="1">
        <f>VLOOKUP(A308,POP_2021_FX_ETARIA!A:AC,25,0)</f>
        <v>1040.0187534473248</v>
      </c>
      <c r="AB308" s="3">
        <f t="shared" si="42"/>
        <v>2499.9549204106593</v>
      </c>
      <c r="AC308" s="12">
        <f>(AB308*POP_PADRAO!$H$2)/100000</f>
        <v>228.22744197284962</v>
      </c>
      <c r="AD308" s="8">
        <f>VLOOKUP(A308,OBITOS!A:AC,17,0)</f>
        <v>16</v>
      </c>
      <c r="AE308" s="1">
        <f>VLOOKUP(A308,POP_2021_FX_ETARIA!A:AC,28,0)</f>
        <v>573.69265033407578</v>
      </c>
      <c r="AF308" s="3">
        <f t="shared" si="43"/>
        <v>2788.9497957979406</v>
      </c>
      <c r="AG308" s="12">
        <f>(AF308*POP_PADRAO!$I$2)/100000</f>
        <v>192.84208053609069</v>
      </c>
      <c r="AH308" s="12">
        <f t="shared" si="44"/>
        <v>543.03913837663822</v>
      </c>
    </row>
    <row r="309" spans="1:34" x14ac:dyDescent="0.25">
      <c r="A309" s="8" t="s">
        <v>308</v>
      </c>
      <c r="B309" s="6">
        <f>VLOOKUP($A309,OBITOS!A:AC,10,0)</f>
        <v>0</v>
      </c>
      <c r="C309" s="1">
        <f>VLOOKUP(A309,POP_2021_FX_ETARIA!A:AC,7,0)</f>
        <v>3244.7311401020988</v>
      </c>
      <c r="D309" s="3">
        <f t="shared" si="36"/>
        <v>0</v>
      </c>
      <c r="E309" s="12">
        <f>(D309*POP_PADRAO!$B$2)/100000</f>
        <v>0</v>
      </c>
      <c r="F309" s="6">
        <f>VLOOKUP(A309,OBITOS!A:AC,11,0)</f>
        <v>0</v>
      </c>
      <c r="G309" s="1">
        <f>VLOOKUP(A309,POP_2021_FX_ETARIA!A:AC,10,0)</f>
        <v>3815.7178426537266</v>
      </c>
      <c r="H309" s="3">
        <f t="shared" si="37"/>
        <v>0</v>
      </c>
      <c r="I309" s="12">
        <f>(H309*POP_PADRAO!$C$2)/100000</f>
        <v>0</v>
      </c>
      <c r="J309" s="8">
        <f>VLOOKUP(A309,OBITOS!A:AC,12,0)</f>
        <v>0</v>
      </c>
      <c r="K309" s="1">
        <f>VLOOKUP(A309,POP_2021_FX_ETARIA!A:AC,13,0)</f>
        <v>4985.6010392140943</v>
      </c>
      <c r="L309" s="3">
        <f t="shared" si="38"/>
        <v>0</v>
      </c>
      <c r="M309" s="12">
        <f>(L309*POP_PADRAO!$D$2)/100000</f>
        <v>0</v>
      </c>
      <c r="N309" s="8">
        <f>VLOOKUP(A309,OBITOS!A:AB,13,0)</f>
        <v>1</v>
      </c>
      <c r="O309" s="1">
        <f>VLOOKUP(A309,POP_2021_FX_ETARIA!A:AC,16,0)</f>
        <v>4548.7374161073822</v>
      </c>
      <c r="P309" s="3">
        <f t="shared" si="39"/>
        <v>21.984122373363068</v>
      </c>
      <c r="Q309" s="12">
        <f>(P309*POP_PADRAO!$E$2)/100000</f>
        <v>3.6445296544097392</v>
      </c>
      <c r="R309" s="8">
        <f>VLOOKUP($A309,OBITOS!A:AB,14,0)</f>
        <v>3</v>
      </c>
      <c r="S309" s="1">
        <f>VLOOKUP(A309,POP_2021_FX_ETARIA!A:AC,19,0)</f>
        <v>3633.0873087308728</v>
      </c>
      <c r="T309" s="3">
        <f t="shared" si="40"/>
        <v>82.574398715674519</v>
      </c>
      <c r="U309" s="12">
        <f>(T309*POP_PADRAO!$F$2)/100000</f>
        <v>12.598592121483549</v>
      </c>
      <c r="V309" s="8">
        <f>VLOOKUP(A309,OBITOS!A:AC,15,0)</f>
        <v>12</v>
      </c>
      <c r="W309" s="1">
        <f>VLOOKUP(A309,POP_2021_FX_ETARIA!A:AC,22,0)</f>
        <v>2543.3342080599814</v>
      </c>
      <c r="X309" s="3">
        <f t="shared" si="41"/>
        <v>471.82159395219344</v>
      </c>
      <c r="Y309" s="12">
        <f>(X309*POP_PADRAO!$G$2)/100000</f>
        <v>57.533690304544841</v>
      </c>
      <c r="Z309" s="8">
        <f>VLOOKUP(A309,OBITOS!A:AC,16,0)</f>
        <v>10</v>
      </c>
      <c r="AA309" s="1">
        <f>VLOOKUP(A309,POP_2021_FX_ETARIA!A:AC,25,0)</f>
        <v>1232.524926686217</v>
      </c>
      <c r="AB309" s="3">
        <f t="shared" si="42"/>
        <v>811.34261737700785</v>
      </c>
      <c r="AC309" s="12">
        <f>(AB309*POP_PADRAO!$H$2)/100000</f>
        <v>74.069595661786437</v>
      </c>
      <c r="AD309" s="8">
        <f>VLOOKUP(A309,OBITOS!A:AC,17,0)</f>
        <v>12</v>
      </c>
      <c r="AE309" s="1">
        <f>VLOOKUP(A309,POP_2021_FX_ETARIA!A:AC,28,0)</f>
        <v>381.0048875855328</v>
      </c>
      <c r="AF309" s="3">
        <f t="shared" si="43"/>
        <v>3149.5658956096954</v>
      </c>
      <c r="AG309" s="12">
        <f>(AF309*POP_PADRAO!$I$2)/100000</f>
        <v>217.77689975273165</v>
      </c>
      <c r="AH309" s="12">
        <f t="shared" si="44"/>
        <v>365.62330749495624</v>
      </c>
    </row>
    <row r="310" spans="1:34" x14ac:dyDescent="0.25">
      <c r="A310" s="8" t="s">
        <v>309</v>
      </c>
      <c r="B310" s="6">
        <f>VLOOKUP($A310,OBITOS!A:AC,10,0)</f>
        <v>0</v>
      </c>
      <c r="C310" s="1">
        <f>VLOOKUP(A310,POP_2021_FX_ETARIA!A:AC,7,0)</f>
        <v>963.51184554732686</v>
      </c>
      <c r="D310" s="3">
        <f t="shared" si="36"/>
        <v>0</v>
      </c>
      <c r="E310" s="12">
        <f>(D310*POP_PADRAO!$B$2)/100000</f>
        <v>0</v>
      </c>
      <c r="F310" s="6">
        <f>VLOOKUP(A310,OBITOS!A:AC,11,0)</f>
        <v>0</v>
      </c>
      <c r="G310" s="1">
        <f>VLOOKUP(A310,POP_2021_FX_ETARIA!A:AC,10,0)</f>
        <v>1003.0397336150866</v>
      </c>
      <c r="H310" s="3">
        <f t="shared" si="37"/>
        <v>0</v>
      </c>
      <c r="I310" s="12">
        <f>(H310*POP_PADRAO!$C$2)/100000</f>
        <v>0</v>
      </c>
      <c r="J310" s="8">
        <f>VLOOKUP(A310,OBITOS!A:AC,12,0)</f>
        <v>0</v>
      </c>
      <c r="K310" s="1">
        <f>VLOOKUP(A310,POP_2021_FX_ETARIA!A:AC,13,0)</f>
        <v>1191.5637038128932</v>
      </c>
      <c r="L310" s="3">
        <f t="shared" si="38"/>
        <v>0</v>
      </c>
      <c r="M310" s="12">
        <f>(L310*POP_PADRAO!$D$2)/100000</f>
        <v>0</v>
      </c>
      <c r="N310" s="8">
        <f>VLOOKUP(A310,OBITOS!A:AB,13,0)</f>
        <v>0</v>
      </c>
      <c r="O310" s="1">
        <f>VLOOKUP(A310,POP_2021_FX_ETARIA!A:AC,16,0)</f>
        <v>1286.6363073270188</v>
      </c>
      <c r="P310" s="3">
        <f t="shared" si="39"/>
        <v>0</v>
      </c>
      <c r="Q310" s="12">
        <f>(P310*POP_PADRAO!$E$2)/100000</f>
        <v>0</v>
      </c>
      <c r="R310" s="8">
        <f>VLOOKUP($A310,OBITOS!A:AB,14,0)</f>
        <v>2</v>
      </c>
      <c r="S310" s="1">
        <f>VLOOKUP(A310,POP_2021_FX_ETARIA!A:AC,19,0)</f>
        <v>1221.6101953697066</v>
      </c>
      <c r="T310" s="3">
        <f t="shared" si="40"/>
        <v>163.71834547391956</v>
      </c>
      <c r="U310" s="12">
        <f>(T310*POP_PADRAO!$F$2)/100000</f>
        <v>24.978936444117419</v>
      </c>
      <c r="V310" s="8">
        <f>VLOOKUP(A310,OBITOS!A:AC,15,0)</f>
        <v>7</v>
      </c>
      <c r="W310" s="1">
        <f>VLOOKUP(A310,POP_2021_FX_ETARIA!A:AC,22,0)</f>
        <v>954.6263929384512</v>
      </c>
      <c r="X310" s="3">
        <f t="shared" si="41"/>
        <v>733.27115736379176</v>
      </c>
      <c r="Y310" s="12">
        <f>(X310*POP_PADRAO!$G$2)/100000</f>
        <v>89.414719923349168</v>
      </c>
      <c r="Z310" s="8">
        <f>VLOOKUP(A310,OBITOS!A:AC,16,0)</f>
        <v>5</v>
      </c>
      <c r="AA310" s="1">
        <f>VLOOKUP(A310,POP_2021_FX_ETARIA!A:AC,25,0)</f>
        <v>635.21104090455606</v>
      </c>
      <c r="AB310" s="3">
        <f t="shared" si="42"/>
        <v>787.13997050175283</v>
      </c>
      <c r="AC310" s="12">
        <f>(AB310*POP_PADRAO!$H$2)/100000</f>
        <v>71.86007254590389</v>
      </c>
      <c r="AD310" s="8">
        <f>VLOOKUP(A310,OBITOS!A:AC,17,0)</f>
        <v>9</v>
      </c>
      <c r="AE310" s="1">
        <f>VLOOKUP(A310,POP_2021_FX_ETARIA!A:AC,28,0)</f>
        <v>457.45144395140755</v>
      </c>
      <c r="AF310" s="3">
        <f t="shared" si="43"/>
        <v>1967.4219240099326</v>
      </c>
      <c r="AG310" s="12">
        <f>(AF310*POP_PADRAO!$I$2)/100000</f>
        <v>136.03749256800234</v>
      </c>
      <c r="AH310" s="12">
        <f t="shared" si="44"/>
        <v>322.29122148137282</v>
      </c>
    </row>
    <row r="311" spans="1:34" x14ac:dyDescent="0.25">
      <c r="A311" s="8" t="s">
        <v>310</v>
      </c>
      <c r="B311" s="6">
        <f>VLOOKUP($A311,OBITOS!A:AC,10,0)</f>
        <v>0</v>
      </c>
      <c r="C311" s="1">
        <f>VLOOKUP(A311,POP_2021_FX_ETARIA!A:AC,7,0)</f>
        <v>3111.3222877733424</v>
      </c>
      <c r="D311" s="3">
        <f t="shared" si="36"/>
        <v>0</v>
      </c>
      <c r="E311" s="12">
        <f>(D311*POP_PADRAO!$B$2)/100000</f>
        <v>0</v>
      </c>
      <c r="F311" s="6">
        <f>VLOOKUP(A311,OBITOS!A:AC,11,0)</f>
        <v>0</v>
      </c>
      <c r="G311" s="1">
        <f>VLOOKUP(A311,POP_2021_FX_ETARIA!A:AC,10,0)</f>
        <v>3109.6874341927137</v>
      </c>
      <c r="H311" s="3">
        <f t="shared" si="37"/>
        <v>0</v>
      </c>
      <c r="I311" s="12">
        <f>(H311*POP_PADRAO!$C$2)/100000</f>
        <v>0</v>
      </c>
      <c r="J311" s="8">
        <f>VLOOKUP(A311,OBITOS!A:AC,12,0)</f>
        <v>0</v>
      </c>
      <c r="K311" s="1">
        <f>VLOOKUP(A311,POP_2021_FX_ETARIA!A:AC,13,0)</f>
        <v>3567.2212933937076</v>
      </c>
      <c r="L311" s="3">
        <f t="shared" si="38"/>
        <v>0</v>
      </c>
      <c r="M311" s="12">
        <f>(L311*POP_PADRAO!$D$2)/100000</f>
        <v>0</v>
      </c>
      <c r="N311" s="8">
        <f>VLOOKUP(A311,OBITOS!A:AB,13,0)</f>
        <v>2</v>
      </c>
      <c r="O311" s="1">
        <f>VLOOKUP(A311,POP_2021_FX_ETARIA!A:AC,16,0)</f>
        <v>3605.0173089071382</v>
      </c>
      <c r="P311" s="3">
        <f t="shared" si="39"/>
        <v>55.478235709395257</v>
      </c>
      <c r="Q311" s="12">
        <f>(P311*POP_PADRAO!$E$2)/100000</f>
        <v>9.1971865778098643</v>
      </c>
      <c r="R311" s="8">
        <f>VLOOKUP($A311,OBITOS!A:AB,14,0)</f>
        <v>5</v>
      </c>
      <c r="S311" s="1">
        <f>VLOOKUP(A311,POP_2021_FX_ETARIA!A:AC,19,0)</f>
        <v>2849.6933690767164</v>
      </c>
      <c r="T311" s="3">
        <f t="shared" si="40"/>
        <v>175.45747392534273</v>
      </c>
      <c r="U311" s="12">
        <f>(T311*POP_PADRAO!$F$2)/100000</f>
        <v>26.770005994989113</v>
      </c>
      <c r="V311" s="8">
        <f>VLOOKUP(A311,OBITOS!A:AC,15,0)</f>
        <v>10</v>
      </c>
      <c r="W311" s="1">
        <f>VLOOKUP(A311,POP_2021_FX_ETARIA!A:AC,22,0)</f>
        <v>1929.3167355141229</v>
      </c>
      <c r="X311" s="3">
        <f t="shared" si="41"/>
        <v>518.31821161988762</v>
      </c>
      <c r="Y311" s="12">
        <f>(X311*POP_PADRAO!$G$2)/100000</f>
        <v>63.203464717991871</v>
      </c>
      <c r="Z311" s="8">
        <f>VLOOKUP(A311,OBITOS!A:AC,16,0)</f>
        <v>14</v>
      </c>
      <c r="AA311" s="1">
        <f>VLOOKUP(A311,POP_2021_FX_ETARIA!A:AC,25,0)</f>
        <v>1226.0938734062959</v>
      </c>
      <c r="AB311" s="3">
        <f t="shared" si="42"/>
        <v>1141.8375300339471</v>
      </c>
      <c r="AC311" s="12">
        <f>(AB311*POP_PADRAO!$H$2)/100000</f>
        <v>104.24134311407381</v>
      </c>
      <c r="AD311" s="8">
        <f>VLOOKUP(A311,OBITOS!A:AC,17,0)</f>
        <v>16</v>
      </c>
      <c r="AE311" s="1">
        <f>VLOOKUP(A311,POP_2021_FX_ETARIA!A:AC,28,0)</f>
        <v>579.69552058111378</v>
      </c>
      <c r="AF311" s="3">
        <f t="shared" si="43"/>
        <v>2760.0696282698295</v>
      </c>
      <c r="AG311" s="12">
        <f>(AF311*POP_PADRAO!$I$2)/100000</f>
        <v>190.84515983112033</v>
      </c>
      <c r="AH311" s="12">
        <f t="shared" si="44"/>
        <v>394.257160235985</v>
      </c>
    </row>
    <row r="312" spans="1:34" x14ac:dyDescent="0.25">
      <c r="A312" s="8" t="s">
        <v>311</v>
      </c>
      <c r="B312" s="6">
        <f>VLOOKUP($A312,OBITOS!A:AC,10,0)</f>
        <v>0</v>
      </c>
      <c r="C312" s="1">
        <f>VLOOKUP(A312,POP_2021_FX_ETARIA!A:AC,7,0)</f>
        <v>533.32451482089414</v>
      </c>
      <c r="D312" s="3">
        <f t="shared" si="36"/>
        <v>0</v>
      </c>
      <c r="E312" s="12">
        <f>(D312*POP_PADRAO!$B$2)/100000</f>
        <v>0</v>
      </c>
      <c r="F312" s="6">
        <f>VLOOKUP(A312,OBITOS!A:AC,11,0)</f>
        <v>0</v>
      </c>
      <c r="G312" s="1">
        <f>VLOOKUP(A312,POP_2021_FX_ETARIA!A:AC,10,0)</f>
        <v>575.53493368590671</v>
      </c>
      <c r="H312" s="3">
        <f t="shared" si="37"/>
        <v>0</v>
      </c>
      <c r="I312" s="12">
        <f>(H312*POP_PADRAO!$C$2)/100000</f>
        <v>0</v>
      </c>
      <c r="J312" s="8">
        <f>VLOOKUP(A312,OBITOS!A:AC,12,0)</f>
        <v>0</v>
      </c>
      <c r="K312" s="1">
        <f>VLOOKUP(A312,POP_2021_FX_ETARIA!A:AC,13,0)</f>
        <v>760.50232030180621</v>
      </c>
      <c r="L312" s="3">
        <f t="shared" si="38"/>
        <v>0</v>
      </c>
      <c r="M312" s="12">
        <f>(L312*POP_PADRAO!$D$2)/100000</f>
        <v>0</v>
      </c>
      <c r="N312" s="8">
        <f>VLOOKUP(A312,OBITOS!A:AB,13,0)</f>
        <v>4</v>
      </c>
      <c r="O312" s="1">
        <f>VLOOKUP(A312,POP_2021_FX_ETARIA!A:AC,16,0)</f>
        <v>962.06357543923195</v>
      </c>
      <c r="P312" s="3">
        <f t="shared" si="39"/>
        <v>415.77293872432415</v>
      </c>
      <c r="Q312" s="12">
        <f>(P312*POP_PADRAO!$E$2)/100000</f>
        <v>68.926872719644393</v>
      </c>
      <c r="R312" s="8">
        <f>VLOOKUP($A312,OBITOS!A:AB,14,0)</f>
        <v>1</v>
      </c>
      <c r="S312" s="1">
        <f>VLOOKUP(A312,POP_2021_FX_ETARIA!A:AC,19,0)</f>
        <v>872.63171092658069</v>
      </c>
      <c r="T312" s="3">
        <f t="shared" si="40"/>
        <v>114.59588134130223</v>
      </c>
      <c r="U312" s="12">
        <f>(T312*POP_PADRAO!$F$2)/100000</f>
        <v>17.484193530638905</v>
      </c>
      <c r="V312" s="8">
        <f>VLOOKUP(A312,OBITOS!A:AC,15,0)</f>
        <v>4</v>
      </c>
      <c r="W312" s="1">
        <f>VLOOKUP(A312,POP_2021_FX_ETARIA!A:AC,22,0)</f>
        <v>719.13154695572894</v>
      </c>
      <c r="X312" s="3">
        <f t="shared" si="41"/>
        <v>556.22646745689872</v>
      </c>
      <c r="Y312" s="12">
        <f>(X312*POP_PADRAO!$G$2)/100000</f>
        <v>67.82597856489528</v>
      </c>
      <c r="Z312" s="8">
        <f>VLOOKUP(A312,OBITOS!A:AC,16,0)</f>
        <v>4</v>
      </c>
      <c r="AA312" s="1">
        <f>VLOOKUP(A312,POP_2021_FX_ETARIA!A:AC,25,0)</f>
        <v>473.89109080037582</v>
      </c>
      <c r="AB312" s="3">
        <f t="shared" si="42"/>
        <v>844.07579666547895</v>
      </c>
      <c r="AC312" s="12">
        <f>(AB312*POP_PADRAO!$H$2)/100000</f>
        <v>77.057893456939965</v>
      </c>
      <c r="AD312" s="8">
        <f>VLOOKUP(A312,OBITOS!A:AC,17,0)</f>
        <v>5</v>
      </c>
      <c r="AE312" s="1">
        <f>VLOOKUP(A312,POP_2021_FX_ETARIA!A:AC,28,0)</f>
        <v>293.92418138622043</v>
      </c>
      <c r="AF312" s="3">
        <f t="shared" si="43"/>
        <v>1701.1189676258487</v>
      </c>
      <c r="AG312" s="12">
        <f>(AF312*POP_PADRAO!$I$2)/100000</f>
        <v>117.62396062153513</v>
      </c>
      <c r="AH312" s="12">
        <f t="shared" si="44"/>
        <v>348.9188988936537</v>
      </c>
    </row>
  </sheetData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2"/>
  <sheetViews>
    <sheetView topLeftCell="A293" workbookViewId="0">
      <selection activeCell="A312" sqref="A312:XFD312"/>
    </sheetView>
  </sheetViews>
  <sheetFormatPr defaultRowHeight="15" x14ac:dyDescent="0.25"/>
  <cols>
    <col min="1" max="1" width="14.140625" style="8" customWidth="1"/>
    <col min="2" max="2" width="3.7109375" style="8" bestFit="1" customWidth="1"/>
    <col min="3" max="3" width="7" style="8" bestFit="1" customWidth="1"/>
    <col min="4" max="4" width="4.42578125" style="8" bestFit="1" customWidth="1"/>
    <col min="5" max="5" width="3.85546875" style="8" bestFit="1" customWidth="1"/>
    <col min="6" max="6" width="3.7109375" style="8" bestFit="1" customWidth="1"/>
    <col min="7" max="7" width="7" style="8" bestFit="1" customWidth="1"/>
    <col min="8" max="8" width="4.42578125" style="8" bestFit="1" customWidth="1"/>
    <col min="9" max="9" width="3.85546875" style="8" bestFit="1" customWidth="1"/>
    <col min="10" max="10" width="3.7109375" style="8" bestFit="1" customWidth="1"/>
    <col min="11" max="11" width="7" style="8" bestFit="1" customWidth="1"/>
    <col min="12" max="12" width="5.42578125" style="8" bestFit="1" customWidth="1"/>
    <col min="13" max="13" width="4.5703125" style="8" bestFit="1" customWidth="1"/>
    <col min="14" max="14" width="3.7109375" style="8" bestFit="1" customWidth="1"/>
    <col min="15" max="15" width="7" style="8" bestFit="1" customWidth="1"/>
    <col min="16" max="16" width="5.42578125" style="8" bestFit="1" customWidth="1"/>
    <col min="17" max="17" width="4.5703125" style="8" bestFit="1" customWidth="1"/>
    <col min="18" max="18" width="3.7109375" style="8" bestFit="1" customWidth="1"/>
    <col min="19" max="19" width="7" style="8" bestFit="1" customWidth="1"/>
    <col min="20" max="20" width="5.42578125" style="8" bestFit="1" customWidth="1"/>
    <col min="21" max="21" width="5.5703125" style="8" bestFit="1" customWidth="1"/>
    <col min="22" max="22" width="3.7109375" style="8" bestFit="1" customWidth="1"/>
    <col min="23" max="23" width="7" style="8" bestFit="1" customWidth="1"/>
    <col min="24" max="24" width="5.42578125" style="8" bestFit="1" customWidth="1"/>
    <col min="25" max="25" width="4.5703125" style="8" bestFit="1" customWidth="1"/>
    <col min="26" max="26" width="3.7109375" style="8" bestFit="1" customWidth="1"/>
    <col min="27" max="27" width="7" style="8" bestFit="1" customWidth="1"/>
    <col min="28" max="28" width="5.42578125" style="8" bestFit="1" customWidth="1"/>
    <col min="29" max="29" width="4.5703125" style="8" bestFit="1" customWidth="1"/>
    <col min="30" max="30" width="3.7109375" style="8" bestFit="1" customWidth="1"/>
    <col min="31" max="32" width="7" style="8" bestFit="1" customWidth="1"/>
    <col min="33" max="33" width="5.5703125" style="8" bestFit="1" customWidth="1"/>
    <col min="34" max="34" width="6" style="8" bestFit="1" customWidth="1"/>
    <col min="35" max="16384" width="9.140625" style="8"/>
  </cols>
  <sheetData>
    <row r="1" spans="1:34" s="9" customFormat="1" ht="12.75" x14ac:dyDescent="0.2">
      <c r="B1" s="24" t="s">
        <v>449</v>
      </c>
      <c r="C1" s="25"/>
      <c r="D1" s="25"/>
      <c r="E1" s="26"/>
      <c r="F1" s="24" t="s">
        <v>450</v>
      </c>
      <c r="G1" s="25"/>
      <c r="H1" s="25"/>
      <c r="I1" s="26"/>
      <c r="J1" s="24" t="s">
        <v>451</v>
      </c>
      <c r="K1" s="25"/>
      <c r="L1" s="25"/>
      <c r="M1" s="26"/>
      <c r="N1" s="24" t="s">
        <v>452</v>
      </c>
      <c r="O1" s="25"/>
      <c r="P1" s="25"/>
      <c r="Q1" s="26"/>
      <c r="R1" s="24" t="s">
        <v>453</v>
      </c>
      <c r="S1" s="25"/>
      <c r="T1" s="25"/>
      <c r="U1" s="26"/>
      <c r="V1" s="24" t="s">
        <v>454</v>
      </c>
      <c r="W1" s="25"/>
      <c r="X1" s="25"/>
      <c r="Y1" s="26"/>
      <c r="Z1" s="21" t="s">
        <v>455</v>
      </c>
      <c r="AA1" s="22"/>
      <c r="AB1" s="22"/>
      <c r="AC1" s="23"/>
      <c r="AD1" s="21" t="s">
        <v>340</v>
      </c>
      <c r="AE1" s="22"/>
      <c r="AF1" s="22"/>
      <c r="AG1" s="22"/>
      <c r="AH1" s="10" t="s">
        <v>456</v>
      </c>
    </row>
    <row r="2" spans="1:34" s="9" customFormat="1" ht="12.75" x14ac:dyDescent="0.2">
      <c r="A2" s="11" t="s">
        <v>461</v>
      </c>
      <c r="B2" s="7" t="s">
        <v>462</v>
      </c>
      <c r="C2" s="7" t="s">
        <v>457</v>
      </c>
      <c r="D2" s="7" t="s">
        <v>458</v>
      </c>
      <c r="E2" s="7" t="s">
        <v>459</v>
      </c>
      <c r="F2" s="7" t="s">
        <v>462</v>
      </c>
      <c r="G2" s="7" t="s">
        <v>457</v>
      </c>
      <c r="H2" s="7" t="s">
        <v>458</v>
      </c>
      <c r="I2" s="7" t="s">
        <v>459</v>
      </c>
      <c r="J2" s="7" t="s">
        <v>462</v>
      </c>
      <c r="K2" s="7" t="s">
        <v>457</v>
      </c>
      <c r="L2" s="7" t="s">
        <v>458</v>
      </c>
      <c r="M2" s="7" t="s">
        <v>459</v>
      </c>
      <c r="N2" s="7" t="s">
        <v>462</v>
      </c>
      <c r="O2" s="7" t="s">
        <v>457</v>
      </c>
      <c r="P2" s="7" t="s">
        <v>458</v>
      </c>
      <c r="Q2" s="7" t="s">
        <v>459</v>
      </c>
      <c r="R2" s="7" t="s">
        <v>462</v>
      </c>
      <c r="S2" s="7" t="s">
        <v>457</v>
      </c>
      <c r="T2" s="7" t="s">
        <v>458</v>
      </c>
      <c r="U2" s="7" t="s">
        <v>459</v>
      </c>
      <c r="V2" s="7" t="s">
        <v>462</v>
      </c>
      <c r="W2" s="7" t="s">
        <v>457</v>
      </c>
      <c r="X2" s="7" t="s">
        <v>458</v>
      </c>
      <c r="Y2" s="7" t="s">
        <v>459</v>
      </c>
      <c r="Z2" s="7" t="s">
        <v>462</v>
      </c>
      <c r="AA2" s="7" t="s">
        <v>457</v>
      </c>
      <c r="AB2" s="7" t="s">
        <v>458</v>
      </c>
      <c r="AC2" s="7" t="s">
        <v>459</v>
      </c>
      <c r="AD2" s="7" t="s">
        <v>462</v>
      </c>
      <c r="AE2" s="7" t="s">
        <v>457</v>
      </c>
      <c r="AF2" s="7" t="s">
        <v>458</v>
      </c>
      <c r="AG2" s="7" t="s">
        <v>459</v>
      </c>
      <c r="AH2" s="7" t="s">
        <v>460</v>
      </c>
    </row>
    <row r="3" spans="1:34" x14ac:dyDescent="0.25">
      <c r="A3" s="8" t="s">
        <v>2</v>
      </c>
      <c r="B3" s="6">
        <f>VLOOKUP($A3,OBITOS!A:AC,2,0)</f>
        <v>0</v>
      </c>
      <c r="C3" s="1">
        <f>VLOOKUP(A3,POP_2021_FX_ETARIA!A:AC,6,0)</f>
        <v>2439.4162826420893</v>
      </c>
      <c r="D3" s="3">
        <f>B3/C3*100000</f>
        <v>0</v>
      </c>
      <c r="E3" s="12">
        <f>(D3*POP_PADRAO!$B$2)/100000</f>
        <v>0</v>
      </c>
      <c r="F3" s="6">
        <f>VLOOKUP(A3,OBITOS!A:AC,3,0)</f>
        <v>0</v>
      </c>
      <c r="G3" s="1">
        <f>VLOOKUP(A3,POP_2021_FX_ETARIA!A:AC,9,0)</f>
        <v>1425.5178849144634</v>
      </c>
      <c r="H3" s="3">
        <f>F3/G3*100000</f>
        <v>0</v>
      </c>
      <c r="I3" s="12">
        <f>(H3*POP_PADRAO!$C$2)/100000</f>
        <v>0</v>
      </c>
      <c r="J3" s="8">
        <f>VLOOKUP(A3,OBITOS!A:AC,4,0)</f>
        <v>0</v>
      </c>
      <c r="K3" s="1">
        <f>VLOOKUP(A3,POP_2021_FX_ETARIA!A:AC,12,0)</f>
        <v>1830.224160819268</v>
      </c>
      <c r="L3" s="3">
        <f>J3/K3*100000</f>
        <v>0</v>
      </c>
      <c r="M3" s="12">
        <f>(L3*POP_PADRAO!$D$2)/100000</f>
        <v>0</v>
      </c>
      <c r="N3" s="8">
        <f>VLOOKUP(A3,OBITOS!A:AB,5,0)</f>
        <v>1</v>
      </c>
      <c r="O3" s="1">
        <f>VLOOKUP(A3,POP_2021_FX_ETARIA!A:AC,15,0)</f>
        <v>2683.7774879614767</v>
      </c>
      <c r="P3" s="3">
        <f>N3/O3*100000</f>
        <v>37.260913189922178</v>
      </c>
      <c r="Q3" s="12">
        <f>(P3*POP_PADRAO!$E$2)/100000</f>
        <v>6.177117319706964</v>
      </c>
      <c r="R3" s="8">
        <f>VLOOKUP($A3,OBITOS!A:AB,6,0)</f>
        <v>2</v>
      </c>
      <c r="S3" s="1">
        <f>VLOOKUP(A3,POP_2021_FX_ETARIA!A:AC,18,0)</f>
        <v>2614.8275445484746</v>
      </c>
      <c r="T3" s="3">
        <f>R3/S3*100000</f>
        <v>76.486879762671222</v>
      </c>
      <c r="U3" s="12">
        <f>(T3*POP_PADRAO!$F$2)/100000</f>
        <v>11.669803422885</v>
      </c>
      <c r="V3" s="8">
        <f>VLOOKUP(A3,OBITOS!A:AC,7,0)</f>
        <v>6</v>
      </c>
      <c r="W3" s="1">
        <f>VLOOKUP(A3,POP_2021_FX_ETARIA!A:AC,21,0)</f>
        <v>1750.494436381229</v>
      </c>
      <c r="X3" s="3">
        <f>V3/W3*100000</f>
        <v>342.76030104978287</v>
      </c>
      <c r="Y3" s="12">
        <f>(X3*POP_PADRAO!$G$2)/100000</f>
        <v>41.796020491781228</v>
      </c>
      <c r="Z3" s="8">
        <f>VLOOKUP(A3,OBITOS!A:AC,8,0)</f>
        <v>7</v>
      </c>
      <c r="AA3" s="1">
        <f>VLOOKUP(A3,POP_2021_FX_ETARIA!A:AC,24,0)</f>
        <v>1087.5</v>
      </c>
      <c r="AB3" s="3">
        <f>Z3/AA3*100000</f>
        <v>643.67816091954023</v>
      </c>
      <c r="AC3" s="12">
        <f>(AB3*POP_PADRAO!$H$2)/100000</f>
        <v>58.763067654165269</v>
      </c>
      <c r="AD3" s="8">
        <f>VLOOKUP(A3,OBITOS!A:AC,9,0)</f>
        <v>24</v>
      </c>
      <c r="AE3" s="1">
        <f>VLOOKUP(A3,POP_2021_FX_ETARIA!A:AC,27,0)</f>
        <v>754.84067796610168</v>
      </c>
      <c r="AF3" s="3">
        <f>AD3/AE3*100000</f>
        <v>3179.4788887990735</v>
      </c>
      <c r="AG3" s="12">
        <f>(AF3*POP_PADRAO!$I$2)/100000</f>
        <v>219.84523524245358</v>
      </c>
      <c r="AH3" s="12">
        <f>E3+I3+M3+Q3+U3+Y3+AC3+AG3</f>
        <v>338.25124413099206</v>
      </c>
    </row>
    <row r="4" spans="1:34" x14ac:dyDescent="0.25">
      <c r="A4" s="8" t="s">
        <v>3</v>
      </c>
      <c r="B4" s="6">
        <f>VLOOKUP($A4,OBITOS!A:AC,2,0)</f>
        <v>0</v>
      </c>
      <c r="C4" s="1">
        <f>VLOOKUP(A4,POP_2021_FX_ETARIA!A:AC,6,0)</f>
        <v>1530.9020172910662</v>
      </c>
      <c r="D4" s="3">
        <f t="shared" ref="D4:D67" si="0">B4/C4*100000</f>
        <v>0</v>
      </c>
      <c r="E4" s="12">
        <f>(D4*POP_PADRAO!$B$2)/100000</f>
        <v>0</v>
      </c>
      <c r="F4" s="6">
        <f>VLOOKUP(A4,OBITOS!A:AC,3,0)</f>
        <v>0</v>
      </c>
      <c r="G4" s="1">
        <f>VLOOKUP(A4,POP_2021_FX_ETARIA!A:AC,9,0)</f>
        <v>1130.1579050994289</v>
      </c>
      <c r="H4" s="3">
        <f t="shared" ref="H4:H67" si="1">F4/G4*100000</f>
        <v>0</v>
      </c>
      <c r="I4" s="12">
        <f>(H4*POP_PADRAO!$C$2)/100000</f>
        <v>0</v>
      </c>
      <c r="J4" s="8">
        <f>VLOOKUP(A4,OBITOS!A:AC,4,0)</f>
        <v>0</v>
      </c>
      <c r="K4" s="1">
        <f>VLOOKUP(A4,POP_2021_FX_ETARIA!A:AC,12,0)</f>
        <v>1531.4003746195269</v>
      </c>
      <c r="L4" s="3">
        <f t="shared" ref="L4:L67" si="2">J4/K4*100000</f>
        <v>0</v>
      </c>
      <c r="M4" s="12">
        <f>(L4*POP_PADRAO!$D$2)/100000</f>
        <v>0</v>
      </c>
      <c r="N4" s="8">
        <f>VLOOKUP(A4,OBITOS!A:AB,5,0)</f>
        <v>2</v>
      </c>
      <c r="O4" s="1">
        <f>VLOOKUP(A4,POP_2021_FX_ETARIA!A:AC,15,0)</f>
        <v>3384.0279819357124</v>
      </c>
      <c r="P4" s="3">
        <f t="shared" ref="P4:P67" si="3">N4/O4*100000</f>
        <v>59.101166145085223</v>
      </c>
      <c r="Q4" s="12">
        <f>(P4*POP_PADRAO!$E$2)/100000</f>
        <v>9.7977962898779722</v>
      </c>
      <c r="R4" s="8">
        <f>VLOOKUP($A4,OBITOS!A:AB,6,0)</f>
        <v>1</v>
      </c>
      <c r="S4" s="1">
        <f>VLOOKUP(A4,POP_2021_FX_ETARIA!A:AC,18,0)</f>
        <v>3183.8304079972099</v>
      </c>
      <c r="T4" s="3">
        <f t="shared" ref="T4:T67" si="4">R4/S4*100000</f>
        <v>31.408708123654442</v>
      </c>
      <c r="U4" s="12">
        <f>(T4*POP_PADRAO!$F$2)/100000</f>
        <v>4.7921087996676528</v>
      </c>
      <c r="V4" s="8">
        <f>VLOOKUP(A4,OBITOS!A:AC,7,0)</f>
        <v>11</v>
      </c>
      <c r="W4" s="1">
        <f>VLOOKUP(A4,POP_2021_FX_ETARIA!A:AC,21,0)</f>
        <v>2568.5434298440978</v>
      </c>
      <c r="X4" s="3">
        <f t="shared" ref="X4:X67" si="5">V4/W4*100000</f>
        <v>428.25828335975086</v>
      </c>
      <c r="Y4" s="12">
        <f>(X4*POP_PADRAO!$G$2)/100000</f>
        <v>52.221601895720887</v>
      </c>
      <c r="Z4" s="8">
        <f>VLOOKUP(A4,OBITOS!A:AC,8,0)</f>
        <v>15</v>
      </c>
      <c r="AA4" s="1">
        <f>VLOOKUP(A4,POP_2021_FX_ETARIA!A:AC,24,0)</f>
        <v>2001.4892915980231</v>
      </c>
      <c r="AB4" s="3">
        <f t="shared" ref="AB4:AB67" si="6">Z4/AA4*100000</f>
        <v>749.44193121431817</v>
      </c>
      <c r="AC4" s="12">
        <f>(AB4*POP_PADRAO!$H$2)/100000</f>
        <v>68.418519658802268</v>
      </c>
      <c r="AD4" s="8">
        <f>VLOOKUP(A4,OBITOS!A:AC,9,0)</f>
        <v>29</v>
      </c>
      <c r="AE4" s="1">
        <f>VLOOKUP(A4,POP_2021_FX_ETARIA!A:AC,27,0)</f>
        <v>1778.005137912385</v>
      </c>
      <c r="AF4" s="3">
        <f t="shared" ref="AF4:AF67" si="7">AD4/AE4*100000</f>
        <v>1631.0414059910909</v>
      </c>
      <c r="AG4" s="12">
        <f>(AF4*POP_PADRAO!$I$2)/100000</f>
        <v>112.77844393102173</v>
      </c>
      <c r="AH4" s="12">
        <f t="shared" ref="AH4:AH67" si="8">E4+I4+M4+Q4+U4+Y4+AC4+AG4</f>
        <v>248.00847057509048</v>
      </c>
    </row>
    <row r="5" spans="1:34" x14ac:dyDescent="0.25">
      <c r="A5" s="8" t="s">
        <v>4</v>
      </c>
      <c r="B5" s="6">
        <f>VLOOKUP($A5,OBITOS!A:AC,2,0)</f>
        <v>0</v>
      </c>
      <c r="C5" s="1">
        <f>VLOOKUP(A5,POP_2021_FX_ETARIA!A:AC,6,0)</f>
        <v>2760.5176235867875</v>
      </c>
      <c r="D5" s="3">
        <f t="shared" si="0"/>
        <v>0</v>
      </c>
      <c r="E5" s="12">
        <f>(D5*POP_PADRAO!$B$2)/100000</f>
        <v>0</v>
      </c>
      <c r="F5" s="6">
        <f>VLOOKUP(A5,OBITOS!A:AC,3,0)</f>
        <v>0</v>
      </c>
      <c r="G5" s="1">
        <f>VLOOKUP(A5,POP_2021_FX_ETARIA!A:AC,9,0)</f>
        <v>1858.1067139200629</v>
      </c>
      <c r="H5" s="3">
        <f t="shared" si="1"/>
        <v>0</v>
      </c>
      <c r="I5" s="12">
        <f>(H5*POP_PADRAO!$C$2)/100000</f>
        <v>0</v>
      </c>
      <c r="J5" s="8">
        <f>VLOOKUP(A5,OBITOS!A:AC,4,0)</f>
        <v>0</v>
      </c>
      <c r="K5" s="1">
        <f>VLOOKUP(A5,POP_2021_FX_ETARIA!A:AC,12,0)</f>
        <v>2064.2938421915242</v>
      </c>
      <c r="L5" s="3">
        <f t="shared" si="2"/>
        <v>0</v>
      </c>
      <c r="M5" s="12">
        <f>(L5*POP_PADRAO!$D$2)/100000</f>
        <v>0</v>
      </c>
      <c r="N5" s="8">
        <f>VLOOKUP(A5,OBITOS!A:AB,5,0)</f>
        <v>2</v>
      </c>
      <c r="O5" s="1">
        <f>VLOOKUP(A5,POP_2021_FX_ETARIA!A:AC,15,0)</f>
        <v>4463.2168600017712</v>
      </c>
      <c r="P5" s="3">
        <f t="shared" si="3"/>
        <v>44.81072873522006</v>
      </c>
      <c r="Q5" s="12">
        <f>(P5*POP_PADRAO!$E$2)/100000</f>
        <v>7.4287263752269963</v>
      </c>
      <c r="R5" s="8">
        <f>VLOOKUP($A5,OBITOS!A:AB,6,0)</f>
        <v>3</v>
      </c>
      <c r="S5" s="1">
        <f>VLOOKUP(A5,POP_2021_FX_ETARIA!A:AC,18,0)</f>
        <v>4462.5707311402994</v>
      </c>
      <c r="T5" s="3">
        <f t="shared" si="4"/>
        <v>67.225825219210009</v>
      </c>
      <c r="U5" s="12">
        <f>(T5*POP_PADRAO!$F$2)/100000</f>
        <v>10.256820093637552</v>
      </c>
      <c r="V5" s="8">
        <f>VLOOKUP(A5,OBITOS!A:AC,7,0)</f>
        <v>13</v>
      </c>
      <c r="W5" s="1">
        <f>VLOOKUP(A5,POP_2021_FX_ETARIA!A:AC,21,0)</f>
        <v>3326.9363028953226</v>
      </c>
      <c r="X5" s="3">
        <f t="shared" si="5"/>
        <v>390.74989168522796</v>
      </c>
      <c r="Y5" s="12">
        <f>(X5*POP_PADRAO!$G$2)/100000</f>
        <v>47.647847285748057</v>
      </c>
      <c r="Z5" s="8">
        <f>VLOOKUP(A5,OBITOS!A:AC,8,0)</f>
        <v>19</v>
      </c>
      <c r="AA5" s="1">
        <f>VLOOKUP(A5,POP_2021_FX_ETARIA!A:AC,24,0)</f>
        <v>2632.7512355848435</v>
      </c>
      <c r="AB5" s="3">
        <f t="shared" si="6"/>
        <v>721.67851421706052</v>
      </c>
      <c r="AC5" s="12">
        <f>(AB5*POP_PADRAO!$H$2)/100000</f>
        <v>65.883924498714833</v>
      </c>
      <c r="AD5" s="8">
        <f>VLOOKUP(A5,OBITOS!A:AC,9,0)</f>
        <v>36</v>
      </c>
      <c r="AE5" s="1">
        <f>VLOOKUP(A5,POP_2021_FX_ETARIA!A:AC,27,0)</f>
        <v>2444.5849107625745</v>
      </c>
      <c r="AF5" s="3">
        <f t="shared" si="7"/>
        <v>1472.6426495355404</v>
      </c>
      <c r="AG5" s="12">
        <f>(AF5*POP_PADRAO!$I$2)/100000</f>
        <v>101.82595357237818</v>
      </c>
      <c r="AH5" s="12">
        <f t="shared" si="8"/>
        <v>233.04327182570563</v>
      </c>
    </row>
    <row r="6" spans="1:34" x14ac:dyDescent="0.25">
      <c r="A6" s="8" t="s">
        <v>5</v>
      </c>
      <c r="B6" s="6">
        <f>VLOOKUP($A6,OBITOS!A:AC,2,0)</f>
        <v>0</v>
      </c>
      <c r="C6" s="1">
        <f>VLOOKUP(A6,POP_2021_FX_ETARIA!A:AC,6,0)</f>
        <v>2743.4872280037844</v>
      </c>
      <c r="D6" s="3">
        <f t="shared" si="0"/>
        <v>0</v>
      </c>
      <c r="E6" s="12">
        <f>(D6*POP_PADRAO!$B$2)/100000</f>
        <v>0</v>
      </c>
      <c r="F6" s="6">
        <f>VLOOKUP(A6,OBITOS!A:AC,3,0)</f>
        <v>0</v>
      </c>
      <c r="G6" s="1">
        <f>VLOOKUP(A6,POP_2021_FX_ETARIA!A:AC,9,0)</f>
        <v>2209.1494151401457</v>
      </c>
      <c r="H6" s="3">
        <f t="shared" si="1"/>
        <v>0</v>
      </c>
      <c r="I6" s="12">
        <f>(H6*POP_PADRAO!$C$2)/100000</f>
        <v>0</v>
      </c>
      <c r="J6" s="8">
        <f>VLOOKUP(A6,OBITOS!A:AC,4,0)</f>
        <v>1</v>
      </c>
      <c r="K6" s="1">
        <f>VLOOKUP(A6,POP_2021_FX_ETARIA!A:AC,12,0)</f>
        <v>2621.3468257349809</v>
      </c>
      <c r="L6" s="3">
        <f t="shared" si="2"/>
        <v>38.148328568449429</v>
      </c>
      <c r="M6" s="12">
        <f>(L6*POP_PADRAO!$D$2)/100000</f>
        <v>5.6452324017328195</v>
      </c>
      <c r="N6" s="8">
        <f>VLOOKUP(A6,OBITOS!A:AB,5,0)</f>
        <v>3</v>
      </c>
      <c r="O6" s="1">
        <f>VLOOKUP(A6,POP_2021_FX_ETARIA!A:AC,15,0)</f>
        <v>3553.3949565513717</v>
      </c>
      <c r="P6" s="3">
        <f t="shared" si="3"/>
        <v>84.426303202488626</v>
      </c>
      <c r="Q6" s="12">
        <f>(P6*POP_PADRAO!$E$2)/100000</f>
        <v>13.996199639357609</v>
      </c>
      <c r="R6" s="8">
        <f>VLOOKUP($A6,OBITOS!A:AB,6,0)</f>
        <v>4</v>
      </c>
      <c r="S6" s="1">
        <f>VLOOKUP(A6,POP_2021_FX_ETARIA!A:AC,18,0)</f>
        <v>3294.5486806187441</v>
      </c>
      <c r="T6" s="3">
        <f t="shared" si="4"/>
        <v>121.41268464270397</v>
      </c>
      <c r="U6" s="12">
        <f>(T6*POP_PADRAO!$F$2)/100000</f>
        <v>18.524251050917773</v>
      </c>
      <c r="V6" s="8">
        <f>VLOOKUP(A6,OBITOS!A:AC,7,0)</f>
        <v>6</v>
      </c>
      <c r="W6" s="1">
        <f>VLOOKUP(A6,POP_2021_FX_ETARIA!A:AC,21,0)</f>
        <v>2444.312101910828</v>
      </c>
      <c r="X6" s="3">
        <f t="shared" si="5"/>
        <v>245.46783511440836</v>
      </c>
      <c r="Y6" s="12">
        <f>(X6*POP_PADRAO!$G$2)/100000</f>
        <v>29.932225625583389</v>
      </c>
      <c r="Z6" s="8">
        <f>VLOOKUP(A6,OBITOS!A:AC,8,0)</f>
        <v>6</v>
      </c>
      <c r="AA6" s="1">
        <f>VLOOKUP(A6,POP_2021_FX_ETARIA!A:AC,24,0)</f>
        <v>1975.3781021897812</v>
      </c>
      <c r="AB6" s="3">
        <f t="shared" si="6"/>
        <v>303.73931923963181</v>
      </c>
      <c r="AC6" s="12">
        <f>(AB6*POP_PADRAO!$H$2)/100000</f>
        <v>27.729159150297271</v>
      </c>
      <c r="AD6" s="8">
        <f>VLOOKUP(A6,OBITOS!A:AC,9,0)</f>
        <v>45</v>
      </c>
      <c r="AE6" s="1">
        <f>VLOOKUP(A6,POP_2021_FX_ETARIA!A:AC,27,0)</f>
        <v>2075.7295081967213</v>
      </c>
      <c r="AF6" s="3">
        <f t="shared" si="7"/>
        <v>2167.912525321929</v>
      </c>
      <c r="AG6" s="12">
        <f>(AF6*POP_PADRAO!$I$2)/100000</f>
        <v>149.90042575639822</v>
      </c>
      <c r="AH6" s="12">
        <f t="shared" si="8"/>
        <v>245.72749362428709</v>
      </c>
    </row>
    <row r="7" spans="1:34" x14ac:dyDescent="0.25">
      <c r="A7" s="8" t="s">
        <v>6</v>
      </c>
      <c r="B7" s="6">
        <f>VLOOKUP($A7,OBITOS!A:AC,2,0)</f>
        <v>0</v>
      </c>
      <c r="C7" s="1">
        <f>VLOOKUP(A7,POP_2021_FX_ETARIA!A:AC,6,0)</f>
        <v>3255.9988449321399</v>
      </c>
      <c r="D7" s="3">
        <f t="shared" si="0"/>
        <v>0</v>
      </c>
      <c r="E7" s="12">
        <f>(D7*POP_PADRAO!$B$2)/100000</f>
        <v>0</v>
      </c>
      <c r="F7" s="6">
        <f>VLOOKUP(A7,OBITOS!A:AC,3,0)</f>
        <v>0</v>
      </c>
      <c r="G7" s="1">
        <f>VLOOKUP(A7,POP_2021_FX_ETARIA!A:AC,9,0)</f>
        <v>2180.3501649327582</v>
      </c>
      <c r="H7" s="3">
        <f t="shared" si="1"/>
        <v>0</v>
      </c>
      <c r="I7" s="12">
        <f>(H7*POP_PADRAO!$C$2)/100000</f>
        <v>0</v>
      </c>
      <c r="J7" s="8">
        <f>VLOOKUP(A7,OBITOS!A:AC,4,0)</f>
        <v>0</v>
      </c>
      <c r="K7" s="1">
        <f>VLOOKUP(A7,POP_2021_FX_ETARIA!A:AC,12,0)</f>
        <v>2498.4209700204046</v>
      </c>
      <c r="L7" s="3">
        <f t="shared" si="2"/>
        <v>0</v>
      </c>
      <c r="M7" s="12">
        <f>(L7*POP_PADRAO!$D$2)/100000</f>
        <v>0</v>
      </c>
      <c r="N7" s="8">
        <f>VLOOKUP(A7,OBITOS!A:AB,5,0)</f>
        <v>0</v>
      </c>
      <c r="O7" s="1">
        <f>VLOOKUP(A7,POP_2021_FX_ETARIA!A:AC,15,0)</f>
        <v>3725.4907205240179</v>
      </c>
      <c r="P7" s="3">
        <f t="shared" si="3"/>
        <v>0</v>
      </c>
      <c r="Q7" s="12">
        <f>(P7*POP_PADRAO!$E$2)/100000</f>
        <v>0</v>
      </c>
      <c r="R7" s="8">
        <f>VLOOKUP($A7,OBITOS!A:AB,6,0)</f>
        <v>3</v>
      </c>
      <c r="S7" s="1">
        <f>VLOOKUP(A7,POP_2021_FX_ETARIA!A:AC,18,0)</f>
        <v>3629.2529634300126</v>
      </c>
      <c r="T7" s="3">
        <f t="shared" si="4"/>
        <v>82.661639467663221</v>
      </c>
      <c r="U7" s="12">
        <f>(T7*POP_PADRAO!$F$2)/100000</f>
        <v>12.611902671336436</v>
      </c>
      <c r="V7" s="8">
        <f>VLOOKUP(A7,OBITOS!A:AC,7,0)</f>
        <v>12</v>
      </c>
      <c r="W7" s="1">
        <f>VLOOKUP(A7,POP_2021_FX_ETARIA!A:AC,21,0)</f>
        <v>2634.9434464404521</v>
      </c>
      <c r="X7" s="3">
        <f t="shared" si="5"/>
        <v>455.41774402068523</v>
      </c>
      <c r="Y7" s="12">
        <f>(X7*POP_PADRAO!$G$2)/100000</f>
        <v>55.533413009357602</v>
      </c>
      <c r="Z7" s="8">
        <f>VLOOKUP(A7,OBITOS!A:AC,8,0)</f>
        <v>14</v>
      </c>
      <c r="AA7" s="1">
        <f>VLOOKUP(A7,POP_2021_FX_ETARIA!A:AC,24,0)</f>
        <v>1941.8562091503268</v>
      </c>
      <c r="AB7" s="3">
        <f t="shared" si="6"/>
        <v>720.95966395605581</v>
      </c>
      <c r="AC7" s="12">
        <f>(AB7*POP_PADRAO!$H$2)/100000</f>
        <v>65.818298772870278</v>
      </c>
      <c r="AD7" s="8">
        <f>VLOOKUP(A7,OBITOS!A:AC,9,0)</f>
        <v>33</v>
      </c>
      <c r="AE7" s="1">
        <f>VLOOKUP(A7,POP_2021_FX_ETARIA!A:AC,27,0)</f>
        <v>1509.7095808383233</v>
      </c>
      <c r="AF7" s="3">
        <f t="shared" si="7"/>
        <v>2185.8508695212427</v>
      </c>
      <c r="AG7" s="12">
        <f>(AF7*POP_PADRAO!$I$2)/100000</f>
        <v>151.14077351094733</v>
      </c>
      <c r="AH7" s="12">
        <f t="shared" si="8"/>
        <v>285.10438796451166</v>
      </c>
    </row>
    <row r="8" spans="1:34" x14ac:dyDescent="0.25">
      <c r="A8" s="8" t="s">
        <v>7</v>
      </c>
      <c r="B8" s="6">
        <f>VLOOKUP($A8,OBITOS!A:AC,2,0)</f>
        <v>0</v>
      </c>
      <c r="C8" s="1">
        <f>VLOOKUP(A8,POP_2021_FX_ETARIA!A:AC,6,0)</f>
        <v>3501.7304029304028</v>
      </c>
      <c r="D8" s="3">
        <f t="shared" si="0"/>
        <v>0</v>
      </c>
      <c r="E8" s="12">
        <f>(D8*POP_PADRAO!$B$2)/100000</f>
        <v>0</v>
      </c>
      <c r="F8" s="6">
        <f>VLOOKUP(A8,OBITOS!A:AC,3,0)</f>
        <v>0</v>
      </c>
      <c r="G8" s="1">
        <f>VLOOKUP(A8,POP_2021_FX_ETARIA!A:AC,9,0)</f>
        <v>3094.3464337700148</v>
      </c>
      <c r="H8" s="3">
        <f t="shared" si="1"/>
        <v>0</v>
      </c>
      <c r="I8" s="12">
        <f>(H8*POP_PADRAO!$C$2)/100000</f>
        <v>0</v>
      </c>
      <c r="J8" s="8">
        <f>VLOOKUP(A8,OBITOS!A:AC,4,0)</f>
        <v>0</v>
      </c>
      <c r="K8" s="1">
        <f>VLOOKUP(A8,POP_2021_FX_ETARIA!A:AC,12,0)</f>
        <v>3430.8036253776436</v>
      </c>
      <c r="L8" s="3">
        <f t="shared" si="2"/>
        <v>0</v>
      </c>
      <c r="M8" s="12">
        <f>(L8*POP_PADRAO!$D$2)/100000</f>
        <v>0</v>
      </c>
      <c r="N8" s="8">
        <f>VLOOKUP(A8,OBITOS!A:AB,5,0)</f>
        <v>5</v>
      </c>
      <c r="O8" s="1">
        <f>VLOOKUP(A8,POP_2021_FX_ETARIA!A:AC,15,0)</f>
        <v>4667.5013578756789</v>
      </c>
      <c r="P8" s="3">
        <f t="shared" si="3"/>
        <v>107.12369674115428</v>
      </c>
      <c r="Q8" s="12">
        <f>(P8*POP_PADRAO!$E$2)/100000</f>
        <v>17.758975447488286</v>
      </c>
      <c r="R8" s="8">
        <f>VLOOKUP($A8,OBITOS!A:AB,6,0)</f>
        <v>4</v>
      </c>
      <c r="S8" s="1">
        <f>VLOOKUP(A8,POP_2021_FX_ETARIA!A:AC,18,0)</f>
        <v>5069.0815417392996</v>
      </c>
      <c r="T8" s="3">
        <f t="shared" si="4"/>
        <v>78.909758445659619</v>
      </c>
      <c r="U8" s="12">
        <f>(T8*POP_PADRAO!$F$2)/100000</f>
        <v>12.039468364580951</v>
      </c>
      <c r="V8" s="8">
        <f>VLOOKUP(A8,OBITOS!A:AC,7,0)</f>
        <v>11</v>
      </c>
      <c r="W8" s="1">
        <f>VLOOKUP(A8,POP_2021_FX_ETARIA!A:AC,21,0)</f>
        <v>4002.8204545454541</v>
      </c>
      <c r="X8" s="3">
        <f t="shared" si="5"/>
        <v>274.80623037960169</v>
      </c>
      <c r="Y8" s="12">
        <f>(X8*POP_PADRAO!$G$2)/100000</f>
        <v>33.509734940239696</v>
      </c>
      <c r="Z8" s="8">
        <f>VLOOKUP(A8,OBITOS!A:AC,8,0)</f>
        <v>20</v>
      </c>
      <c r="AA8" s="1">
        <f>VLOOKUP(A8,POP_2021_FX_ETARIA!A:AC,24,0)</f>
        <v>3289.6090172595987</v>
      </c>
      <c r="AB8" s="3">
        <f t="shared" si="6"/>
        <v>607.97498715093366</v>
      </c>
      <c r="AC8" s="12">
        <f>(AB8*POP_PADRAO!$H$2)/100000</f>
        <v>55.503631272735362</v>
      </c>
      <c r="AD8" s="8">
        <f>VLOOKUP(A8,OBITOS!A:AC,9,0)</f>
        <v>63</v>
      </c>
      <c r="AE8" s="1">
        <f>VLOOKUP(A8,POP_2021_FX_ETARIA!A:AC,27,0)</f>
        <v>3228.3393903868696</v>
      </c>
      <c r="AF8" s="3">
        <f t="shared" si="7"/>
        <v>1951.467686067863</v>
      </c>
      <c r="AG8" s="12">
        <f>(AF8*POP_PADRAO!$I$2)/100000</f>
        <v>134.93433594512155</v>
      </c>
      <c r="AH8" s="12">
        <f t="shared" si="8"/>
        <v>253.74614597016586</v>
      </c>
    </row>
    <row r="9" spans="1:34" x14ac:dyDescent="0.25">
      <c r="A9" s="8" t="s">
        <v>8</v>
      </c>
      <c r="B9" s="6">
        <f>VLOOKUP($A9,OBITOS!A:AC,2,0)</f>
        <v>0</v>
      </c>
      <c r="C9" s="1">
        <f>VLOOKUP(A9,POP_2021_FX_ETARIA!A:AC,6,0)</f>
        <v>3579.1626205520452</v>
      </c>
      <c r="D9" s="3">
        <f t="shared" si="0"/>
        <v>0</v>
      </c>
      <c r="E9" s="12">
        <f>(D9*POP_PADRAO!$B$2)/100000</f>
        <v>0</v>
      </c>
      <c r="F9" s="6">
        <f>VLOOKUP(A9,OBITOS!A:AC,3,0)</f>
        <v>0</v>
      </c>
      <c r="G9" s="1">
        <f>VLOOKUP(A9,POP_2021_FX_ETARIA!A:AC,9,0)</f>
        <v>2521.7485322896282</v>
      </c>
      <c r="H9" s="3">
        <f t="shared" si="1"/>
        <v>0</v>
      </c>
      <c r="I9" s="12">
        <f>(H9*POP_PADRAO!$C$2)/100000</f>
        <v>0</v>
      </c>
      <c r="J9" s="8">
        <f>VLOOKUP(A9,OBITOS!A:AC,4,0)</f>
        <v>1</v>
      </c>
      <c r="K9" s="1">
        <f>VLOOKUP(A9,POP_2021_FX_ETARIA!A:AC,12,0)</f>
        <v>2539.6878314461801</v>
      </c>
      <c r="L9" s="3">
        <f t="shared" si="2"/>
        <v>39.374917957163568</v>
      </c>
      <c r="M9" s="12">
        <f>(L9*POP_PADRAO!$D$2)/100000</f>
        <v>5.8267444737064666</v>
      </c>
      <c r="N9" s="8">
        <f>VLOOKUP(A9,OBITOS!A:AB,5,0)</f>
        <v>1</v>
      </c>
      <c r="O9" s="1">
        <f>VLOOKUP(A9,POP_2021_FX_ETARIA!A:AC,15,0)</f>
        <v>5465.5347057895569</v>
      </c>
      <c r="P9" s="3">
        <f t="shared" si="3"/>
        <v>18.296471504255848</v>
      </c>
      <c r="Q9" s="12">
        <f>(P9*POP_PADRAO!$E$2)/100000</f>
        <v>3.0331905834511774</v>
      </c>
      <c r="R9" s="8">
        <f>VLOOKUP($A9,OBITOS!A:AB,6,0)</f>
        <v>6</v>
      </c>
      <c r="S9" s="1">
        <f>VLOOKUP(A9,POP_2021_FX_ETARIA!A:AC,18,0)</f>
        <v>5549.2400084584478</v>
      </c>
      <c r="T9" s="3">
        <f t="shared" si="4"/>
        <v>108.12291396397487</v>
      </c>
      <c r="U9" s="12">
        <f>(T9*POP_PADRAO!$F$2)/100000</f>
        <v>16.49659595716561</v>
      </c>
      <c r="V9" s="8">
        <f>VLOOKUP(A9,OBITOS!A:AC,7,0)</f>
        <v>9</v>
      </c>
      <c r="W9" s="1">
        <f>VLOOKUP(A9,POP_2021_FX_ETARIA!A:AC,21,0)</f>
        <v>4086.8372505019483</v>
      </c>
      <c r="X9" s="3">
        <f t="shared" si="5"/>
        <v>220.21919269955302</v>
      </c>
      <c r="Y9" s="12">
        <f>(X9*POP_PADRAO!$G$2)/100000</f>
        <v>26.853418737711976</v>
      </c>
      <c r="Z9" s="8">
        <f>VLOOKUP(A9,OBITOS!A:AC,8,0)</f>
        <v>23</v>
      </c>
      <c r="AA9" s="1">
        <f>VLOOKUP(A9,POP_2021_FX_ETARIA!A:AC,24,0)</f>
        <v>3441.5873127753302</v>
      </c>
      <c r="AB9" s="3">
        <f t="shared" si="6"/>
        <v>668.29628045823347</v>
      </c>
      <c r="AC9" s="12">
        <f>(AB9*POP_PADRAO!$H$2)/100000</f>
        <v>61.010520359262394</v>
      </c>
      <c r="AD9" s="8">
        <f>VLOOKUP(A9,OBITOS!A:AC,9,0)</f>
        <v>64</v>
      </c>
      <c r="AE9" s="1">
        <f>VLOOKUP(A9,POP_2021_FX_ETARIA!A:AC,27,0)</f>
        <v>3709.9218200983837</v>
      </c>
      <c r="AF9" s="3">
        <f t="shared" si="7"/>
        <v>1725.1037381241306</v>
      </c>
      <c r="AG9" s="12">
        <f>(AF9*POP_PADRAO!$I$2)/100000</f>
        <v>119.28238884101692</v>
      </c>
      <c r="AH9" s="12">
        <f t="shared" si="8"/>
        <v>232.50285895231457</v>
      </c>
    </row>
    <row r="10" spans="1:34" x14ac:dyDescent="0.25">
      <c r="A10" s="8" t="s">
        <v>9</v>
      </c>
      <c r="B10" s="6">
        <f>VLOOKUP($A10,OBITOS!A:AC,2,0)</f>
        <v>0</v>
      </c>
      <c r="C10" s="1">
        <f>VLOOKUP(A10,POP_2021_FX_ETARIA!A:AC,6,0)</f>
        <v>1684.0819753907549</v>
      </c>
      <c r="D10" s="3">
        <f t="shared" si="0"/>
        <v>0</v>
      </c>
      <c r="E10" s="12">
        <f>(D10*POP_PADRAO!$B$2)/100000</f>
        <v>0</v>
      </c>
      <c r="F10" s="6">
        <f>VLOOKUP(A10,OBITOS!A:AC,3,0)</f>
        <v>0</v>
      </c>
      <c r="G10" s="1">
        <f>VLOOKUP(A10,POP_2021_FX_ETARIA!A:AC,9,0)</f>
        <v>1524.5483645513</v>
      </c>
      <c r="H10" s="3">
        <f t="shared" si="1"/>
        <v>0</v>
      </c>
      <c r="I10" s="12">
        <f>(H10*POP_PADRAO!$C$2)/100000</f>
        <v>0</v>
      </c>
      <c r="J10" s="8">
        <f>VLOOKUP(A10,OBITOS!A:AC,4,0)</f>
        <v>0</v>
      </c>
      <c r="K10" s="1">
        <f>VLOOKUP(A10,POP_2021_FX_ETARIA!A:AC,12,0)</f>
        <v>2319.4251110792602</v>
      </c>
      <c r="L10" s="3">
        <f t="shared" si="2"/>
        <v>0</v>
      </c>
      <c r="M10" s="12">
        <f>(L10*POP_PADRAO!$D$2)/100000</f>
        <v>0</v>
      </c>
      <c r="N10" s="8">
        <f>VLOOKUP(A10,OBITOS!A:AB,5,0)</f>
        <v>2</v>
      </c>
      <c r="O10" s="1">
        <f>VLOOKUP(A10,POP_2021_FX_ETARIA!A:AC,15,0)</f>
        <v>3374.6995582899513</v>
      </c>
      <c r="P10" s="3">
        <f t="shared" si="3"/>
        <v>59.264534974291237</v>
      </c>
      <c r="Q10" s="12">
        <f>(P10*POP_PADRAO!$E$2)/100000</f>
        <v>9.8248795881118358</v>
      </c>
      <c r="R10" s="8">
        <f>VLOOKUP($A10,OBITOS!A:AB,6,0)</f>
        <v>0</v>
      </c>
      <c r="S10" s="1">
        <f>VLOOKUP(A10,POP_2021_FX_ETARIA!A:AC,18,0)</f>
        <v>2907.6591245506447</v>
      </c>
      <c r="T10" s="3">
        <f t="shared" si="4"/>
        <v>0</v>
      </c>
      <c r="U10" s="12">
        <f>(T10*POP_PADRAO!$F$2)/100000</f>
        <v>0</v>
      </c>
      <c r="V10" s="8">
        <f>VLOOKUP(A10,OBITOS!A:AC,7,0)</f>
        <v>2</v>
      </c>
      <c r="W10" s="1">
        <f>VLOOKUP(A10,POP_2021_FX_ETARIA!A:AC,21,0)</f>
        <v>2093.3950631864886</v>
      </c>
      <c r="X10" s="3">
        <f t="shared" si="5"/>
        <v>95.538583957281048</v>
      </c>
      <c r="Y10" s="12">
        <f>(X10*POP_PADRAO!$G$2)/100000</f>
        <v>11.649927370831412</v>
      </c>
      <c r="Z10" s="8">
        <f>VLOOKUP(A10,OBITOS!A:AC,8,0)</f>
        <v>10</v>
      </c>
      <c r="AA10" s="1">
        <f>VLOOKUP(A10,POP_2021_FX_ETARIA!A:AC,24,0)</f>
        <v>1671.0597356828193</v>
      </c>
      <c r="AB10" s="3">
        <f t="shared" si="6"/>
        <v>598.42265279127525</v>
      </c>
      <c r="AC10" s="12">
        <f>(AB10*POP_PADRAO!$H$2)/100000</f>
        <v>54.631573613625221</v>
      </c>
      <c r="AD10" s="8">
        <f>VLOOKUP(A10,OBITOS!A:AC,9,0)</f>
        <v>37</v>
      </c>
      <c r="AE10" s="1">
        <f>VLOOKUP(A10,POP_2021_FX_ETARIA!A:AC,27,0)</f>
        <v>1554.8840477863669</v>
      </c>
      <c r="AF10" s="3">
        <f t="shared" si="7"/>
        <v>2379.5986622073578</v>
      </c>
      <c r="AG10" s="12">
        <f>(AF10*POP_PADRAO!$I$2)/100000</f>
        <v>164.53747484173479</v>
      </c>
      <c r="AH10" s="12">
        <f t="shared" si="8"/>
        <v>240.64385541430326</v>
      </c>
    </row>
    <row r="11" spans="1:34" x14ac:dyDescent="0.25">
      <c r="A11" s="8" t="s">
        <v>10</v>
      </c>
      <c r="B11" s="6">
        <f>VLOOKUP($A11,OBITOS!A:AC,2,0)</f>
        <v>0</v>
      </c>
      <c r="C11" s="1">
        <f>VLOOKUP(A11,POP_2021_FX_ETARIA!A:AC,6,0)</f>
        <v>1593.8702290076335</v>
      </c>
      <c r="D11" s="3">
        <f t="shared" si="0"/>
        <v>0</v>
      </c>
      <c r="E11" s="12">
        <f>(D11*POP_PADRAO!$B$2)/100000</f>
        <v>0</v>
      </c>
      <c r="F11" s="6">
        <f>VLOOKUP(A11,OBITOS!A:AC,3,0)</f>
        <v>0</v>
      </c>
      <c r="G11" s="1">
        <f>VLOOKUP(A11,POP_2021_FX_ETARIA!A:AC,9,0)</f>
        <v>1015.7134367778144</v>
      </c>
      <c r="H11" s="3">
        <f t="shared" si="1"/>
        <v>0</v>
      </c>
      <c r="I11" s="12">
        <f>(H11*POP_PADRAO!$C$2)/100000</f>
        <v>0</v>
      </c>
      <c r="J11" s="8">
        <f>VLOOKUP(A11,OBITOS!A:AC,4,0)</f>
        <v>0</v>
      </c>
      <c r="K11" s="1">
        <f>VLOOKUP(A11,POP_2021_FX_ETARIA!A:AC,12,0)</f>
        <v>1394.4929045051745</v>
      </c>
      <c r="L11" s="3">
        <f t="shared" si="2"/>
        <v>0</v>
      </c>
      <c r="M11" s="12">
        <f>(L11*POP_PADRAO!$D$2)/100000</f>
        <v>0</v>
      </c>
      <c r="N11" s="8">
        <f>VLOOKUP(A11,OBITOS!A:AB,5,0)</f>
        <v>0</v>
      </c>
      <c r="O11" s="1">
        <f>VLOOKUP(A11,POP_2021_FX_ETARIA!A:AC,15,0)</f>
        <v>3309.7719245734811</v>
      </c>
      <c r="P11" s="3">
        <f t="shared" si="3"/>
        <v>0</v>
      </c>
      <c r="Q11" s="12">
        <f>(P11*POP_PADRAO!$E$2)/100000</f>
        <v>0</v>
      </c>
      <c r="R11" s="8">
        <f>VLOOKUP($A11,OBITOS!A:AB,6,0)</f>
        <v>1</v>
      </c>
      <c r="S11" s="1">
        <f>VLOOKUP(A11,POP_2021_FX_ETARIA!A:AC,18,0)</f>
        <v>2847.3798400000001</v>
      </c>
      <c r="T11" s="3">
        <f t="shared" si="4"/>
        <v>35.120007030744446</v>
      </c>
      <c r="U11" s="12">
        <f>(T11*POP_PADRAO!$F$2)/100000</f>
        <v>5.358351386941365</v>
      </c>
      <c r="V11" s="8">
        <f>VLOOKUP(A11,OBITOS!A:AC,7,0)</f>
        <v>3</v>
      </c>
      <c r="W11" s="1">
        <f>VLOOKUP(A11,POP_2021_FX_ETARIA!A:AC,21,0)</f>
        <v>1673.475479485312</v>
      </c>
      <c r="X11" s="3">
        <f t="shared" si="5"/>
        <v>179.26764011640427</v>
      </c>
      <c r="Y11" s="12">
        <f>(X11*POP_PADRAO!$G$2)/100000</f>
        <v>21.859806800467982</v>
      </c>
      <c r="Z11" s="8">
        <f>VLOOKUP(A11,OBITOS!A:AC,8,0)</f>
        <v>6</v>
      </c>
      <c r="AA11" s="1">
        <f>VLOOKUP(A11,POP_2021_FX_ETARIA!A:AC,24,0)</f>
        <v>1185.0786191939274</v>
      </c>
      <c r="AB11" s="3">
        <f t="shared" si="6"/>
        <v>506.29552358991248</v>
      </c>
      <c r="AC11" s="12">
        <f>(AB11*POP_PADRAO!$H$2)/100000</f>
        <v>46.22104634280732</v>
      </c>
      <c r="AD11" s="8">
        <f>VLOOKUP(A11,OBITOS!A:AC,9,0)</f>
        <v>16</v>
      </c>
      <c r="AE11" s="1">
        <f>VLOOKUP(A11,POP_2021_FX_ETARIA!A:AC,27,0)</f>
        <v>1031.5568544102018</v>
      </c>
      <c r="AF11" s="3">
        <f t="shared" si="7"/>
        <v>1551.0536265253247</v>
      </c>
      <c r="AG11" s="12">
        <f>(AF11*POP_PADRAO!$I$2)/100000</f>
        <v>107.24768470657068</v>
      </c>
      <c r="AH11" s="12">
        <f t="shared" si="8"/>
        <v>180.68688923678735</v>
      </c>
    </row>
    <row r="12" spans="1:34" x14ac:dyDescent="0.25">
      <c r="A12" s="8" t="s">
        <v>11</v>
      </c>
      <c r="B12" s="6">
        <f>VLOOKUP($A12,OBITOS!A:AC,2,0)</f>
        <v>0</v>
      </c>
      <c r="C12" s="1">
        <f>VLOOKUP(A12,POP_2021_FX_ETARIA!A:AC,6,0)</f>
        <v>2484.6993540810336</v>
      </c>
      <c r="D12" s="3">
        <f t="shared" si="0"/>
        <v>0</v>
      </c>
      <c r="E12" s="12">
        <f>(D12*POP_PADRAO!$B$2)/100000</f>
        <v>0</v>
      </c>
      <c r="F12" s="6">
        <f>VLOOKUP(A12,OBITOS!A:AC,3,0)</f>
        <v>0</v>
      </c>
      <c r="G12" s="1">
        <f>VLOOKUP(A12,POP_2021_FX_ETARIA!A:AC,9,0)</f>
        <v>1679.9049191152194</v>
      </c>
      <c r="H12" s="3">
        <f t="shared" si="1"/>
        <v>0</v>
      </c>
      <c r="I12" s="12">
        <f>(H12*POP_PADRAO!$C$2)/100000</f>
        <v>0</v>
      </c>
      <c r="J12" s="8">
        <f>VLOOKUP(A12,OBITOS!A:AC,4,0)</f>
        <v>0</v>
      </c>
      <c r="K12" s="1">
        <f>VLOOKUP(A12,POP_2021_FX_ETARIA!A:AC,12,0)</f>
        <v>1799.868748838074</v>
      </c>
      <c r="L12" s="3">
        <f t="shared" si="2"/>
        <v>0</v>
      </c>
      <c r="M12" s="12">
        <f>(L12*POP_PADRAO!$D$2)/100000</f>
        <v>0</v>
      </c>
      <c r="N12" s="8">
        <f>VLOOKUP(A12,OBITOS!A:AB,5,0)</f>
        <v>3</v>
      </c>
      <c r="O12" s="1">
        <f>VLOOKUP(A12,POP_2021_FX_ETARIA!A:AC,15,0)</f>
        <v>4381.9673750374141</v>
      </c>
      <c r="P12" s="3">
        <f t="shared" si="3"/>
        <v>68.462399265909312</v>
      </c>
      <c r="Q12" s="12">
        <f>(P12*POP_PADRAO!$E$2)/100000</f>
        <v>11.349702303284451</v>
      </c>
      <c r="R12" s="8">
        <f>VLOOKUP($A12,OBITOS!A:AB,6,0)</f>
        <v>3</v>
      </c>
      <c r="S12" s="1">
        <f>VLOOKUP(A12,POP_2021_FX_ETARIA!A:AC,18,0)</f>
        <v>4465.9219199999998</v>
      </c>
      <c r="T12" s="3">
        <f t="shared" si="4"/>
        <v>67.175379546268474</v>
      </c>
      <c r="U12" s="12">
        <f>(T12*POP_PADRAO!$F$2)/100000</f>
        <v>10.249123465293064</v>
      </c>
      <c r="V12" s="8">
        <f>VLOOKUP(A12,OBITOS!A:AC,7,0)</f>
        <v>6</v>
      </c>
      <c r="W12" s="1">
        <f>VLOOKUP(A12,POP_2021_FX_ETARIA!A:AC,21,0)</f>
        <v>3380.2140082544311</v>
      </c>
      <c r="X12" s="3">
        <f t="shared" si="5"/>
        <v>177.50355407521806</v>
      </c>
      <c r="Y12" s="12">
        <f>(X12*POP_PADRAO!$G$2)/100000</f>
        <v>21.644695026727376</v>
      </c>
      <c r="Z12" s="8">
        <f>VLOOKUP(A12,OBITOS!A:AC,8,0)</f>
        <v>23</v>
      </c>
      <c r="AA12" s="1">
        <f>VLOOKUP(A12,POP_2021_FX_ETARIA!A:AC,24,0)</f>
        <v>3160.2096511838063</v>
      </c>
      <c r="AB12" s="3">
        <f t="shared" si="6"/>
        <v>727.79981516049929</v>
      </c>
      <c r="AC12" s="12">
        <f>(AB12*POP_PADRAO!$H$2)/100000</f>
        <v>66.44275411778554</v>
      </c>
      <c r="AD12" s="8">
        <f>VLOOKUP(A12,OBITOS!A:AC,9,0)</f>
        <v>61</v>
      </c>
      <c r="AE12" s="1">
        <f>VLOOKUP(A12,POP_2021_FX_ETARIA!A:AC,27,0)</f>
        <v>3301.2353878852282</v>
      </c>
      <c r="AF12" s="3">
        <f t="shared" si="7"/>
        <v>1847.7931087209327</v>
      </c>
      <c r="AG12" s="12">
        <f>(AF12*POP_PADRAO!$I$2)/100000</f>
        <v>127.76575183349473</v>
      </c>
      <c r="AH12" s="12">
        <f t="shared" si="8"/>
        <v>237.45202674658515</v>
      </c>
    </row>
    <row r="13" spans="1:34" x14ac:dyDescent="0.25">
      <c r="A13" s="8" t="s">
        <v>12</v>
      </c>
      <c r="B13" s="6">
        <f>VLOOKUP($A13,OBITOS!A:AC,2,0)</f>
        <v>0</v>
      </c>
      <c r="C13" s="1">
        <f>VLOOKUP(A13,POP_2021_FX_ETARIA!A:AC,6,0)</f>
        <v>1502.3041691133294</v>
      </c>
      <c r="D13" s="3">
        <f t="shared" si="0"/>
        <v>0</v>
      </c>
      <c r="E13" s="12">
        <f>(D13*POP_PADRAO!$B$2)/100000</f>
        <v>0</v>
      </c>
      <c r="F13" s="6">
        <f>VLOOKUP(A13,OBITOS!A:AC,3,0)</f>
        <v>0</v>
      </c>
      <c r="G13" s="1">
        <f>VLOOKUP(A13,POP_2021_FX_ETARIA!A:AC,9,0)</f>
        <v>1031.4394189501486</v>
      </c>
      <c r="H13" s="3">
        <f t="shared" si="1"/>
        <v>0</v>
      </c>
      <c r="I13" s="12">
        <f>(H13*POP_PADRAO!$C$2)/100000</f>
        <v>0</v>
      </c>
      <c r="J13" s="8">
        <f>VLOOKUP(A13,OBITOS!A:AC,4,0)</f>
        <v>0</v>
      </c>
      <c r="K13" s="1">
        <f>VLOOKUP(A13,POP_2021_FX_ETARIA!A:AC,12,0)</f>
        <v>1462.516948627378</v>
      </c>
      <c r="L13" s="3">
        <f t="shared" si="2"/>
        <v>0</v>
      </c>
      <c r="M13" s="12">
        <f>(L13*POP_PADRAO!$D$2)/100000</f>
        <v>0</v>
      </c>
      <c r="N13" s="8">
        <f>VLOOKUP(A13,OBITOS!A:AB,5,0)</f>
        <v>0</v>
      </c>
      <c r="O13" s="1">
        <f>VLOOKUP(A13,POP_2021_FX_ETARIA!A:AC,15,0)</f>
        <v>3168.3094881771926</v>
      </c>
      <c r="P13" s="3">
        <f t="shared" si="3"/>
        <v>0</v>
      </c>
      <c r="Q13" s="12">
        <f>(P13*POP_PADRAO!$E$2)/100000</f>
        <v>0</v>
      </c>
      <c r="R13" s="8">
        <f>VLOOKUP($A13,OBITOS!A:AB,6,0)</f>
        <v>0</v>
      </c>
      <c r="S13" s="1">
        <f>VLOOKUP(A13,POP_2021_FX_ETARIA!A:AC,18,0)</f>
        <v>2796.6137600000002</v>
      </c>
      <c r="T13" s="3">
        <f t="shared" si="4"/>
        <v>0</v>
      </c>
      <c r="U13" s="12">
        <f>(T13*POP_PADRAO!$F$2)/100000</f>
        <v>0</v>
      </c>
      <c r="V13" s="8">
        <f>VLOOKUP(A13,OBITOS!A:AC,7,0)</f>
        <v>1</v>
      </c>
      <c r="W13" s="1">
        <f>VLOOKUP(A13,POP_2021_FX_ETARIA!A:AC,21,0)</f>
        <v>1975.1369264384562</v>
      </c>
      <c r="X13" s="3">
        <f t="shared" si="5"/>
        <v>50.629401264001906</v>
      </c>
      <c r="Y13" s="12">
        <f>(X13*POP_PADRAO!$G$2)/100000</f>
        <v>6.1737239879757624</v>
      </c>
      <c r="Z13" s="8">
        <f>VLOOKUP(A13,OBITOS!A:AC,8,0)</f>
        <v>10</v>
      </c>
      <c r="AA13" s="1">
        <f>VLOOKUP(A13,POP_2021_FX_ETARIA!A:AC,24,0)</f>
        <v>1677.4505693114043</v>
      </c>
      <c r="AB13" s="3">
        <f t="shared" si="6"/>
        <v>596.14275275515354</v>
      </c>
      <c r="AC13" s="12">
        <f>(AB13*POP_PADRAO!$H$2)/100000</f>
        <v>54.423435559234868</v>
      </c>
      <c r="AD13" s="8">
        <f>VLOOKUP(A13,OBITOS!A:AC,9,0)</f>
        <v>21</v>
      </c>
      <c r="AE13" s="1">
        <f>VLOOKUP(A13,POP_2021_FX_ETARIA!A:AC,27,0)</f>
        <v>1793.1854410201911</v>
      </c>
      <c r="AF13" s="3">
        <f t="shared" si="7"/>
        <v>1171.1002955752608</v>
      </c>
      <c r="AG13" s="12">
        <f>(AF13*POP_PADRAO!$I$2)/100000</f>
        <v>80.975791624298566</v>
      </c>
      <c r="AH13" s="12">
        <f t="shared" si="8"/>
        <v>141.5729511715092</v>
      </c>
    </row>
    <row r="14" spans="1:34" x14ac:dyDescent="0.25">
      <c r="A14" s="8" t="s">
        <v>13</v>
      </c>
      <c r="B14" s="6">
        <f>VLOOKUP($A14,OBITOS!A:AC,2,0)</f>
        <v>0</v>
      </c>
      <c r="C14" s="1">
        <f>VLOOKUP(A14,POP_2021_FX_ETARIA!A:AC,6,0)</f>
        <v>2101.3177051202961</v>
      </c>
      <c r="D14" s="3">
        <f t="shared" si="0"/>
        <v>0</v>
      </c>
      <c r="E14" s="12">
        <f>(D14*POP_PADRAO!$B$2)/100000</f>
        <v>0</v>
      </c>
      <c r="F14" s="6">
        <f>VLOOKUP(A14,OBITOS!A:AC,3,0)</f>
        <v>0</v>
      </c>
      <c r="G14" s="1">
        <f>VLOOKUP(A14,POP_2021_FX_ETARIA!A:AC,9,0)</f>
        <v>1609.5648185894825</v>
      </c>
      <c r="H14" s="3">
        <f t="shared" si="1"/>
        <v>0</v>
      </c>
      <c r="I14" s="12">
        <f>(H14*POP_PADRAO!$C$2)/100000</f>
        <v>0</v>
      </c>
      <c r="J14" s="8">
        <f>VLOOKUP(A14,OBITOS!A:AC,4,0)</f>
        <v>1</v>
      </c>
      <c r="K14" s="1">
        <f>VLOOKUP(A14,POP_2021_FX_ETARIA!A:AC,12,0)</f>
        <v>2130.718381625979</v>
      </c>
      <c r="L14" s="3">
        <f t="shared" si="2"/>
        <v>46.932527950356679</v>
      </c>
      <c r="M14" s="12">
        <f>(L14*POP_PADRAO!$D$2)/100000</f>
        <v>6.9451280678049798</v>
      </c>
      <c r="N14" s="8">
        <f>VLOOKUP(A14,OBITOS!A:AB,5,0)</f>
        <v>1</v>
      </c>
      <c r="O14" s="1">
        <f>VLOOKUP(A14,POP_2021_FX_ETARIA!A:AC,15,0)</f>
        <v>4754.7825513679818</v>
      </c>
      <c r="P14" s="3">
        <f t="shared" si="3"/>
        <v>21.031455996074804</v>
      </c>
      <c r="Q14" s="12">
        <f>(P14*POP_PADRAO!$E$2)/100000</f>
        <v>3.4865965423291301</v>
      </c>
      <c r="R14" s="8">
        <f>VLOOKUP($A14,OBITOS!A:AB,6,0)</f>
        <v>1</v>
      </c>
      <c r="S14" s="1">
        <f>VLOOKUP(A14,POP_2021_FX_ETARIA!A:AC,18,0)</f>
        <v>3954.1028185788009</v>
      </c>
      <c r="T14" s="3">
        <f t="shared" si="4"/>
        <v>25.290187076101979</v>
      </c>
      <c r="U14" s="12">
        <f>(T14*POP_PADRAO!$F$2)/100000</f>
        <v>3.8585900303666629</v>
      </c>
      <c r="V14" s="8">
        <f>VLOOKUP(A14,OBITOS!A:AC,7,0)</f>
        <v>7</v>
      </c>
      <c r="W14" s="1">
        <f>VLOOKUP(A14,POP_2021_FX_ETARIA!A:AC,21,0)</f>
        <v>3254.8123980424143</v>
      </c>
      <c r="X14" s="3">
        <f t="shared" si="5"/>
        <v>215.06615878107456</v>
      </c>
      <c r="Y14" s="12">
        <f>(X14*POP_PADRAO!$G$2)/100000</f>
        <v>26.225060346755004</v>
      </c>
      <c r="Z14" s="8">
        <f>VLOOKUP(A14,OBITOS!A:AC,8,0)</f>
        <v>16</v>
      </c>
      <c r="AA14" s="1">
        <f>VLOOKUP(A14,POP_2021_FX_ETARIA!A:AC,24,0)</f>
        <v>3354.8181312569523</v>
      </c>
      <c r="AB14" s="3">
        <f t="shared" si="6"/>
        <v>476.92600236440444</v>
      </c>
      <c r="AC14" s="12">
        <f>(AB14*POP_PADRAO!$H$2)/100000</f>
        <v>43.539825714971386</v>
      </c>
      <c r="AD14" s="8">
        <f>VLOOKUP(A14,OBITOS!A:AC,9,0)</f>
        <v>67</v>
      </c>
      <c r="AE14" s="1">
        <f>VLOOKUP(A14,POP_2021_FX_ETARIA!A:AC,27,0)</f>
        <v>4071.9373873873878</v>
      </c>
      <c r="AF14" s="3">
        <f t="shared" si="7"/>
        <v>1645.4084045478937</v>
      </c>
      <c r="AG14" s="12">
        <f>(AF14*POP_PADRAO!$I$2)/100000</f>
        <v>113.77185080300173</v>
      </c>
      <c r="AH14" s="12">
        <f t="shared" si="8"/>
        <v>197.82705150522889</v>
      </c>
    </row>
    <row r="15" spans="1:34" x14ac:dyDescent="0.25">
      <c r="A15" s="8" t="s">
        <v>14</v>
      </c>
      <c r="B15" s="6">
        <f>VLOOKUP($A15,OBITOS!A:AC,2,0)</f>
        <v>0</v>
      </c>
      <c r="C15" s="1">
        <f>VLOOKUP(A15,POP_2021_FX_ETARIA!A:AC,6,0)</f>
        <v>1885.8340530536707</v>
      </c>
      <c r="D15" s="3">
        <f t="shared" si="0"/>
        <v>0</v>
      </c>
      <c r="E15" s="12">
        <f>(D15*POP_PADRAO!$B$2)/100000</f>
        <v>0</v>
      </c>
      <c r="F15" s="6">
        <f>VLOOKUP(A15,OBITOS!A:AC,3,0)</f>
        <v>0</v>
      </c>
      <c r="G15" s="1">
        <f>VLOOKUP(A15,POP_2021_FX_ETARIA!A:AC,9,0)</f>
        <v>1364.769465960049</v>
      </c>
      <c r="H15" s="3">
        <f t="shared" si="1"/>
        <v>0</v>
      </c>
      <c r="I15" s="12">
        <f>(H15*POP_PADRAO!$C$2)/100000</f>
        <v>0</v>
      </c>
      <c r="J15" s="8">
        <f>VLOOKUP(A15,OBITOS!A:AC,4,0)</f>
        <v>0</v>
      </c>
      <c r="K15" s="1">
        <f>VLOOKUP(A15,POP_2021_FX_ETARIA!A:AC,12,0)</f>
        <v>2132.9834968438663</v>
      </c>
      <c r="L15" s="3">
        <f t="shared" si="2"/>
        <v>0</v>
      </c>
      <c r="M15" s="12">
        <f>(L15*POP_PADRAO!$D$2)/100000</f>
        <v>0</v>
      </c>
      <c r="N15" s="8">
        <f>VLOOKUP(A15,OBITOS!A:AB,5,0)</f>
        <v>0</v>
      </c>
      <c r="O15" s="1">
        <f>VLOOKUP(A15,POP_2021_FX_ETARIA!A:AC,15,0)</f>
        <v>5488.9166025711465</v>
      </c>
      <c r="P15" s="3">
        <f t="shared" si="3"/>
        <v>0</v>
      </c>
      <c r="Q15" s="12">
        <f>(P15*POP_PADRAO!$E$2)/100000</f>
        <v>0</v>
      </c>
      <c r="R15" s="8">
        <f>VLOOKUP($A15,OBITOS!A:AB,6,0)</f>
        <v>0</v>
      </c>
      <c r="S15" s="1">
        <f>VLOOKUP(A15,POP_2021_FX_ETARIA!A:AC,18,0)</f>
        <v>4130.7727934365485</v>
      </c>
      <c r="T15" s="3">
        <f t="shared" si="4"/>
        <v>0</v>
      </c>
      <c r="U15" s="12">
        <f>(T15*POP_PADRAO!$F$2)/100000</f>
        <v>0</v>
      </c>
      <c r="V15" s="8">
        <f>VLOOKUP(A15,OBITOS!A:AC,7,0)</f>
        <v>6</v>
      </c>
      <c r="W15" s="1">
        <f>VLOOKUP(A15,POP_2021_FX_ETARIA!A:AC,21,0)</f>
        <v>3098.1745513866231</v>
      </c>
      <c r="X15" s="3">
        <f t="shared" si="5"/>
        <v>193.66242606681513</v>
      </c>
      <c r="Y15" s="12">
        <f>(X15*POP_PADRAO!$G$2)/100000</f>
        <v>23.61509983386625</v>
      </c>
      <c r="Z15" s="8">
        <f>VLOOKUP(A15,OBITOS!A:AC,8,0)</f>
        <v>9</v>
      </c>
      <c r="AA15" s="1">
        <f>VLOOKUP(A15,POP_2021_FX_ETARIA!A:AC,24,0)</f>
        <v>2932.3498331479423</v>
      </c>
      <c r="AB15" s="3">
        <f t="shared" si="6"/>
        <v>306.92108759541497</v>
      </c>
      <c r="AC15" s="12">
        <f>(AB15*POP_PADRAO!$H$2)/100000</f>
        <v>28.019631129156501</v>
      </c>
      <c r="AD15" s="8">
        <f>VLOOKUP(A15,OBITOS!A:AC,9,0)</f>
        <v>45</v>
      </c>
      <c r="AE15" s="1">
        <f>VLOOKUP(A15,POP_2021_FX_ETARIA!A:AC,27,0)</f>
        <v>3176.0418918918922</v>
      </c>
      <c r="AF15" s="3">
        <f t="shared" si="7"/>
        <v>1416.8578857501964</v>
      </c>
      <c r="AG15" s="12">
        <f>(AF15*POP_PADRAO!$I$2)/100000</f>
        <v>97.968713142023901</v>
      </c>
      <c r="AH15" s="12">
        <f t="shared" si="8"/>
        <v>149.60344410504666</v>
      </c>
    </row>
    <row r="16" spans="1:34" x14ac:dyDescent="0.25">
      <c r="A16" s="8" t="s">
        <v>15</v>
      </c>
      <c r="B16" s="6">
        <f>VLOOKUP($A16,OBITOS!A:AC,2,0)</f>
        <v>0</v>
      </c>
      <c r="C16" s="1">
        <f>VLOOKUP(A16,POP_2021_FX_ETARIA!A:AC,6,0)</f>
        <v>2705.810869881976</v>
      </c>
      <c r="D16" s="3">
        <f t="shared" si="0"/>
        <v>0</v>
      </c>
      <c r="E16" s="12">
        <f>(D16*POP_PADRAO!$B$2)/100000</f>
        <v>0</v>
      </c>
      <c r="F16" s="6">
        <f>VLOOKUP(A16,OBITOS!A:AC,3,0)</f>
        <v>0</v>
      </c>
      <c r="G16" s="1">
        <f>VLOOKUP(A16,POP_2021_FX_ETARIA!A:AC,9,0)</f>
        <v>2180.6958904109588</v>
      </c>
      <c r="H16" s="3">
        <f t="shared" si="1"/>
        <v>0</v>
      </c>
      <c r="I16" s="12">
        <f>(H16*POP_PADRAO!$C$2)/100000</f>
        <v>0</v>
      </c>
      <c r="J16" s="8">
        <f>VLOOKUP(A16,OBITOS!A:AC,4,0)</f>
        <v>1</v>
      </c>
      <c r="K16" s="1">
        <f>VLOOKUP(A16,POP_2021_FX_ETARIA!A:AC,12,0)</f>
        <v>3243.9869181624581</v>
      </c>
      <c r="L16" s="3">
        <f t="shared" si="2"/>
        <v>30.826264877986794</v>
      </c>
      <c r="M16" s="12">
        <f>(L16*POP_PADRAO!$D$2)/100000</f>
        <v>4.5617052134109448</v>
      </c>
      <c r="N16" s="8">
        <f>VLOOKUP(A16,OBITOS!A:AB,5,0)</f>
        <v>3</v>
      </c>
      <c r="O16" s="1">
        <f>VLOOKUP(A16,POP_2021_FX_ETARIA!A:AC,15,0)</f>
        <v>5243.9943574931149</v>
      </c>
      <c r="P16" s="3">
        <f t="shared" si="3"/>
        <v>57.208299541995437</v>
      </c>
      <c r="Q16" s="12">
        <f>(P16*POP_PADRAO!$E$2)/100000</f>
        <v>9.4839967053577752</v>
      </c>
      <c r="R16" s="8">
        <f>VLOOKUP($A16,OBITOS!A:AB,6,0)</f>
        <v>4</v>
      </c>
      <c r="S16" s="1">
        <f>VLOOKUP(A16,POP_2021_FX_ETARIA!A:AC,18,0)</f>
        <v>4873.5251828116016</v>
      </c>
      <c r="T16" s="3">
        <f t="shared" si="4"/>
        <v>82.076112258690458</v>
      </c>
      <c r="U16" s="12">
        <f>(T16*POP_PADRAO!$F$2)/100000</f>
        <v>12.522567252652024</v>
      </c>
      <c r="V16" s="8">
        <f>VLOOKUP(A16,OBITOS!A:AC,7,0)</f>
        <v>9</v>
      </c>
      <c r="W16" s="1">
        <f>VLOOKUP(A16,POP_2021_FX_ETARIA!A:AC,21,0)</f>
        <v>3884.7158184580326</v>
      </c>
      <c r="X16" s="3">
        <f t="shared" si="5"/>
        <v>231.67717847562878</v>
      </c>
      <c r="Y16" s="12">
        <f>(X16*POP_PADRAO!$G$2)/100000</f>
        <v>28.250599819723703</v>
      </c>
      <c r="Z16" s="8">
        <f>VLOOKUP(A16,OBITOS!A:AC,8,0)</f>
        <v>26</v>
      </c>
      <c r="AA16" s="1">
        <f>VLOOKUP(A16,POP_2021_FX_ETARIA!A:AC,24,0)</f>
        <v>3129.3784393960773</v>
      </c>
      <c r="AB16" s="3">
        <f t="shared" si="6"/>
        <v>830.83591529497494</v>
      </c>
      <c r="AC16" s="12">
        <f>(AB16*POP_PADRAO!$H$2)/100000</f>
        <v>75.849189958911396</v>
      </c>
      <c r="AD16" s="8">
        <f>VLOOKUP(A16,OBITOS!A:AC,9,0)</f>
        <v>50</v>
      </c>
      <c r="AE16" s="1">
        <f>VLOOKUP(A16,POP_2021_FX_ETARIA!A:AC,27,0)</f>
        <v>2842.835580912863</v>
      </c>
      <c r="AF16" s="3">
        <f t="shared" si="7"/>
        <v>1758.8073097053507</v>
      </c>
      <c r="AG16" s="12">
        <f>(AF16*POP_PADRAO!$I$2)/100000</f>
        <v>121.61282407330837</v>
      </c>
      <c r="AH16" s="12">
        <f t="shared" si="8"/>
        <v>252.2808830233642</v>
      </c>
    </row>
    <row r="17" spans="1:34" x14ac:dyDescent="0.25">
      <c r="A17" s="8" t="s">
        <v>16</v>
      </c>
      <c r="B17" s="6">
        <f>VLOOKUP($A17,OBITOS!A:AC,2,0)</f>
        <v>0</v>
      </c>
      <c r="C17" s="1">
        <f>VLOOKUP(A17,POP_2021_FX_ETARIA!A:AC,6,0)</f>
        <v>1625.1133209990749</v>
      </c>
      <c r="D17" s="3">
        <f t="shared" si="0"/>
        <v>0</v>
      </c>
      <c r="E17" s="12">
        <f>(D17*POP_PADRAO!$B$2)/100000</f>
        <v>0</v>
      </c>
      <c r="F17" s="6">
        <f>VLOOKUP(A17,OBITOS!A:AC,3,0)</f>
        <v>0</v>
      </c>
      <c r="G17" s="1">
        <f>VLOOKUP(A17,POP_2021_FX_ETARIA!A:AC,9,0)</f>
        <v>1277.7793624161072</v>
      </c>
      <c r="H17" s="3">
        <f t="shared" si="1"/>
        <v>0</v>
      </c>
      <c r="I17" s="12">
        <f>(H17*POP_PADRAO!$C$2)/100000</f>
        <v>0</v>
      </c>
      <c r="J17" s="8">
        <f>VLOOKUP(A17,OBITOS!A:AC,4,0)</f>
        <v>1</v>
      </c>
      <c r="K17" s="1">
        <f>VLOOKUP(A17,POP_2021_FX_ETARIA!A:AC,12,0)</f>
        <v>1383.2899850523168</v>
      </c>
      <c r="L17" s="3">
        <f t="shared" si="2"/>
        <v>72.291421958222273</v>
      </c>
      <c r="M17" s="12">
        <f>(L17*POP_PADRAO!$D$2)/100000</f>
        <v>10.697765614387006</v>
      </c>
      <c r="N17" s="8">
        <f>VLOOKUP(A17,OBITOS!A:AB,5,0)</f>
        <v>2</v>
      </c>
      <c r="O17" s="1">
        <f>VLOOKUP(A17,POP_2021_FX_ETARIA!A:AC,15,0)</f>
        <v>1796.7418263810598</v>
      </c>
      <c r="P17" s="3">
        <f t="shared" si="3"/>
        <v>111.31259764950963</v>
      </c>
      <c r="Q17" s="12">
        <f>(P17*POP_PADRAO!$E$2)/100000</f>
        <v>18.453411792074082</v>
      </c>
      <c r="R17" s="8">
        <f>VLOOKUP($A17,OBITOS!A:AB,6,0)</f>
        <v>3</v>
      </c>
      <c r="S17" s="1">
        <f>VLOOKUP(A17,POP_2021_FX_ETARIA!A:AC,18,0)</f>
        <v>1695.8517865019851</v>
      </c>
      <c r="T17" s="3">
        <f t="shared" si="4"/>
        <v>176.90225194667909</v>
      </c>
      <c r="U17" s="12">
        <f>(T17*POP_PADRAO!$F$2)/100000</f>
        <v>26.990439558902494</v>
      </c>
      <c r="V17" s="8">
        <f>VLOOKUP(A17,OBITOS!A:AC,7,0)</f>
        <v>4</v>
      </c>
      <c r="W17" s="1">
        <f>VLOOKUP(A17,POP_2021_FX_ETARIA!A:AC,21,0)</f>
        <v>1472.7174940898344</v>
      </c>
      <c r="X17" s="3">
        <f t="shared" si="5"/>
        <v>271.60674169027044</v>
      </c>
      <c r="Y17" s="12">
        <f>(X17*POP_PADRAO!$G$2)/100000</f>
        <v>33.119590882094855</v>
      </c>
      <c r="Z17" s="8">
        <f>VLOOKUP(A17,OBITOS!A:AC,8,0)</f>
        <v>8</v>
      </c>
      <c r="AA17" s="1">
        <f>VLOOKUP(A17,POP_2021_FX_ETARIA!A:AC,24,0)</f>
        <v>1131.3202614379086</v>
      </c>
      <c r="AB17" s="3">
        <f t="shared" si="6"/>
        <v>707.13840038823275</v>
      </c>
      <c r="AC17" s="12">
        <f>(AB17*POP_PADRAO!$H$2)/100000</f>
        <v>64.556519369104606</v>
      </c>
      <c r="AD17" s="8">
        <f>VLOOKUP(A17,OBITOS!A:AC,9,0)</f>
        <v>26</v>
      </c>
      <c r="AE17" s="1">
        <f>VLOOKUP(A17,POP_2021_FX_ETARIA!A:AC,27,0)</f>
        <v>1361.1259590792838</v>
      </c>
      <c r="AF17" s="3">
        <f t="shared" si="7"/>
        <v>1910.183243995094</v>
      </c>
      <c r="AG17" s="12">
        <f>(AF17*POP_PADRAO!$I$2)/100000</f>
        <v>132.07972102337581</v>
      </c>
      <c r="AH17" s="12">
        <f t="shared" si="8"/>
        <v>285.89744823993885</v>
      </c>
    </row>
    <row r="18" spans="1:34" x14ac:dyDescent="0.25">
      <c r="A18" s="8" t="s">
        <v>17</v>
      </c>
      <c r="B18" s="6">
        <f>VLOOKUP($A18,OBITOS!A:AC,2,0)</f>
        <v>0</v>
      </c>
      <c r="C18" s="1">
        <f>VLOOKUP(A18,POP_2021_FX_ETARIA!A:AC,6,0)</f>
        <v>5152.6371393742384</v>
      </c>
      <c r="D18" s="3">
        <f t="shared" si="0"/>
        <v>0</v>
      </c>
      <c r="E18" s="12">
        <f>(D18*POP_PADRAO!$B$2)/100000</f>
        <v>0</v>
      </c>
      <c r="F18" s="6">
        <f>VLOOKUP(A18,OBITOS!A:AC,3,0)</f>
        <v>0</v>
      </c>
      <c r="G18" s="1">
        <f>VLOOKUP(A18,POP_2021_FX_ETARIA!A:AC,9,0)</f>
        <v>3587.8191591476293</v>
      </c>
      <c r="H18" s="3">
        <f t="shared" si="1"/>
        <v>0</v>
      </c>
      <c r="I18" s="12">
        <f>(H18*POP_PADRAO!$C$2)/100000</f>
        <v>0</v>
      </c>
      <c r="J18" s="8">
        <f>VLOOKUP(A18,OBITOS!A:AC,4,0)</f>
        <v>1</v>
      </c>
      <c r="K18" s="1">
        <f>VLOOKUP(A18,POP_2021_FX_ETARIA!A:AC,12,0)</f>
        <v>3563.4914466976325</v>
      </c>
      <c r="L18" s="3">
        <f t="shared" si="2"/>
        <v>28.062365659014628</v>
      </c>
      <c r="M18" s="12">
        <f>(L18*POP_PADRAO!$D$2)/100000</f>
        <v>4.1527003104026905</v>
      </c>
      <c r="N18" s="8">
        <f>VLOOKUP(A18,OBITOS!A:AB,5,0)</f>
        <v>3</v>
      </c>
      <c r="O18" s="1">
        <f>VLOOKUP(A18,POP_2021_FX_ETARIA!A:AC,15,0)</f>
        <v>5700.290975103735</v>
      </c>
      <c r="P18" s="3">
        <f t="shared" si="3"/>
        <v>52.628892333788365</v>
      </c>
      <c r="Q18" s="12">
        <f>(P18*POP_PADRAO!$E$2)/100000</f>
        <v>8.7248221935678245</v>
      </c>
      <c r="R18" s="8">
        <f>VLOOKUP($A18,OBITOS!A:AB,6,0)</f>
        <v>16</v>
      </c>
      <c r="S18" s="1">
        <f>VLOOKUP(A18,POP_2021_FX_ETARIA!A:AC,18,0)</f>
        <v>5786.1427848954818</v>
      </c>
      <c r="T18" s="3">
        <f t="shared" si="4"/>
        <v>276.52273016434066</v>
      </c>
      <c r="U18" s="12">
        <f>(T18*POP_PADRAO!$F$2)/100000</f>
        <v>42.189796642119276</v>
      </c>
      <c r="V18" s="8">
        <f>VLOOKUP(A18,OBITOS!A:AC,7,0)</f>
        <v>17</v>
      </c>
      <c r="W18" s="1">
        <f>VLOOKUP(A18,POP_2021_FX_ETARIA!A:AC,21,0)</f>
        <v>4501.8780915287243</v>
      </c>
      <c r="X18" s="3">
        <f t="shared" si="5"/>
        <v>377.62017661005183</v>
      </c>
      <c r="Y18" s="12">
        <f>(X18*POP_PADRAO!$G$2)/100000</f>
        <v>46.046816365152594</v>
      </c>
      <c r="Z18" s="8">
        <f>VLOOKUP(A18,OBITOS!A:AC,8,0)</f>
        <v>30</v>
      </c>
      <c r="AA18" s="1">
        <f>VLOOKUP(A18,POP_2021_FX_ETARIA!A:AC,24,0)</f>
        <v>3870.0649953574743</v>
      </c>
      <c r="AB18" s="3">
        <f t="shared" si="6"/>
        <v>775.18077954731939</v>
      </c>
      <c r="AC18" s="12">
        <f>(AB18*POP_PADRAO!$H$2)/100000</f>
        <v>70.768286635161616</v>
      </c>
      <c r="AD18" s="8">
        <f>VLOOKUP(A18,OBITOS!A:AC,9,0)</f>
        <v>94</v>
      </c>
      <c r="AE18" s="1">
        <f>VLOOKUP(A18,POP_2021_FX_ETARIA!A:AC,27,0)</f>
        <v>3835.2957160342717</v>
      </c>
      <c r="AF18" s="3">
        <f t="shared" si="7"/>
        <v>2450.9192239600443</v>
      </c>
      <c r="AG18" s="12">
        <f>(AF18*POP_PADRAO!$I$2)/100000</f>
        <v>169.46893884087638</v>
      </c>
      <c r="AH18" s="12">
        <f t="shared" si="8"/>
        <v>341.35136098728037</v>
      </c>
    </row>
    <row r="19" spans="1:34" x14ac:dyDescent="0.25">
      <c r="A19" s="8" t="s">
        <v>18</v>
      </c>
      <c r="B19" s="6">
        <f>VLOOKUP($A19,OBITOS!A:AC,2,0)</f>
        <v>0</v>
      </c>
      <c r="C19" s="1">
        <f>VLOOKUP(A19,POP_2021_FX_ETARIA!A:AC,6,0)</f>
        <v>4108.9604377104379</v>
      </c>
      <c r="D19" s="3">
        <f t="shared" si="0"/>
        <v>0</v>
      </c>
      <c r="E19" s="12">
        <f>(D19*POP_PADRAO!$B$2)/100000</f>
        <v>0</v>
      </c>
      <c r="F19" s="6">
        <f>VLOOKUP(A19,OBITOS!A:AC,3,0)</f>
        <v>0</v>
      </c>
      <c r="G19" s="1">
        <f>VLOOKUP(A19,POP_2021_FX_ETARIA!A:AC,9,0)</f>
        <v>3571.7659390800345</v>
      </c>
      <c r="H19" s="3">
        <f t="shared" si="1"/>
        <v>0</v>
      </c>
      <c r="I19" s="12">
        <f>(H19*POP_PADRAO!$C$2)/100000</f>
        <v>0</v>
      </c>
      <c r="J19" s="8">
        <f>VLOOKUP(A19,OBITOS!A:AC,4,0)</f>
        <v>1</v>
      </c>
      <c r="K19" s="1">
        <f>VLOOKUP(A19,POP_2021_FX_ETARIA!A:AC,12,0)</f>
        <v>4695.8245885611859</v>
      </c>
      <c r="L19" s="3">
        <f t="shared" si="2"/>
        <v>21.295514368998244</v>
      </c>
      <c r="M19" s="12">
        <f>(L19*POP_PADRAO!$D$2)/100000</f>
        <v>3.1513340751411616</v>
      </c>
      <c r="N19" s="8">
        <f>VLOOKUP(A19,OBITOS!A:AB,5,0)</f>
        <v>4</v>
      </c>
      <c r="O19" s="1">
        <f>VLOOKUP(A19,POP_2021_FX_ETARIA!A:AC,15,0)</f>
        <v>6072.1129943502829</v>
      </c>
      <c r="P19" s="3">
        <f t="shared" si="3"/>
        <v>65.874926960709516</v>
      </c>
      <c r="Q19" s="12">
        <f>(P19*POP_PADRAO!$E$2)/100000</f>
        <v>10.920750927099858</v>
      </c>
      <c r="R19" s="8">
        <f>VLOOKUP($A19,OBITOS!A:AB,6,0)</f>
        <v>8</v>
      </c>
      <c r="S19" s="1">
        <f>VLOOKUP(A19,POP_2021_FX_ETARIA!A:AC,18,0)</f>
        <v>6145.7985700414874</v>
      </c>
      <c r="T19" s="3">
        <f t="shared" si="4"/>
        <v>130.17022782030415</v>
      </c>
      <c r="U19" s="12">
        <f>(T19*POP_PADRAO!$F$2)/100000</f>
        <v>19.860412333311974</v>
      </c>
      <c r="V19" s="8">
        <f>VLOOKUP(A19,OBITOS!A:AC,7,0)</f>
        <v>15</v>
      </c>
      <c r="W19" s="1">
        <f>VLOOKUP(A19,POP_2021_FX_ETARIA!A:AC,21,0)</f>
        <v>5628.2448666870987</v>
      </c>
      <c r="X19" s="3">
        <f t="shared" si="5"/>
        <v>266.512924638073</v>
      </c>
      <c r="Y19" s="12">
        <f>(X19*POP_PADRAO!$G$2)/100000</f>
        <v>32.49845336633539</v>
      </c>
      <c r="Z19" s="8">
        <f>VLOOKUP(A19,OBITOS!A:AC,8,0)</f>
        <v>46</v>
      </c>
      <c r="AA19" s="1">
        <f>VLOOKUP(A19,POP_2021_FX_ETARIA!A:AC,24,0)</f>
        <v>4575.2016318845126</v>
      </c>
      <c r="AB19" s="3">
        <f t="shared" si="6"/>
        <v>1005.4201694506027</v>
      </c>
      <c r="AC19" s="12">
        <f>(AB19*POP_PADRAO!$H$2)/100000</f>
        <v>91.78744444876898</v>
      </c>
      <c r="AD19" s="8">
        <f>VLOOKUP(A19,OBITOS!A:AC,9,0)</f>
        <v>102</v>
      </c>
      <c r="AE19" s="1">
        <f>VLOOKUP(A19,POP_2021_FX_ETARIA!A:AC,27,0)</f>
        <v>4626.8203556100552</v>
      </c>
      <c r="AF19" s="3">
        <f t="shared" si="7"/>
        <v>2204.5377205173791</v>
      </c>
      <c r="AG19" s="12">
        <f>(AF19*POP_PADRAO!$I$2)/100000</f>
        <v>152.43287680738973</v>
      </c>
      <c r="AH19" s="12">
        <f t="shared" si="8"/>
        <v>310.65127195804712</v>
      </c>
    </row>
    <row r="20" spans="1:34" x14ac:dyDescent="0.25">
      <c r="A20" s="8" t="s">
        <v>19</v>
      </c>
      <c r="B20" s="6">
        <f>VLOOKUP($A20,OBITOS!A:AC,2,0)</f>
        <v>0</v>
      </c>
      <c r="C20" s="1">
        <f>VLOOKUP(A20,POP_2021_FX_ETARIA!A:AC,6,0)</f>
        <v>3081.1106902356901</v>
      </c>
      <c r="D20" s="3">
        <f t="shared" si="0"/>
        <v>0</v>
      </c>
      <c r="E20" s="12">
        <f>(D20*POP_PADRAO!$B$2)/100000</f>
        <v>0</v>
      </c>
      <c r="F20" s="6">
        <f>VLOOKUP(A20,OBITOS!A:AC,3,0)</f>
        <v>0</v>
      </c>
      <c r="G20" s="1">
        <f>VLOOKUP(A20,POP_2021_FX_ETARIA!A:AC,9,0)</f>
        <v>2725.2669872980637</v>
      </c>
      <c r="H20" s="3">
        <f t="shared" si="1"/>
        <v>0</v>
      </c>
      <c r="I20" s="12">
        <f>(H20*POP_PADRAO!$C$2)/100000</f>
        <v>0</v>
      </c>
      <c r="J20" s="8">
        <f>VLOOKUP(A20,OBITOS!A:AC,4,0)</f>
        <v>0</v>
      </c>
      <c r="K20" s="1">
        <f>VLOOKUP(A20,POP_2021_FX_ETARIA!A:AC,12,0)</f>
        <v>2952.5006517842594</v>
      </c>
      <c r="L20" s="3">
        <f t="shared" si="2"/>
        <v>0</v>
      </c>
      <c r="M20" s="12">
        <f>(L20*POP_PADRAO!$D$2)/100000</f>
        <v>0</v>
      </c>
      <c r="N20" s="8">
        <f>VLOOKUP(A20,OBITOS!A:AB,5,0)</f>
        <v>4</v>
      </c>
      <c r="O20" s="1">
        <f>VLOOKUP(A20,POP_2021_FX_ETARIA!A:AC,15,0)</f>
        <v>4339.3785310734465</v>
      </c>
      <c r="P20" s="3">
        <f t="shared" si="3"/>
        <v>92.179098259273232</v>
      </c>
      <c r="Q20" s="12">
        <f>(P20*POP_PADRAO!$E$2)/100000</f>
        <v>15.281458655348537</v>
      </c>
      <c r="R20" s="8">
        <f>VLOOKUP($A20,OBITOS!A:AB,6,0)</f>
        <v>8</v>
      </c>
      <c r="S20" s="1">
        <f>VLOOKUP(A20,POP_2021_FX_ETARIA!A:AC,18,0)</f>
        <v>4752.3407185100186</v>
      </c>
      <c r="T20" s="3">
        <f t="shared" si="4"/>
        <v>168.33809850460821</v>
      </c>
      <c r="U20" s="12">
        <f>(T20*POP_PADRAO!$F$2)/100000</f>
        <v>25.683784254587586</v>
      </c>
      <c r="V20" s="8">
        <f>VLOOKUP(A20,OBITOS!A:AC,7,0)</f>
        <v>15</v>
      </c>
      <c r="W20" s="1">
        <f>VLOOKUP(A20,POP_2021_FX_ETARIA!A:AC,21,0)</f>
        <v>4181.7064051486368</v>
      </c>
      <c r="X20" s="3">
        <f t="shared" si="5"/>
        <v>358.70524007930277</v>
      </c>
      <c r="Y20" s="12">
        <f>(X20*POP_PADRAO!$G$2)/100000</f>
        <v>43.740338420015348</v>
      </c>
      <c r="Z20" s="8">
        <f>VLOOKUP(A20,OBITOS!A:AC,8,0)</f>
        <v>21</v>
      </c>
      <c r="AA20" s="1">
        <f>VLOOKUP(A20,POP_2021_FX_ETARIA!A:AC,24,0)</f>
        <v>3710.2526282755375</v>
      </c>
      <c r="AB20" s="3">
        <f t="shared" si="6"/>
        <v>565.9991947707465</v>
      </c>
      <c r="AC20" s="12">
        <f>(AB20*POP_PADRAO!$H$2)/100000</f>
        <v>51.671551085409476</v>
      </c>
      <c r="AD20" s="8">
        <f>VLOOKUP(A20,OBITOS!A:AC,9,0)</f>
        <v>90</v>
      </c>
      <c r="AE20" s="1">
        <f>VLOOKUP(A20,POP_2021_FX_ETARIA!A:AC,27,0)</f>
        <v>3513.4087063151442</v>
      </c>
      <c r="AF20" s="3">
        <f t="shared" si="7"/>
        <v>2561.6148738468805</v>
      </c>
      <c r="AG20" s="12">
        <f>(AF20*POP_PADRAO!$I$2)/100000</f>
        <v>177.12299538310415</v>
      </c>
      <c r="AH20" s="12">
        <f t="shared" si="8"/>
        <v>313.50012779846509</v>
      </c>
    </row>
    <row r="21" spans="1:34" x14ac:dyDescent="0.25">
      <c r="A21" s="8" t="s">
        <v>20</v>
      </c>
      <c r="B21" s="6">
        <f>VLOOKUP($A21,OBITOS!A:AC,2,0)</f>
        <v>0</v>
      </c>
      <c r="C21" s="1">
        <f>VLOOKUP(A21,POP_2021_FX_ETARIA!A:AC,6,0)</f>
        <v>2417.5742844561864</v>
      </c>
      <c r="D21" s="3">
        <f t="shared" si="0"/>
        <v>0</v>
      </c>
      <c r="E21" s="12">
        <f>(D21*POP_PADRAO!$B$2)/100000</f>
        <v>0</v>
      </c>
      <c r="F21" s="6">
        <f>VLOOKUP(A21,OBITOS!A:AC,3,0)</f>
        <v>0</v>
      </c>
      <c r="G21" s="1">
        <f>VLOOKUP(A21,POP_2021_FX_ETARIA!A:AC,9,0)</f>
        <v>2188.0585174572057</v>
      </c>
      <c r="H21" s="3">
        <f t="shared" si="1"/>
        <v>0</v>
      </c>
      <c r="I21" s="12">
        <f>(H21*POP_PADRAO!$C$2)/100000</f>
        <v>0</v>
      </c>
      <c r="J21" s="8">
        <f>VLOOKUP(A21,OBITOS!A:AC,4,0)</f>
        <v>0</v>
      </c>
      <c r="K21" s="1">
        <f>VLOOKUP(A21,POP_2021_FX_ETARIA!A:AC,12,0)</f>
        <v>2861.3550869965852</v>
      </c>
      <c r="L21" s="3">
        <f t="shared" si="2"/>
        <v>0</v>
      </c>
      <c r="M21" s="12">
        <f>(L21*POP_PADRAO!$D$2)/100000</f>
        <v>0</v>
      </c>
      <c r="N21" s="8">
        <f>VLOOKUP(A21,OBITOS!A:AB,5,0)</f>
        <v>2</v>
      </c>
      <c r="O21" s="1">
        <f>VLOOKUP(A21,POP_2021_FX_ETARIA!A:AC,15,0)</f>
        <v>3637.1615147265074</v>
      </c>
      <c r="P21" s="3">
        <f t="shared" si="3"/>
        <v>54.987934737079939</v>
      </c>
      <c r="Q21" s="12">
        <f>(P21*POP_PADRAO!$E$2)/100000</f>
        <v>9.1159044414188202</v>
      </c>
      <c r="R21" s="8">
        <f>VLOOKUP($A21,OBITOS!A:AB,6,0)</f>
        <v>2</v>
      </c>
      <c r="S21" s="1">
        <f>VLOOKUP(A21,POP_2021_FX_ETARIA!A:AC,18,0)</f>
        <v>3877.4002891122936</v>
      </c>
      <c r="T21" s="3">
        <f t="shared" si="4"/>
        <v>51.580952464876596</v>
      </c>
      <c r="U21" s="12">
        <f>(T21*POP_PADRAO!$F$2)/100000</f>
        <v>7.8698409125594493</v>
      </c>
      <c r="V21" s="8">
        <f>VLOOKUP(A21,OBITOS!A:AC,7,0)</f>
        <v>8</v>
      </c>
      <c r="W21" s="1">
        <f>VLOOKUP(A21,POP_2021_FX_ETARIA!A:AC,21,0)</f>
        <v>3499.3157199471598</v>
      </c>
      <c r="X21" s="3">
        <f t="shared" si="5"/>
        <v>228.61612498688174</v>
      </c>
      <c r="Y21" s="12">
        <f>(X21*POP_PADRAO!$G$2)/100000</f>
        <v>27.877336481028223</v>
      </c>
      <c r="Z21" s="8">
        <f>VLOOKUP(A21,OBITOS!A:AC,8,0)</f>
        <v>23</v>
      </c>
      <c r="AA21" s="1">
        <f>VLOOKUP(A21,POP_2021_FX_ETARIA!A:AC,24,0)</f>
        <v>2941.0589522304604</v>
      </c>
      <c r="AB21" s="3">
        <f t="shared" si="6"/>
        <v>782.031247029479</v>
      </c>
      <c r="AC21" s="12">
        <f>(AB21*POP_PADRAO!$H$2)/100000</f>
        <v>71.393683780128796</v>
      </c>
      <c r="AD21" s="8">
        <f>VLOOKUP(A21,OBITOS!A:AC,9,0)</f>
        <v>67</v>
      </c>
      <c r="AE21" s="1">
        <f>VLOOKUP(A21,POP_2021_FX_ETARIA!A:AC,27,0)</f>
        <v>2897.2293616136412</v>
      </c>
      <c r="AF21" s="3">
        <f t="shared" si="7"/>
        <v>2312.5542246570244</v>
      </c>
      <c r="AG21" s="12">
        <f>(AF21*POP_PADRAO!$I$2)/100000</f>
        <v>159.90168367580625</v>
      </c>
      <c r="AH21" s="12">
        <f t="shared" si="8"/>
        <v>276.15844929094158</v>
      </c>
    </row>
    <row r="22" spans="1:34" x14ac:dyDescent="0.25">
      <c r="A22" s="8" t="s">
        <v>21</v>
      </c>
      <c r="B22" s="6">
        <f>VLOOKUP($A22,OBITOS!A:AC,2,0)</f>
        <v>0</v>
      </c>
      <c r="C22" s="1">
        <f>VLOOKUP(A22,POP_2021_FX_ETARIA!A:AC,6,0)</f>
        <v>1615.5062748378998</v>
      </c>
      <c r="D22" s="3">
        <f t="shared" si="0"/>
        <v>0</v>
      </c>
      <c r="E22" s="12">
        <f>(D22*POP_PADRAO!$B$2)/100000</f>
        <v>0</v>
      </c>
      <c r="F22" s="6">
        <f>VLOOKUP(A22,OBITOS!A:AC,3,0)</f>
        <v>0</v>
      </c>
      <c r="G22" s="1">
        <f>VLOOKUP(A22,POP_2021_FX_ETARIA!A:AC,9,0)</f>
        <v>1387.6085805084747</v>
      </c>
      <c r="H22" s="3">
        <f t="shared" si="1"/>
        <v>0</v>
      </c>
      <c r="I22" s="12">
        <f>(H22*POP_PADRAO!$C$2)/100000</f>
        <v>0</v>
      </c>
      <c r="J22" s="8">
        <f>VLOOKUP(A22,OBITOS!A:AC,4,0)</f>
        <v>0</v>
      </c>
      <c r="K22" s="1">
        <f>VLOOKUP(A22,POP_2021_FX_ETARIA!A:AC,12,0)</f>
        <v>1944.978178096213</v>
      </c>
      <c r="L22" s="3">
        <f t="shared" si="2"/>
        <v>0</v>
      </c>
      <c r="M22" s="12">
        <f>(L22*POP_PADRAO!$D$2)/100000</f>
        <v>0</v>
      </c>
      <c r="N22" s="8">
        <f>VLOOKUP(A22,OBITOS!A:AB,5,0)</f>
        <v>1</v>
      </c>
      <c r="O22" s="1">
        <f>VLOOKUP(A22,POP_2021_FX_ETARIA!A:AC,15,0)</f>
        <v>3864.2447679708825</v>
      </c>
      <c r="P22" s="3">
        <f t="shared" si="3"/>
        <v>25.878277905390053</v>
      </c>
      <c r="Q22" s="12">
        <f>(P22*POP_PADRAO!$E$2)/100000</f>
        <v>4.2901030857399878</v>
      </c>
      <c r="R22" s="8">
        <f>VLOOKUP($A22,OBITOS!A:AB,6,0)</f>
        <v>2</v>
      </c>
      <c r="S22" s="1">
        <f>VLOOKUP(A22,POP_2021_FX_ETARIA!A:AC,18,0)</f>
        <v>3340.7327061427782</v>
      </c>
      <c r="T22" s="3">
        <f t="shared" si="4"/>
        <v>59.867106288464697</v>
      </c>
      <c r="U22" s="12">
        <f>(T22*POP_PADRAO!$F$2)/100000</f>
        <v>9.1340810875162592</v>
      </c>
      <c r="V22" s="8">
        <f>VLOOKUP(A22,OBITOS!A:AC,7,0)</f>
        <v>6</v>
      </c>
      <c r="W22" s="1">
        <f>VLOOKUP(A22,POP_2021_FX_ETARIA!A:AC,21,0)</f>
        <v>2544.5693666523048</v>
      </c>
      <c r="X22" s="3">
        <f t="shared" si="5"/>
        <v>235.79628359252555</v>
      </c>
      <c r="Y22" s="12">
        <f>(X22*POP_PADRAO!$G$2)/100000</f>
        <v>28.75288144728189</v>
      </c>
      <c r="Z22" s="8">
        <f>VLOOKUP(A22,OBITOS!A:AC,8,0)</f>
        <v>15</v>
      </c>
      <c r="AA22" s="1">
        <f>VLOOKUP(A22,POP_2021_FX_ETARIA!A:AC,24,0)</f>
        <v>2186.2123449034079</v>
      </c>
      <c r="AB22" s="3">
        <f t="shared" si="6"/>
        <v>686.11816390885565</v>
      </c>
      <c r="AC22" s="12">
        <f>(AB22*POP_PADRAO!$H$2)/100000</f>
        <v>62.637526845605606</v>
      </c>
      <c r="AD22" s="8">
        <f>VLOOKUP(A22,OBITOS!A:AC,9,0)</f>
        <v>30</v>
      </c>
      <c r="AE22" s="1">
        <f>VLOOKUP(A22,POP_2021_FX_ETARIA!A:AC,27,0)</f>
        <v>2356.8894833272257</v>
      </c>
      <c r="AF22" s="3">
        <f t="shared" si="7"/>
        <v>1272.8640953350489</v>
      </c>
      <c r="AG22" s="12">
        <f>(AF22*POP_PADRAO!$I$2)/100000</f>
        <v>88.01225491901377</v>
      </c>
      <c r="AH22" s="12">
        <f t="shared" si="8"/>
        <v>192.82684738515752</v>
      </c>
    </row>
    <row r="23" spans="1:34" x14ac:dyDescent="0.25">
      <c r="A23" s="8" t="s">
        <v>22</v>
      </c>
      <c r="B23" s="6">
        <f>VLOOKUP($A23,OBITOS!A:AC,2,0)</f>
        <v>0</v>
      </c>
      <c r="C23" s="1">
        <f>VLOOKUP(A23,POP_2021_FX_ETARIA!A:AC,6,0)</f>
        <v>2503.8473122777659</v>
      </c>
      <c r="D23" s="3">
        <f t="shared" si="0"/>
        <v>0</v>
      </c>
      <c r="E23" s="12">
        <f>(D23*POP_PADRAO!$B$2)/100000</f>
        <v>0</v>
      </c>
      <c r="F23" s="6">
        <f>VLOOKUP(A23,OBITOS!A:AC,3,0)</f>
        <v>0</v>
      </c>
      <c r="G23" s="1">
        <f>VLOOKUP(A23,POP_2021_FX_ETARIA!A:AC,9,0)</f>
        <v>2256.0988700564972</v>
      </c>
      <c r="H23" s="3">
        <f t="shared" si="1"/>
        <v>0</v>
      </c>
      <c r="I23" s="12">
        <f>(H23*POP_PADRAO!$C$2)/100000</f>
        <v>0</v>
      </c>
      <c r="J23" s="8">
        <f>VLOOKUP(A23,OBITOS!A:AC,4,0)</f>
        <v>0</v>
      </c>
      <c r="K23" s="1">
        <f>VLOOKUP(A23,POP_2021_FX_ETARIA!A:AC,12,0)</f>
        <v>2735.6709518935518</v>
      </c>
      <c r="L23" s="3">
        <f t="shared" si="2"/>
        <v>0</v>
      </c>
      <c r="M23" s="12">
        <f>(L23*POP_PADRAO!$D$2)/100000</f>
        <v>0</v>
      </c>
      <c r="N23" s="8">
        <f>VLOOKUP(A23,OBITOS!A:AB,5,0)</f>
        <v>1</v>
      </c>
      <c r="O23" s="1">
        <f>VLOOKUP(A23,POP_2021_FX_ETARIA!A:AC,15,0)</f>
        <v>4825.8780709736129</v>
      </c>
      <c r="P23" s="3">
        <f t="shared" si="3"/>
        <v>20.721617606021525</v>
      </c>
      <c r="Q23" s="12">
        <f>(P23*POP_PADRAO!$E$2)/100000</f>
        <v>3.4352315079899856</v>
      </c>
      <c r="R23" s="8">
        <f>VLOOKUP($A23,OBITOS!A:AB,6,0)</f>
        <v>2</v>
      </c>
      <c r="S23" s="1">
        <f>VLOOKUP(A23,POP_2021_FX_ETARIA!A:AC,18,0)</f>
        <v>4865.8771444382955</v>
      </c>
      <c r="T23" s="3">
        <f t="shared" si="4"/>
        <v>41.102558503475635</v>
      </c>
      <c r="U23" s="12">
        <f>(T23*POP_PADRAO!$F$2)/100000</f>
        <v>6.2711249223593555</v>
      </c>
      <c r="V23" s="8">
        <f>VLOOKUP(A23,OBITOS!A:AC,7,0)</f>
        <v>6</v>
      </c>
      <c r="W23" s="1">
        <f>VLOOKUP(A23,POP_2021_FX_ETARIA!A:AC,21,0)</f>
        <v>4174.6691081430417</v>
      </c>
      <c r="X23" s="3">
        <f t="shared" si="5"/>
        <v>143.72396577004145</v>
      </c>
      <c r="Y23" s="12">
        <f>(X23*POP_PADRAO!$G$2)/100000</f>
        <v>17.525628843499703</v>
      </c>
      <c r="Z23" s="8">
        <f>VLOOKUP(A23,OBITOS!A:AC,8,0)</f>
        <v>17</v>
      </c>
      <c r="AA23" s="1">
        <f>VLOOKUP(A23,POP_2021_FX_ETARIA!A:AC,24,0)</f>
        <v>4347.6439453431758</v>
      </c>
      <c r="AB23" s="3">
        <f t="shared" si="6"/>
        <v>391.01638068151703</v>
      </c>
      <c r="AC23" s="12">
        <f>(AB23*POP_PADRAO!$H$2)/100000</f>
        <v>35.69691101380554</v>
      </c>
      <c r="AD23" s="8">
        <f>VLOOKUP(A23,OBITOS!A:AC,9,0)</f>
        <v>80</v>
      </c>
      <c r="AE23" s="1">
        <f>VLOOKUP(A23,POP_2021_FX_ETARIA!A:AC,27,0)</f>
        <v>4586.1089043605716</v>
      </c>
      <c r="AF23" s="3">
        <f t="shared" si="7"/>
        <v>1744.3981743201578</v>
      </c>
      <c r="AG23" s="12">
        <f>(AF23*POP_PADRAO!$I$2)/100000</f>
        <v>120.61650364810983</v>
      </c>
      <c r="AH23" s="12">
        <f t="shared" si="8"/>
        <v>183.54539993576441</v>
      </c>
    </row>
    <row r="24" spans="1:34" x14ac:dyDescent="0.25">
      <c r="A24" s="8" t="s">
        <v>23</v>
      </c>
      <c r="B24" s="6">
        <f>VLOOKUP($A24,OBITOS!A:AC,2,0)</f>
        <v>0</v>
      </c>
      <c r="C24" s="1">
        <f>VLOOKUP(A24,POP_2021_FX_ETARIA!A:AC,6,0)</f>
        <v>1782.9291989123612</v>
      </c>
      <c r="D24" s="3">
        <f t="shared" si="0"/>
        <v>0</v>
      </c>
      <c r="E24" s="12">
        <f>(D24*POP_PADRAO!$B$2)/100000</f>
        <v>0</v>
      </c>
      <c r="F24" s="6">
        <f>VLOOKUP(A24,OBITOS!A:AC,3,0)</f>
        <v>0</v>
      </c>
      <c r="G24" s="1">
        <f>VLOOKUP(A24,POP_2021_FX_ETARIA!A:AC,9,0)</f>
        <v>1319.3508121468926</v>
      </c>
      <c r="H24" s="3">
        <f t="shared" si="1"/>
        <v>0</v>
      </c>
      <c r="I24" s="12">
        <f>(H24*POP_PADRAO!$C$2)/100000</f>
        <v>0</v>
      </c>
      <c r="J24" s="8">
        <f>VLOOKUP(A24,OBITOS!A:AC,4,0)</f>
        <v>0</v>
      </c>
      <c r="K24" s="1">
        <f>VLOOKUP(A24,POP_2021_FX_ETARIA!A:AC,12,0)</f>
        <v>1684.6458546571137</v>
      </c>
      <c r="L24" s="3">
        <f t="shared" si="2"/>
        <v>0</v>
      </c>
      <c r="M24" s="12">
        <f>(L24*POP_PADRAO!$D$2)/100000</f>
        <v>0</v>
      </c>
      <c r="N24" s="8">
        <f>VLOOKUP(A24,OBITOS!A:AB,5,0)</f>
        <v>0</v>
      </c>
      <c r="O24" s="1">
        <f>VLOOKUP(A24,POP_2021_FX_ETARIA!A:AC,15,0)</f>
        <v>3417.2884440400367</v>
      </c>
      <c r="P24" s="3">
        <f t="shared" si="3"/>
        <v>0</v>
      </c>
      <c r="Q24" s="12">
        <f>(P24*POP_PADRAO!$E$2)/100000</f>
        <v>0</v>
      </c>
      <c r="R24" s="8">
        <f>VLOOKUP($A24,OBITOS!A:AB,6,0)</f>
        <v>0</v>
      </c>
      <c r="S24" s="1">
        <f>VLOOKUP(A24,POP_2021_FX_ETARIA!A:AC,18,0)</f>
        <v>3216.2567791920314</v>
      </c>
      <c r="T24" s="3">
        <f t="shared" si="4"/>
        <v>0</v>
      </c>
      <c r="U24" s="12">
        <f>(T24*POP_PADRAO!$F$2)/100000</f>
        <v>0</v>
      </c>
      <c r="V24" s="8">
        <f>VLOOKUP(A24,OBITOS!A:AC,7,0)</f>
        <v>1</v>
      </c>
      <c r="W24" s="1">
        <f>VLOOKUP(A24,POP_2021_FX_ETARIA!A:AC,21,0)</f>
        <v>2677.1290392072383</v>
      </c>
      <c r="X24" s="3">
        <f t="shared" si="5"/>
        <v>37.35344786727665</v>
      </c>
      <c r="Y24" s="12">
        <f>(X24*POP_PADRAO!$G$2)/100000</f>
        <v>4.5548608392446903</v>
      </c>
      <c r="Z24" s="8">
        <f>VLOOKUP(A24,OBITOS!A:AC,8,0)</f>
        <v>5</v>
      </c>
      <c r="AA24" s="1">
        <f>VLOOKUP(A24,POP_2021_FX_ETARIA!A:AC,24,0)</f>
        <v>3261.4213130202606</v>
      </c>
      <c r="AB24" s="3">
        <f t="shared" si="6"/>
        <v>153.30739331465634</v>
      </c>
      <c r="AC24" s="12">
        <f>(AB24*POP_PADRAO!$H$2)/100000</f>
        <v>13.995834055272503</v>
      </c>
      <c r="AD24" s="8">
        <f>VLOOKUP(A24,OBITOS!A:AC,9,0)</f>
        <v>71</v>
      </c>
      <c r="AE24" s="1">
        <f>VLOOKUP(A24,POP_2021_FX_ETARIA!A:AC,27,0)</f>
        <v>3691.1668010260164</v>
      </c>
      <c r="AF24" s="3">
        <f t="shared" si="7"/>
        <v>1923.5110150065411</v>
      </c>
      <c r="AG24" s="12">
        <f>(AF24*POP_PADRAO!$I$2)/100000</f>
        <v>133.00127045199173</v>
      </c>
      <c r="AH24" s="12">
        <f t="shared" si="8"/>
        <v>151.55196534650892</v>
      </c>
    </row>
    <row r="25" spans="1:34" x14ac:dyDescent="0.25">
      <c r="A25" s="8" t="s">
        <v>24</v>
      </c>
      <c r="B25" s="6">
        <f>VLOOKUP($A25,OBITOS!A:AC,2,0)</f>
        <v>0</v>
      </c>
      <c r="C25" s="1">
        <f>VLOOKUP(A25,POP_2021_FX_ETARIA!A:AC,6,0)</f>
        <v>2016.8210283454187</v>
      </c>
      <c r="D25" s="3">
        <f t="shared" si="0"/>
        <v>0</v>
      </c>
      <c r="E25" s="12">
        <f>(D25*POP_PADRAO!$B$2)/100000</f>
        <v>0</v>
      </c>
      <c r="F25" s="6">
        <f>VLOOKUP(A25,OBITOS!A:AC,3,0)</f>
        <v>0</v>
      </c>
      <c r="G25" s="1">
        <f>VLOOKUP(A25,POP_2021_FX_ETARIA!A:AC,9,0)</f>
        <v>1581.5391607332222</v>
      </c>
      <c r="H25" s="3">
        <f t="shared" si="1"/>
        <v>0</v>
      </c>
      <c r="I25" s="12">
        <f>(H25*POP_PADRAO!$C$2)/100000</f>
        <v>0</v>
      </c>
      <c r="J25" s="8">
        <f>VLOOKUP(A25,OBITOS!A:AC,4,0)</f>
        <v>0</v>
      </c>
      <c r="K25" s="1">
        <f>VLOOKUP(A25,POP_2021_FX_ETARIA!A:AC,12,0)</f>
        <v>1838.4991311902693</v>
      </c>
      <c r="L25" s="3">
        <f t="shared" si="2"/>
        <v>0</v>
      </c>
      <c r="M25" s="12">
        <f>(L25*POP_PADRAO!$D$2)/100000</f>
        <v>0</v>
      </c>
      <c r="N25" s="8">
        <f>VLOOKUP(A25,OBITOS!A:AB,5,0)</f>
        <v>0</v>
      </c>
      <c r="O25" s="1">
        <f>VLOOKUP(A25,POP_2021_FX_ETARIA!A:AC,15,0)</f>
        <v>3903.009566087283</v>
      </c>
      <c r="P25" s="3">
        <f t="shared" si="3"/>
        <v>0</v>
      </c>
      <c r="Q25" s="12">
        <f>(P25*POP_PADRAO!$E$2)/100000</f>
        <v>0</v>
      </c>
      <c r="R25" s="8">
        <f>VLOOKUP($A25,OBITOS!A:AB,6,0)</f>
        <v>2</v>
      </c>
      <c r="S25" s="1">
        <f>VLOOKUP(A25,POP_2021_FX_ETARIA!A:AC,18,0)</f>
        <v>4160.4912396694217</v>
      </c>
      <c r="T25" s="3">
        <f t="shared" si="4"/>
        <v>48.071246513642777</v>
      </c>
      <c r="U25" s="12">
        <f>(T25*POP_PADRAO!$F$2)/100000</f>
        <v>7.3343558901593431</v>
      </c>
      <c r="V25" s="8">
        <f>VLOOKUP(A25,OBITOS!A:AC,7,0)</f>
        <v>4</v>
      </c>
      <c r="W25" s="1">
        <f>VLOOKUP(A25,POP_2021_FX_ETARIA!A:AC,21,0)</f>
        <v>3135.3663267843822</v>
      </c>
      <c r="X25" s="3">
        <f t="shared" si="5"/>
        <v>127.57679910731142</v>
      </c>
      <c r="Y25" s="12">
        <f>(X25*POP_PADRAO!$G$2)/100000</f>
        <v>15.55665137833623</v>
      </c>
      <c r="Z25" s="8">
        <f>VLOOKUP(A25,OBITOS!A:AC,8,0)</f>
        <v>11</v>
      </c>
      <c r="AA25" s="1">
        <f>VLOOKUP(A25,POP_2021_FX_ETARIA!A:AC,24,0)</f>
        <v>3301.8883353189649</v>
      </c>
      <c r="AB25" s="3">
        <f t="shared" si="6"/>
        <v>333.1427014759235</v>
      </c>
      <c r="AC25" s="12">
        <f>(AB25*POP_PADRAO!$H$2)/100000</f>
        <v>30.413471038623818</v>
      </c>
      <c r="AD25" s="8">
        <f>VLOOKUP(A25,OBITOS!A:AC,9,0)</f>
        <v>56</v>
      </c>
      <c r="AE25" s="1">
        <f>VLOOKUP(A25,POP_2021_FX_ETARIA!A:AC,27,0)</f>
        <v>3703.0870642027053</v>
      </c>
      <c r="AF25" s="3">
        <f t="shared" si="7"/>
        <v>1512.2517788292159</v>
      </c>
      <c r="AG25" s="12">
        <f>(AF25*POP_PADRAO!$I$2)/100000</f>
        <v>104.56472890376774</v>
      </c>
      <c r="AH25" s="12">
        <f t="shared" si="8"/>
        <v>157.86920721088714</v>
      </c>
    </row>
    <row r="26" spans="1:34" x14ac:dyDescent="0.25">
      <c r="A26" s="8" t="s">
        <v>25</v>
      </c>
      <c r="B26" s="6">
        <f>VLOOKUP($A26,OBITOS!A:AC,2,0)</f>
        <v>0</v>
      </c>
      <c r="C26" s="1">
        <f>VLOOKUP(A26,POP_2021_FX_ETARIA!A:AC,6,0)</f>
        <v>2912.5863546473306</v>
      </c>
      <c r="D26" s="3">
        <f t="shared" si="0"/>
        <v>0</v>
      </c>
      <c r="E26" s="12">
        <f>(D26*POP_PADRAO!$B$2)/100000</f>
        <v>0</v>
      </c>
      <c r="F26" s="6">
        <f>VLOOKUP(A26,OBITOS!A:AC,3,0)</f>
        <v>0</v>
      </c>
      <c r="G26" s="1">
        <f>VLOOKUP(A26,POP_2021_FX_ETARIA!A:AC,9,0)</f>
        <v>2417.9397061051354</v>
      </c>
      <c r="H26" s="3">
        <f t="shared" si="1"/>
        <v>0</v>
      </c>
      <c r="I26" s="12">
        <f>(H26*POP_PADRAO!$C$2)/100000</f>
        <v>0</v>
      </c>
      <c r="J26" s="8">
        <f>VLOOKUP(A26,OBITOS!A:AC,4,0)</f>
        <v>0</v>
      </c>
      <c r="K26" s="1">
        <f>VLOOKUP(A26,POP_2021_FX_ETARIA!A:AC,12,0)</f>
        <v>1833.6012163336229</v>
      </c>
      <c r="L26" s="3">
        <f t="shared" si="2"/>
        <v>0</v>
      </c>
      <c r="M26" s="12">
        <f>(L26*POP_PADRAO!$D$2)/100000</f>
        <v>0</v>
      </c>
      <c r="N26" s="8">
        <f>VLOOKUP(A26,OBITOS!A:AB,5,0)</f>
        <v>0</v>
      </c>
      <c r="O26" s="1">
        <f>VLOOKUP(A26,POP_2021_FX_ETARIA!A:AC,15,0)</f>
        <v>4255.7541578091787</v>
      </c>
      <c r="P26" s="3">
        <f t="shared" si="3"/>
        <v>0</v>
      </c>
      <c r="Q26" s="12">
        <f>(P26*POP_PADRAO!$E$2)/100000</f>
        <v>0</v>
      </c>
      <c r="R26" s="8">
        <f>VLOOKUP($A26,OBITOS!A:AB,6,0)</f>
        <v>0</v>
      </c>
      <c r="S26" s="1">
        <f>VLOOKUP(A26,POP_2021_FX_ETARIA!A:AC,18,0)</f>
        <v>5496.3656198347107</v>
      </c>
      <c r="T26" s="3">
        <f t="shared" si="4"/>
        <v>0</v>
      </c>
      <c r="U26" s="12">
        <f>(T26*POP_PADRAO!$F$2)/100000</f>
        <v>0</v>
      </c>
      <c r="V26" s="8">
        <f>VLOOKUP(A26,OBITOS!A:AC,7,0)</f>
        <v>1</v>
      </c>
      <c r="W26" s="1">
        <f>VLOOKUP(A26,POP_2021_FX_ETARIA!A:AC,21,0)</f>
        <v>4142.9087291718479</v>
      </c>
      <c r="X26" s="3">
        <f t="shared" si="5"/>
        <v>24.137630475868491</v>
      </c>
      <c r="Y26" s="12">
        <f>(X26*POP_PADRAO!$G$2)/100000</f>
        <v>2.9433306450676597</v>
      </c>
      <c r="Z26" s="8">
        <f>VLOOKUP(A26,OBITOS!A:AC,8,0)</f>
        <v>7</v>
      </c>
      <c r="AA26" s="1">
        <f>VLOOKUP(A26,POP_2021_FX_ETARIA!A:AC,24,0)</f>
        <v>4058.5448933174484</v>
      </c>
      <c r="AB26" s="3">
        <f t="shared" si="6"/>
        <v>172.47560847548519</v>
      </c>
      <c r="AC26" s="12">
        <f>(AB26*POP_PADRAO!$H$2)/100000</f>
        <v>15.745750694818364</v>
      </c>
      <c r="AD26" s="8">
        <f>VLOOKUP(A26,OBITOS!A:AC,9,0)</f>
        <v>73</v>
      </c>
      <c r="AE26" s="1">
        <f>VLOOKUP(A26,POP_2021_FX_ETARIA!A:AC,27,0)</f>
        <v>4983.6052581444083</v>
      </c>
      <c r="AF26" s="3">
        <f t="shared" si="7"/>
        <v>1464.8030134549774</v>
      </c>
      <c r="AG26" s="12">
        <f>(AF26*POP_PADRAO!$I$2)/100000</f>
        <v>101.28388152264124</v>
      </c>
      <c r="AH26" s="12">
        <f t="shared" si="8"/>
        <v>119.97296286252725</v>
      </c>
    </row>
    <row r="27" spans="1:34" x14ac:dyDescent="0.25">
      <c r="A27" s="8" t="s">
        <v>26</v>
      </c>
      <c r="B27" s="6">
        <f>VLOOKUP($A27,OBITOS!A:AC,2,0)</f>
        <v>0</v>
      </c>
      <c r="C27" s="1">
        <f>VLOOKUP(A27,POP_2021_FX_ETARIA!A:AC,6,0)</f>
        <v>2242.1114040870139</v>
      </c>
      <c r="D27" s="3">
        <f t="shared" si="0"/>
        <v>0</v>
      </c>
      <c r="E27" s="12">
        <f>(D27*POP_PADRAO!$B$2)/100000</f>
        <v>0</v>
      </c>
      <c r="F27" s="6">
        <f>VLOOKUP(A27,OBITOS!A:AC,3,0)</f>
        <v>0</v>
      </c>
      <c r="G27" s="1">
        <f>VLOOKUP(A27,POP_2021_FX_ETARIA!A:AC,9,0)</f>
        <v>1708.9047114073624</v>
      </c>
      <c r="H27" s="3">
        <f t="shared" si="1"/>
        <v>0</v>
      </c>
      <c r="I27" s="12">
        <f>(H27*POP_PADRAO!$C$2)/100000</f>
        <v>0</v>
      </c>
      <c r="J27" s="8">
        <f>VLOOKUP(A27,OBITOS!A:AC,4,0)</f>
        <v>0</v>
      </c>
      <c r="K27" s="1">
        <f>VLOOKUP(A27,POP_2021_FX_ETARIA!A:AC,12,0)</f>
        <v>2527.7693310165073</v>
      </c>
      <c r="L27" s="3">
        <f t="shared" si="2"/>
        <v>0</v>
      </c>
      <c r="M27" s="12">
        <f>(L27*POP_PADRAO!$D$2)/100000</f>
        <v>0</v>
      </c>
      <c r="N27" s="8">
        <f>VLOOKUP(A27,OBITOS!A:AB,5,0)</f>
        <v>1</v>
      </c>
      <c r="O27" s="1">
        <f>VLOOKUP(A27,POP_2021_FX_ETARIA!A:AC,15,0)</f>
        <v>4945.0798424409159</v>
      </c>
      <c r="P27" s="3">
        <f t="shared" si="3"/>
        <v>20.222120407794971</v>
      </c>
      <c r="Q27" s="12">
        <f>(P27*POP_PADRAO!$E$2)/100000</f>
        <v>3.3524248204946065</v>
      </c>
      <c r="R27" s="8">
        <f>VLOOKUP($A27,OBITOS!A:AB,6,0)</f>
        <v>2</v>
      </c>
      <c r="S27" s="1">
        <f>VLOOKUP(A27,POP_2021_FX_ETARIA!A:AC,18,0)</f>
        <v>4733.4023140495874</v>
      </c>
      <c r="T27" s="3">
        <f t="shared" si="4"/>
        <v>42.252905358660115</v>
      </c>
      <c r="U27" s="12">
        <f>(T27*POP_PADRAO!$F$2)/100000</f>
        <v>6.4466363526829706</v>
      </c>
      <c r="V27" s="8">
        <f>VLOOKUP(A27,OBITOS!A:AC,7,0)</f>
        <v>2</v>
      </c>
      <c r="W27" s="1">
        <f>VLOOKUP(A27,POP_2021_FX_ETARIA!A:AC,21,0)</f>
        <v>3472.5680179059937</v>
      </c>
      <c r="X27" s="3">
        <f t="shared" si="5"/>
        <v>57.594264235780969</v>
      </c>
      <c r="Y27" s="12">
        <f>(X27*POP_PADRAO!$G$2)/100000</f>
        <v>7.0230159118051958</v>
      </c>
      <c r="Z27" s="8">
        <f>VLOOKUP(A27,OBITOS!A:AC,8,0)</f>
        <v>8</v>
      </c>
      <c r="AA27" s="1">
        <f>VLOOKUP(A27,POP_2021_FX_ETARIA!A:AC,24,0)</f>
        <v>3182.4824000866461</v>
      </c>
      <c r="AB27" s="3">
        <f t="shared" si="6"/>
        <v>251.37609558444669</v>
      </c>
      <c r="AC27" s="12">
        <f>(AB27*POP_PADRAO!$H$2)/100000</f>
        <v>22.948783116031819</v>
      </c>
      <c r="AD27" s="8">
        <f>VLOOKUP(A27,OBITOS!A:AC,9,0)</f>
        <v>49</v>
      </c>
      <c r="AE27" s="1">
        <f>VLOOKUP(A27,POP_2021_FX_ETARIA!A:AC,27,0)</f>
        <v>3541.3373975995428</v>
      </c>
      <c r="AF27" s="3">
        <f t="shared" si="7"/>
        <v>1383.6580505775621</v>
      </c>
      <c r="AG27" s="12">
        <f>(AF27*POP_PADRAO!$I$2)/100000</f>
        <v>95.673108790238032</v>
      </c>
      <c r="AH27" s="12">
        <f t="shared" si="8"/>
        <v>135.44396899125263</v>
      </c>
    </row>
    <row r="28" spans="1:34" x14ac:dyDescent="0.25">
      <c r="A28" s="8" t="s">
        <v>27</v>
      </c>
      <c r="B28" s="6">
        <f>VLOOKUP($A28,OBITOS!A:AC,2,0)</f>
        <v>0</v>
      </c>
      <c r="C28" s="1">
        <f>VLOOKUP(A28,POP_2021_FX_ETARIA!A:AC,6,0)</f>
        <v>1705.7719841863445</v>
      </c>
      <c r="D28" s="3">
        <f t="shared" si="0"/>
        <v>0</v>
      </c>
      <c r="E28" s="12">
        <f>(D28*POP_PADRAO!$B$2)/100000</f>
        <v>0</v>
      </c>
      <c r="F28" s="6">
        <f>VLOOKUP(A28,OBITOS!A:AC,3,0)</f>
        <v>0</v>
      </c>
      <c r="G28" s="1">
        <f>VLOOKUP(A28,POP_2021_FX_ETARIA!A:AC,9,0)</f>
        <v>1996.7966772151899</v>
      </c>
      <c r="H28" s="3">
        <f t="shared" si="1"/>
        <v>0</v>
      </c>
      <c r="I28" s="12">
        <f>(H28*POP_PADRAO!$C$2)/100000</f>
        <v>0</v>
      </c>
      <c r="J28" s="8">
        <f>VLOOKUP(A28,OBITOS!A:AC,4,0)</f>
        <v>0</v>
      </c>
      <c r="K28" s="1">
        <f>VLOOKUP(A28,POP_2021_FX_ETARIA!A:AC,12,0)</f>
        <v>2361.1277774952964</v>
      </c>
      <c r="L28" s="3">
        <f t="shared" si="2"/>
        <v>0</v>
      </c>
      <c r="M28" s="12">
        <f>(L28*POP_PADRAO!$D$2)/100000</f>
        <v>0</v>
      </c>
      <c r="N28" s="8">
        <f>VLOOKUP(A28,OBITOS!A:AB,5,0)</f>
        <v>1</v>
      </c>
      <c r="O28" s="1">
        <f>VLOOKUP(A28,POP_2021_FX_ETARIA!A:AC,15,0)</f>
        <v>2984.0374289735701</v>
      </c>
      <c r="P28" s="3">
        <f t="shared" si="3"/>
        <v>33.511643999183136</v>
      </c>
      <c r="Q28" s="12">
        <f>(P28*POP_PADRAO!$E$2)/100000</f>
        <v>5.5555631582104121</v>
      </c>
      <c r="R28" s="8">
        <f>VLOOKUP($A28,OBITOS!A:AB,6,0)</f>
        <v>3</v>
      </c>
      <c r="S28" s="1">
        <f>VLOOKUP(A28,POP_2021_FX_ETARIA!A:AC,18,0)</f>
        <v>3527.0394946723663</v>
      </c>
      <c r="T28" s="3">
        <f t="shared" si="4"/>
        <v>85.057170596800361</v>
      </c>
      <c r="U28" s="12">
        <f>(T28*POP_PADRAO!$F$2)/100000</f>
        <v>12.977395125168702</v>
      </c>
      <c r="V28" s="8">
        <f>VLOOKUP(A28,OBITOS!A:AC,7,0)</f>
        <v>3</v>
      </c>
      <c r="W28" s="1">
        <f>VLOOKUP(A28,POP_2021_FX_ETARIA!A:AC,21,0)</f>
        <v>3224.2969396195203</v>
      </c>
      <c r="X28" s="3">
        <f t="shared" si="5"/>
        <v>93.043539605071601</v>
      </c>
      <c r="Y28" s="12">
        <f>(X28*POP_PADRAO!$G$2)/100000</f>
        <v>11.34568290449894</v>
      </c>
      <c r="Z28" s="8">
        <f>VLOOKUP(A28,OBITOS!A:AC,8,0)</f>
        <v>9</v>
      </c>
      <c r="AA28" s="1">
        <f>VLOOKUP(A28,POP_2021_FX_ETARIA!A:AC,24,0)</f>
        <v>3558.1515179910048</v>
      </c>
      <c r="AB28" s="3">
        <f t="shared" si="6"/>
        <v>252.94032461781052</v>
      </c>
      <c r="AC28" s="12">
        <f>(AB28*POP_PADRAO!$H$2)/100000</f>
        <v>23.091585687402045</v>
      </c>
      <c r="AD28" s="8">
        <f>VLOOKUP(A28,OBITOS!A:AC,9,0)</f>
        <v>52</v>
      </c>
      <c r="AE28" s="1">
        <f>VLOOKUP(A28,POP_2021_FX_ETARIA!A:AC,27,0)</f>
        <v>3834.1545741324921</v>
      </c>
      <c r="AF28" s="3">
        <f t="shared" si="7"/>
        <v>1356.231184596031</v>
      </c>
      <c r="AG28" s="12">
        <f>(AF28*POP_PADRAO!$I$2)/100000</f>
        <v>93.776676697257386</v>
      </c>
      <c r="AH28" s="12">
        <f t="shared" si="8"/>
        <v>146.74690357253749</v>
      </c>
    </row>
    <row r="29" spans="1:34" x14ac:dyDescent="0.25">
      <c r="A29" s="8" t="s">
        <v>28</v>
      </c>
      <c r="B29" s="6">
        <f>VLOOKUP($A29,OBITOS!A:AC,2,0)</f>
        <v>0</v>
      </c>
      <c r="C29" s="1">
        <f>VLOOKUP(A29,POP_2021_FX_ETARIA!A:AC,6,0)</f>
        <v>1917.3626693865658</v>
      </c>
      <c r="D29" s="3">
        <f t="shared" si="0"/>
        <v>0</v>
      </c>
      <c r="E29" s="12">
        <f>(D29*POP_PADRAO!$B$2)/100000</f>
        <v>0</v>
      </c>
      <c r="F29" s="6">
        <f>VLOOKUP(A29,OBITOS!A:AC,3,0)</f>
        <v>0</v>
      </c>
      <c r="G29" s="1">
        <f>VLOOKUP(A29,POP_2021_FX_ETARIA!A:AC,9,0)</f>
        <v>1343.76500622665</v>
      </c>
      <c r="H29" s="3">
        <f t="shared" si="1"/>
        <v>0</v>
      </c>
      <c r="I29" s="12">
        <f>(H29*POP_PADRAO!$C$2)/100000</f>
        <v>0</v>
      </c>
      <c r="J29" s="8">
        <f>VLOOKUP(A29,OBITOS!A:AC,4,0)</f>
        <v>0</v>
      </c>
      <c r="K29" s="1">
        <f>VLOOKUP(A29,POP_2021_FX_ETARIA!A:AC,12,0)</f>
        <v>1560.3712808031639</v>
      </c>
      <c r="L29" s="3">
        <f t="shared" si="2"/>
        <v>0</v>
      </c>
      <c r="M29" s="12">
        <f>(L29*POP_PADRAO!$D$2)/100000</f>
        <v>0</v>
      </c>
      <c r="N29" s="8">
        <f>VLOOKUP(A29,OBITOS!A:AB,5,0)</f>
        <v>4</v>
      </c>
      <c r="O29" s="1">
        <f>VLOOKUP(A29,POP_2021_FX_ETARIA!A:AC,15,0)</f>
        <v>3247.2093773090619</v>
      </c>
      <c r="P29" s="3">
        <f t="shared" si="3"/>
        <v>123.1826942836304</v>
      </c>
      <c r="Q29" s="12">
        <f>(P29*POP_PADRAO!$E$2)/100000</f>
        <v>20.421237409537856</v>
      </c>
      <c r="R29" s="8">
        <f>VLOOKUP($A29,OBITOS!A:AB,6,0)</f>
        <v>2</v>
      </c>
      <c r="S29" s="1">
        <f>VLOOKUP(A29,POP_2021_FX_ETARIA!A:AC,18,0)</f>
        <v>2836.6383205981433</v>
      </c>
      <c r="T29" s="3">
        <f t="shared" si="4"/>
        <v>70.505992444545171</v>
      </c>
      <c r="U29" s="12">
        <f>(T29*POP_PADRAO!$F$2)/100000</f>
        <v>10.757283791890455</v>
      </c>
      <c r="V29" s="8">
        <f>VLOOKUP(A29,OBITOS!A:AC,7,0)</f>
        <v>8</v>
      </c>
      <c r="W29" s="1">
        <f>VLOOKUP(A29,POP_2021_FX_ETARIA!A:AC,21,0)</f>
        <v>2183.7841815419674</v>
      </c>
      <c r="X29" s="3">
        <f t="shared" si="5"/>
        <v>366.33656693818568</v>
      </c>
      <c r="Y29" s="12">
        <f>(X29*POP_PADRAO!$G$2)/100000</f>
        <v>44.670898618487762</v>
      </c>
      <c r="Z29" s="8">
        <f>VLOOKUP(A29,OBITOS!A:AC,8,0)</f>
        <v>15</v>
      </c>
      <c r="AA29" s="1">
        <f>VLOOKUP(A29,POP_2021_FX_ETARIA!A:AC,24,0)</f>
        <v>1655.0001411034289</v>
      </c>
      <c r="AB29" s="3">
        <f t="shared" si="6"/>
        <v>906.34433360223989</v>
      </c>
      <c r="AC29" s="12">
        <f>(AB29*POP_PADRAO!$H$2)/100000</f>
        <v>82.742551521947945</v>
      </c>
      <c r="AD29" s="8">
        <f>VLOOKUP(A29,OBITOS!A:AC,9,0)</f>
        <v>31</v>
      </c>
      <c r="AE29" s="1">
        <f>VLOOKUP(A29,POP_2021_FX_ETARIA!A:AC,27,0)</f>
        <v>1468.5235995850624</v>
      </c>
      <c r="AF29" s="3">
        <f t="shared" si="7"/>
        <v>2110.9636922933469</v>
      </c>
      <c r="AG29" s="12">
        <f>(AF29*POP_PADRAO!$I$2)/100000</f>
        <v>145.96269569690386</v>
      </c>
      <c r="AH29" s="12">
        <f t="shared" si="8"/>
        <v>304.55466703876789</v>
      </c>
    </row>
    <row r="30" spans="1:34" x14ac:dyDescent="0.25">
      <c r="A30" s="8" t="s">
        <v>29</v>
      </c>
      <c r="B30" s="6">
        <f>VLOOKUP($A30,OBITOS!A:AC,2,0)</f>
        <v>0</v>
      </c>
      <c r="C30" s="1">
        <f>VLOOKUP(A30,POP_2021_FX_ETARIA!A:AC,6,0)</f>
        <v>2687.8915925979895</v>
      </c>
      <c r="D30" s="3">
        <f t="shared" si="0"/>
        <v>0</v>
      </c>
      <c r="E30" s="12">
        <f>(D30*POP_PADRAO!$B$2)/100000</f>
        <v>0</v>
      </c>
      <c r="F30" s="6">
        <f>VLOOKUP(A30,OBITOS!A:AC,3,0)</f>
        <v>0</v>
      </c>
      <c r="G30" s="1">
        <f>VLOOKUP(A30,POP_2021_FX_ETARIA!A:AC,9,0)</f>
        <v>2034.8174346201745</v>
      </c>
      <c r="H30" s="3">
        <f t="shared" si="1"/>
        <v>0</v>
      </c>
      <c r="I30" s="12">
        <f>(H30*POP_PADRAO!$C$2)/100000</f>
        <v>0</v>
      </c>
      <c r="J30" s="8">
        <f>VLOOKUP(A30,OBITOS!A:AC,4,0)</f>
        <v>1</v>
      </c>
      <c r="K30" s="1">
        <f>VLOOKUP(A30,POP_2021_FX_ETARIA!A:AC,12,0)</f>
        <v>1892.099482811074</v>
      </c>
      <c r="L30" s="3">
        <f t="shared" si="2"/>
        <v>52.851343657380511</v>
      </c>
      <c r="M30" s="12">
        <f>(L30*POP_PADRAO!$D$2)/100000</f>
        <v>7.8210010473831835</v>
      </c>
      <c r="N30" s="8">
        <f>VLOOKUP(A30,OBITOS!A:AB,5,0)</f>
        <v>1</v>
      </c>
      <c r="O30" s="1">
        <f>VLOOKUP(A30,POP_2021_FX_ETARIA!A:AC,15,0)</f>
        <v>3439.7487740982069</v>
      </c>
      <c r="P30" s="3">
        <f t="shared" si="3"/>
        <v>29.071890584863084</v>
      </c>
      <c r="Q30" s="12">
        <f>(P30*POP_PADRAO!$E$2)/100000</f>
        <v>4.8195404641063391</v>
      </c>
      <c r="R30" s="8">
        <f>VLOOKUP($A30,OBITOS!A:AB,6,0)</f>
        <v>0</v>
      </c>
      <c r="S30" s="1">
        <f>VLOOKUP(A30,POP_2021_FX_ETARIA!A:AC,18,0)</f>
        <v>3827.1095226357734</v>
      </c>
      <c r="T30" s="3">
        <f t="shared" si="4"/>
        <v>0</v>
      </c>
      <c r="U30" s="12">
        <f>(T30*POP_PADRAO!$F$2)/100000</f>
        <v>0</v>
      </c>
      <c r="V30" s="8">
        <f>VLOOKUP(A30,OBITOS!A:AC,7,0)</f>
        <v>10</v>
      </c>
      <c r="W30" s="1">
        <f>VLOOKUP(A30,POP_2021_FX_ETARIA!A:AC,21,0)</f>
        <v>3355.7675655146222</v>
      </c>
      <c r="X30" s="3">
        <f t="shared" si="5"/>
        <v>297.99441721663027</v>
      </c>
      <c r="Y30" s="12">
        <f>(X30*POP_PADRAO!$G$2)/100000</f>
        <v>36.337290900598525</v>
      </c>
      <c r="Z30" s="8">
        <f>VLOOKUP(A30,OBITOS!A:AC,8,0)</f>
        <v>6</v>
      </c>
      <c r="AA30" s="1">
        <f>VLOOKUP(A30,POP_2021_FX_ETARIA!A:AC,24,0)</f>
        <v>3333.8031607168055</v>
      </c>
      <c r="AB30" s="3">
        <f t="shared" si="6"/>
        <v>179.97463289674045</v>
      </c>
      <c r="AC30" s="12">
        <f>(AB30*POP_PADRAO!$H$2)/100000</f>
        <v>16.430356303896261</v>
      </c>
      <c r="AD30" s="8">
        <f>VLOOKUP(A30,OBITOS!A:AC,9,0)</f>
        <v>58</v>
      </c>
      <c r="AE30" s="1">
        <f>VLOOKUP(A30,POP_2021_FX_ETARIA!A:AC,27,0)</f>
        <v>3807.327022821577</v>
      </c>
      <c r="AF30" s="3">
        <f t="shared" si="7"/>
        <v>1523.3784661086638</v>
      </c>
      <c r="AG30" s="12">
        <f>(AF30*POP_PADRAO!$I$2)/100000</f>
        <v>105.3340842817943</v>
      </c>
      <c r="AH30" s="12">
        <f t="shared" si="8"/>
        <v>170.74227299777863</v>
      </c>
    </row>
    <row r="31" spans="1:34" x14ac:dyDescent="0.25">
      <c r="A31" s="8" t="s">
        <v>30</v>
      </c>
      <c r="B31" s="6">
        <f>VLOOKUP($A31,OBITOS!A:AC,2,0)</f>
        <v>0</v>
      </c>
      <c r="C31" s="1">
        <f>VLOOKUP(A31,POP_2021_FX_ETARIA!A:AC,6,0)</f>
        <v>1520.551822730522</v>
      </c>
      <c r="D31" s="3">
        <f t="shared" si="0"/>
        <v>0</v>
      </c>
      <c r="E31" s="12">
        <f>(D31*POP_PADRAO!$B$2)/100000</f>
        <v>0</v>
      </c>
      <c r="F31" s="6">
        <f>VLOOKUP(A31,OBITOS!A:AC,3,0)</f>
        <v>0</v>
      </c>
      <c r="G31" s="1">
        <f>VLOOKUP(A31,POP_2021_FX_ETARIA!A:AC,9,0)</f>
        <v>1156.6600425833924</v>
      </c>
      <c r="H31" s="3">
        <f t="shared" si="1"/>
        <v>0</v>
      </c>
      <c r="I31" s="12">
        <f>(H31*POP_PADRAO!$C$2)/100000</f>
        <v>0</v>
      </c>
      <c r="J31" s="8">
        <f>VLOOKUP(A31,OBITOS!A:AC,4,0)</f>
        <v>0</v>
      </c>
      <c r="K31" s="1">
        <f>VLOOKUP(A31,POP_2021_FX_ETARIA!A:AC,12,0)</f>
        <v>1433.3502304147464</v>
      </c>
      <c r="L31" s="3">
        <f t="shared" si="2"/>
        <v>0</v>
      </c>
      <c r="M31" s="12">
        <f>(L31*POP_PADRAO!$D$2)/100000</f>
        <v>0</v>
      </c>
      <c r="N31" s="8">
        <f>VLOOKUP(A31,OBITOS!A:AB,5,0)</f>
        <v>1</v>
      </c>
      <c r="O31" s="1">
        <f>VLOOKUP(A31,POP_2021_FX_ETARIA!A:AC,15,0)</f>
        <v>2259.6284629981023</v>
      </c>
      <c r="P31" s="3">
        <f t="shared" si="3"/>
        <v>44.255063005941601</v>
      </c>
      <c r="Q31" s="12">
        <f>(P31*POP_PADRAO!$E$2)/100000</f>
        <v>7.3366080639339195</v>
      </c>
      <c r="R31" s="8">
        <f>VLOOKUP($A31,OBITOS!A:AB,6,0)</f>
        <v>2</v>
      </c>
      <c r="S31" s="1">
        <f>VLOOKUP(A31,POP_2021_FX_ETARIA!A:AC,18,0)</f>
        <v>2314.6964380648592</v>
      </c>
      <c r="T31" s="3">
        <f t="shared" si="4"/>
        <v>86.404418614479184</v>
      </c>
      <c r="U31" s="12">
        <f>(T31*POP_PADRAO!$F$2)/100000</f>
        <v>13.182948281173589</v>
      </c>
      <c r="V31" s="8">
        <f>VLOOKUP(A31,OBITOS!A:AC,7,0)</f>
        <v>3</v>
      </c>
      <c r="W31" s="1">
        <f>VLOOKUP(A31,POP_2021_FX_ETARIA!A:AC,21,0)</f>
        <v>1638.9460243760882</v>
      </c>
      <c r="X31" s="3">
        <f t="shared" si="5"/>
        <v>183.04446610083065</v>
      </c>
      <c r="Y31" s="12">
        <f>(X31*POP_PADRAO!$G$2)/100000</f>
        <v>22.32035108099144</v>
      </c>
      <c r="Z31" s="8">
        <f>VLOOKUP(A31,OBITOS!A:AC,8,0)</f>
        <v>8</v>
      </c>
      <c r="AA31" s="1">
        <f>VLOOKUP(A31,POP_2021_FX_ETARIA!A:AC,24,0)</f>
        <v>1441.2289758534555</v>
      </c>
      <c r="AB31" s="3">
        <f t="shared" si="6"/>
        <v>555.08181795072664</v>
      </c>
      <c r="AC31" s="12">
        <f>(AB31*POP_PADRAO!$H$2)/100000</f>
        <v>50.674875119637456</v>
      </c>
      <c r="AD31" s="8">
        <f>VLOOKUP(A31,OBITOS!A:AC,9,0)</f>
        <v>37</v>
      </c>
      <c r="AE31" s="1">
        <f>VLOOKUP(A31,POP_2021_FX_ETARIA!A:AC,27,0)</f>
        <v>1526.5098572399729</v>
      </c>
      <c r="AF31" s="3">
        <f t="shared" si="7"/>
        <v>2423.8297463010394</v>
      </c>
      <c r="AG31" s="12">
        <f>(AF31*POP_PADRAO!$I$2)/100000</f>
        <v>167.59583548122845</v>
      </c>
      <c r="AH31" s="12">
        <f t="shared" si="8"/>
        <v>261.11061802696486</v>
      </c>
    </row>
    <row r="32" spans="1:34" x14ac:dyDescent="0.25">
      <c r="A32" s="8" t="s">
        <v>31</v>
      </c>
      <c r="B32" s="6">
        <f>VLOOKUP($A32,OBITOS!A:AC,2,0)</f>
        <v>0</v>
      </c>
      <c r="C32" s="1">
        <f>VLOOKUP(A32,POP_2021_FX_ETARIA!A:AC,6,0)</f>
        <v>2776.6997621263831</v>
      </c>
      <c r="D32" s="3">
        <f t="shared" si="0"/>
        <v>0</v>
      </c>
      <c r="E32" s="12">
        <f>(D32*POP_PADRAO!$B$2)/100000</f>
        <v>0</v>
      </c>
      <c r="F32" s="6">
        <f>VLOOKUP(A32,OBITOS!A:AC,3,0)</f>
        <v>0</v>
      </c>
      <c r="G32" s="1">
        <f>VLOOKUP(A32,POP_2021_FX_ETARIA!A:AC,9,0)</f>
        <v>2401.2755102040819</v>
      </c>
      <c r="H32" s="3">
        <f t="shared" si="1"/>
        <v>0</v>
      </c>
      <c r="I32" s="12">
        <f>(H32*POP_PADRAO!$C$2)/100000</f>
        <v>0</v>
      </c>
      <c r="J32" s="8">
        <f>VLOOKUP(A32,OBITOS!A:AC,4,0)</f>
        <v>0</v>
      </c>
      <c r="K32" s="1">
        <f>VLOOKUP(A32,POP_2021_FX_ETARIA!A:AC,12,0)</f>
        <v>3072.2501321353066</v>
      </c>
      <c r="L32" s="3">
        <f t="shared" si="2"/>
        <v>0</v>
      </c>
      <c r="M32" s="12">
        <f>(L32*POP_PADRAO!$D$2)/100000</f>
        <v>0</v>
      </c>
      <c r="N32" s="8">
        <f>VLOOKUP(A32,OBITOS!A:AB,5,0)</f>
        <v>5</v>
      </c>
      <c r="O32" s="1">
        <f>VLOOKUP(A32,POP_2021_FX_ETARIA!A:AC,15,0)</f>
        <v>4023.4675579452155</v>
      </c>
      <c r="P32" s="3">
        <f t="shared" si="3"/>
        <v>124.27091626789455</v>
      </c>
      <c r="Q32" s="12">
        <f>(P32*POP_PADRAO!$E$2)/100000</f>
        <v>20.601642941533836</v>
      </c>
      <c r="R32" s="8">
        <f>VLOOKUP($A32,OBITOS!A:AB,6,0)</f>
        <v>4</v>
      </c>
      <c r="S32" s="1">
        <f>VLOOKUP(A32,POP_2021_FX_ETARIA!A:AC,18,0)</f>
        <v>3935.8286468984325</v>
      </c>
      <c r="T32" s="3">
        <f t="shared" si="4"/>
        <v>101.63044072439833</v>
      </c>
      <c r="U32" s="12">
        <f>(T32*POP_PADRAO!$F$2)/100000</f>
        <v>15.506022323239227</v>
      </c>
      <c r="V32" s="8">
        <f>VLOOKUP(A32,OBITOS!A:AC,7,0)</f>
        <v>14</v>
      </c>
      <c r="W32" s="1">
        <f>VLOOKUP(A32,POP_2021_FX_ETARIA!A:AC,21,0)</f>
        <v>3450.454458293385</v>
      </c>
      <c r="X32" s="3">
        <f t="shared" si="5"/>
        <v>405.74365403809685</v>
      </c>
      <c r="Y32" s="12">
        <f>(X32*POP_PADRAO!$G$2)/100000</f>
        <v>49.476179203505318</v>
      </c>
      <c r="Z32" s="8">
        <f>VLOOKUP(A32,OBITOS!A:AC,8,0)</f>
        <v>25</v>
      </c>
      <c r="AA32" s="1">
        <f>VLOOKUP(A32,POP_2021_FX_ETARIA!A:AC,24,0)</f>
        <v>2787.6923076923076</v>
      </c>
      <c r="AB32" s="3">
        <f t="shared" si="6"/>
        <v>896.79911699779257</v>
      </c>
      <c r="AC32" s="12">
        <f>(AB32*POP_PADRAO!$H$2)/100000</f>
        <v>81.871143661380643</v>
      </c>
      <c r="AD32" s="8">
        <f>VLOOKUP(A32,OBITOS!A:AC,9,0)</f>
        <v>61</v>
      </c>
      <c r="AE32" s="1">
        <f>VLOOKUP(A32,POP_2021_FX_ETARIA!A:AC,27,0)</f>
        <v>2710.6410626624315</v>
      </c>
      <c r="AF32" s="3">
        <f t="shared" si="7"/>
        <v>2250.3901693308262</v>
      </c>
      <c r="AG32" s="12">
        <f>(AF32*POP_PADRAO!$I$2)/100000</f>
        <v>155.60334679583568</v>
      </c>
      <c r="AH32" s="12">
        <f t="shared" si="8"/>
        <v>323.05833492549471</v>
      </c>
    </row>
    <row r="33" spans="1:34" x14ac:dyDescent="0.25">
      <c r="A33" s="8" t="s">
        <v>32</v>
      </c>
      <c r="B33" s="6">
        <f>VLOOKUP($A33,OBITOS!A:AC,2,0)</f>
        <v>0</v>
      </c>
      <c r="C33" s="1">
        <f>VLOOKUP(A33,POP_2021_FX_ETARIA!A:AC,6,0)</f>
        <v>2656.5002538500594</v>
      </c>
      <c r="D33" s="3">
        <f t="shared" si="0"/>
        <v>0</v>
      </c>
      <c r="E33" s="12">
        <f>(D33*POP_PADRAO!$B$2)/100000</f>
        <v>0</v>
      </c>
      <c r="F33" s="6">
        <f>VLOOKUP(A33,OBITOS!A:AC,3,0)</f>
        <v>0</v>
      </c>
      <c r="G33" s="1">
        <f>VLOOKUP(A33,POP_2021_FX_ETARIA!A:AC,9,0)</f>
        <v>2057.4156635458462</v>
      </c>
      <c r="H33" s="3">
        <f t="shared" si="1"/>
        <v>0</v>
      </c>
      <c r="I33" s="12">
        <f>(H33*POP_PADRAO!$C$2)/100000</f>
        <v>0</v>
      </c>
      <c r="J33" s="8">
        <f>VLOOKUP(A33,OBITOS!A:AC,4,0)</f>
        <v>1</v>
      </c>
      <c r="K33" s="1">
        <f>VLOOKUP(A33,POP_2021_FX_ETARIA!A:AC,12,0)</f>
        <v>2374.2418841502226</v>
      </c>
      <c r="L33" s="3">
        <f t="shared" si="2"/>
        <v>42.118707730485319</v>
      </c>
      <c r="M33" s="12">
        <f>(L33*POP_PADRAO!$D$2)/100000</f>
        <v>6.2327735584173896</v>
      </c>
      <c r="N33" s="8">
        <f>VLOOKUP(A33,OBITOS!A:AB,5,0)</f>
        <v>3</v>
      </c>
      <c r="O33" s="1">
        <f>VLOOKUP(A33,POP_2021_FX_ETARIA!A:AC,15,0)</f>
        <v>3406.5290556900723</v>
      </c>
      <c r="P33" s="3">
        <f t="shared" si="3"/>
        <v>88.066179708315445</v>
      </c>
      <c r="Q33" s="12">
        <f>(P33*POP_PADRAO!$E$2)/100000</f>
        <v>14.599618672357005</v>
      </c>
      <c r="R33" s="8">
        <f>VLOOKUP($A33,OBITOS!A:AB,6,0)</f>
        <v>13</v>
      </c>
      <c r="S33" s="1">
        <f>VLOOKUP(A33,POP_2021_FX_ETARIA!A:AC,18,0)</f>
        <v>3379.5442609637248</v>
      </c>
      <c r="T33" s="3">
        <f t="shared" si="4"/>
        <v>384.66725085271901</v>
      </c>
      <c r="U33" s="12">
        <f>(T33*POP_PADRAO!$F$2)/100000</f>
        <v>58.689689193775131</v>
      </c>
      <c r="V33" s="8">
        <f>VLOOKUP(A33,OBITOS!A:AC,7,0)</f>
        <v>10</v>
      </c>
      <c r="W33" s="1">
        <f>VLOOKUP(A33,POP_2021_FX_ETARIA!A:AC,21,0)</f>
        <v>2695.2801685224194</v>
      </c>
      <c r="X33" s="3">
        <f t="shared" si="5"/>
        <v>371.0189432916024</v>
      </c>
      <c r="Y33" s="12">
        <f>(X33*POP_PADRAO!$G$2)/100000</f>
        <v>45.241865260243671</v>
      </c>
      <c r="Z33" s="8">
        <f>VLOOKUP(A33,OBITOS!A:AC,8,0)</f>
        <v>24</v>
      </c>
      <c r="AA33" s="1">
        <f>VLOOKUP(A33,POP_2021_FX_ETARIA!A:AC,24,0)</f>
        <v>2423.2720588235293</v>
      </c>
      <c r="AB33" s="3">
        <f t="shared" si="6"/>
        <v>990.39643165991538</v>
      </c>
      <c r="AC33" s="12">
        <f>(AB33*POP_PADRAO!$H$2)/100000</f>
        <v>90.415888019152973</v>
      </c>
      <c r="AD33" s="8">
        <f>VLOOKUP(A33,OBITOS!A:AC,9,0)</f>
        <v>64</v>
      </c>
      <c r="AE33" s="1">
        <f>VLOOKUP(A33,POP_2021_FX_ETARIA!A:AC,27,0)</f>
        <v>2350.1205422314915</v>
      </c>
      <c r="AF33" s="3">
        <f t="shared" si="7"/>
        <v>2723.2645666434873</v>
      </c>
      <c r="AG33" s="12">
        <f>(AF33*POP_PADRAO!$I$2)/100000</f>
        <v>188.30027190629048</v>
      </c>
      <c r="AH33" s="12">
        <f t="shared" si="8"/>
        <v>403.48010661023665</v>
      </c>
    </row>
    <row r="34" spans="1:34" x14ac:dyDescent="0.25">
      <c r="A34" s="8" t="s">
        <v>33</v>
      </c>
      <c r="B34" s="6">
        <f>VLOOKUP($A34,OBITOS!A:AC,2,0)</f>
        <v>0</v>
      </c>
      <c r="C34" s="1">
        <f>VLOOKUP(A34,POP_2021_FX_ETARIA!A:AC,6,0)</f>
        <v>2698.9642917583346</v>
      </c>
      <c r="D34" s="3">
        <f t="shared" si="0"/>
        <v>0</v>
      </c>
      <c r="E34" s="12">
        <f>(D34*POP_PADRAO!$B$2)/100000</f>
        <v>0</v>
      </c>
      <c r="F34" s="6">
        <f>VLOOKUP(A34,OBITOS!A:AC,3,0)</f>
        <v>0</v>
      </c>
      <c r="G34" s="1">
        <f>VLOOKUP(A34,POP_2021_FX_ETARIA!A:AC,9,0)</f>
        <v>2336.3872789418933</v>
      </c>
      <c r="H34" s="3">
        <f t="shared" si="1"/>
        <v>0</v>
      </c>
      <c r="I34" s="12">
        <f>(H34*POP_PADRAO!$C$2)/100000</f>
        <v>0</v>
      </c>
      <c r="J34" s="8">
        <f>VLOOKUP(A34,OBITOS!A:AC,4,0)</f>
        <v>2</v>
      </c>
      <c r="K34" s="1">
        <f>VLOOKUP(A34,POP_2021_FX_ETARIA!A:AC,12,0)</f>
        <v>2564.3000212179077</v>
      </c>
      <c r="L34" s="3">
        <f t="shared" si="2"/>
        <v>77.99399381707704</v>
      </c>
      <c r="M34" s="12">
        <f>(L34*POP_PADRAO!$D$2)/100000</f>
        <v>11.541638587040424</v>
      </c>
      <c r="N34" s="8">
        <f>VLOOKUP(A34,OBITOS!A:AB,5,0)</f>
        <v>0</v>
      </c>
      <c r="O34" s="1">
        <f>VLOOKUP(A34,POP_2021_FX_ETARIA!A:AC,15,0)</f>
        <v>3178.1803874092006</v>
      </c>
      <c r="P34" s="3">
        <f t="shared" si="3"/>
        <v>0</v>
      </c>
      <c r="Q34" s="12">
        <f>(P34*POP_PADRAO!$E$2)/100000</f>
        <v>0</v>
      </c>
      <c r="R34" s="8">
        <f>VLOOKUP($A34,OBITOS!A:AB,6,0)</f>
        <v>4</v>
      </c>
      <c r="S34" s="1">
        <f>VLOOKUP(A34,POP_2021_FX_ETARIA!A:AC,18,0)</f>
        <v>3608.9968868435303</v>
      </c>
      <c r="T34" s="3">
        <f t="shared" si="4"/>
        <v>110.83412165252506</v>
      </c>
      <c r="U34" s="12">
        <f>(T34*POP_PADRAO!$F$2)/100000</f>
        <v>16.910252009839841</v>
      </c>
      <c r="V34" s="8">
        <f>VLOOKUP(A34,OBITOS!A:AC,7,0)</f>
        <v>8</v>
      </c>
      <c r="W34" s="1">
        <f>VLOOKUP(A34,POP_2021_FX_ETARIA!A:AC,21,0)</f>
        <v>3032.8642792657238</v>
      </c>
      <c r="X34" s="3">
        <f t="shared" si="5"/>
        <v>263.77705242836822</v>
      </c>
      <c r="Y34" s="12">
        <f>(X34*POP_PADRAO!$G$2)/100000</f>
        <v>32.164842470938524</v>
      </c>
      <c r="Z34" s="8">
        <f>VLOOKUP(A34,OBITOS!A:AC,8,0)</f>
        <v>15</v>
      </c>
      <c r="AA34" s="1">
        <f>VLOOKUP(A34,POP_2021_FX_ETARIA!A:AC,24,0)</f>
        <v>2731.4338235294117</v>
      </c>
      <c r="AB34" s="3">
        <f t="shared" si="6"/>
        <v>549.16212396527351</v>
      </c>
      <c r="AC34" s="12">
        <f>(AB34*POP_PADRAO!$H$2)/100000</f>
        <v>50.134450728568801</v>
      </c>
      <c r="AD34" s="8">
        <f>VLOOKUP(A34,OBITOS!A:AC,9,0)</f>
        <v>52</v>
      </c>
      <c r="AE34" s="1">
        <f>VLOOKUP(A34,POP_2021_FX_ETARIA!A:AC,27,0)</f>
        <v>2475.9591240875916</v>
      </c>
      <c r="AF34" s="3">
        <f t="shared" si="7"/>
        <v>2100.1962227127788</v>
      </c>
      <c r="AG34" s="12">
        <f>(AF34*POP_PADRAO!$I$2)/100000</f>
        <v>145.21817844558785</v>
      </c>
      <c r="AH34" s="12">
        <f t="shared" si="8"/>
        <v>255.96936224197543</v>
      </c>
    </row>
    <row r="35" spans="1:34" x14ac:dyDescent="0.25">
      <c r="A35" s="8" t="s">
        <v>34</v>
      </c>
      <c r="B35" s="6">
        <f>VLOOKUP($A35,OBITOS!A:AC,2,0)</f>
        <v>0</v>
      </c>
      <c r="C35" s="1">
        <f>VLOOKUP(A35,POP_2021_FX_ETARIA!A:AC,6,0)</f>
        <v>3076.814716075713</v>
      </c>
      <c r="D35" s="3">
        <f t="shared" si="0"/>
        <v>0</v>
      </c>
      <c r="E35" s="12">
        <f>(D35*POP_PADRAO!$B$2)/100000</f>
        <v>0</v>
      </c>
      <c r="F35" s="6">
        <f>VLOOKUP(A35,OBITOS!A:AC,3,0)</f>
        <v>0</v>
      </c>
      <c r="G35" s="1">
        <f>VLOOKUP(A35,POP_2021_FX_ETARIA!A:AC,9,0)</f>
        <v>2806.6746987951806</v>
      </c>
      <c r="H35" s="3">
        <f t="shared" si="1"/>
        <v>0</v>
      </c>
      <c r="I35" s="12">
        <f>(H35*POP_PADRAO!$C$2)/100000</f>
        <v>0</v>
      </c>
      <c r="J35" s="8">
        <f>VLOOKUP(A35,OBITOS!A:AC,4,0)</f>
        <v>0</v>
      </c>
      <c r="K35" s="1">
        <f>VLOOKUP(A35,POP_2021_FX_ETARIA!A:AC,12,0)</f>
        <v>3765.3184649203149</v>
      </c>
      <c r="L35" s="3">
        <f t="shared" si="2"/>
        <v>0</v>
      </c>
      <c r="M35" s="12">
        <f>(L35*POP_PADRAO!$D$2)/100000</f>
        <v>0</v>
      </c>
      <c r="N35" s="8">
        <f>VLOOKUP(A35,OBITOS!A:AB,5,0)</f>
        <v>4</v>
      </c>
      <c r="O35" s="1">
        <f>VLOOKUP(A35,POP_2021_FX_ETARIA!A:AC,15,0)</f>
        <v>4307.719856615251</v>
      </c>
      <c r="P35" s="3">
        <f t="shared" si="3"/>
        <v>92.856549012984345</v>
      </c>
      <c r="Q35" s="12">
        <f>(P35*POP_PADRAO!$E$2)/100000</f>
        <v>15.393766498225808</v>
      </c>
      <c r="R35" s="8">
        <f>VLOOKUP($A35,OBITOS!A:AB,6,0)</f>
        <v>7</v>
      </c>
      <c r="S35" s="1">
        <f>VLOOKUP(A35,POP_2021_FX_ETARIA!A:AC,18,0)</f>
        <v>4563.6096599639259</v>
      </c>
      <c r="T35" s="3">
        <f t="shared" si="4"/>
        <v>153.38735171437369</v>
      </c>
      <c r="U35" s="12">
        <f>(T35*POP_PADRAO!$F$2)/100000</f>
        <v>23.402709688482521</v>
      </c>
      <c r="V35" s="8">
        <f>VLOOKUP(A35,OBITOS!A:AC,7,0)</f>
        <v>19</v>
      </c>
      <c r="W35" s="1">
        <f>VLOOKUP(A35,POP_2021_FX_ETARIA!A:AC,21,0)</f>
        <v>4102.0910721913715</v>
      </c>
      <c r="X35" s="3">
        <f t="shared" si="5"/>
        <v>463.17840500430532</v>
      </c>
      <c r="Y35" s="12">
        <f>(X35*POP_PADRAO!$G$2)/100000</f>
        <v>56.479744146620902</v>
      </c>
      <c r="Z35" s="8">
        <f>VLOOKUP(A35,OBITOS!A:AC,8,0)</f>
        <v>41</v>
      </c>
      <c r="AA35" s="1">
        <f>VLOOKUP(A35,POP_2021_FX_ETARIA!A:AC,24,0)</f>
        <v>3420.6831473371944</v>
      </c>
      <c r="AB35" s="3">
        <f t="shared" si="6"/>
        <v>1198.59098998737</v>
      </c>
      <c r="AC35" s="12">
        <f>(AB35*POP_PADRAO!$H$2)/100000</f>
        <v>109.42251533543153</v>
      </c>
      <c r="AD35" s="8">
        <f>VLOOKUP(A35,OBITOS!A:AC,9,0)</f>
        <v>81</v>
      </c>
      <c r="AE35" s="1">
        <f>VLOOKUP(A35,POP_2021_FX_ETARIA!A:AC,27,0)</f>
        <v>3340.6526256669476</v>
      </c>
      <c r="AF35" s="3">
        <f t="shared" si="7"/>
        <v>2424.6759264240673</v>
      </c>
      <c r="AG35" s="12">
        <f>(AF35*POP_PADRAO!$I$2)/100000</f>
        <v>167.65434465040707</v>
      </c>
      <c r="AH35" s="12">
        <f t="shared" si="8"/>
        <v>372.35308031916782</v>
      </c>
    </row>
    <row r="36" spans="1:34" x14ac:dyDescent="0.25">
      <c r="A36" s="8" t="s">
        <v>35</v>
      </c>
      <c r="B36" s="6">
        <f>VLOOKUP($A36,OBITOS!A:AC,2,0)</f>
        <v>0</v>
      </c>
      <c r="C36" s="1">
        <f>VLOOKUP(A36,POP_2021_FX_ETARIA!A:AC,6,0)</f>
        <v>2094.419488136497</v>
      </c>
      <c r="D36" s="3">
        <f t="shared" si="0"/>
        <v>0</v>
      </c>
      <c r="E36" s="12">
        <f>(D36*POP_PADRAO!$B$2)/100000</f>
        <v>0</v>
      </c>
      <c r="F36" s="6">
        <f>VLOOKUP(A36,OBITOS!A:AC,3,0)</f>
        <v>0</v>
      </c>
      <c r="G36" s="1">
        <f>VLOOKUP(A36,POP_2021_FX_ETARIA!A:AC,9,0)</f>
        <v>1929.183734939759</v>
      </c>
      <c r="H36" s="3">
        <f t="shared" si="1"/>
        <v>0</v>
      </c>
      <c r="I36" s="12">
        <f>(H36*POP_PADRAO!$C$2)/100000</f>
        <v>0</v>
      </c>
      <c r="J36" s="8">
        <f>VLOOKUP(A36,OBITOS!A:AC,4,0)</f>
        <v>0</v>
      </c>
      <c r="K36" s="1">
        <f>VLOOKUP(A36,POP_2021_FX_ETARIA!A:AC,12,0)</f>
        <v>2546.6106429749038</v>
      </c>
      <c r="L36" s="3">
        <f t="shared" si="2"/>
        <v>0</v>
      </c>
      <c r="M36" s="12">
        <f>(L36*POP_PADRAO!$D$2)/100000</f>
        <v>0</v>
      </c>
      <c r="N36" s="8">
        <f>VLOOKUP(A36,OBITOS!A:AB,5,0)</f>
        <v>6</v>
      </c>
      <c r="O36" s="1">
        <f>VLOOKUP(A36,POP_2021_FX_ETARIA!A:AC,15,0)</f>
        <v>3153.6001520747341</v>
      </c>
      <c r="P36" s="3">
        <f t="shared" si="3"/>
        <v>190.25874272781974</v>
      </c>
      <c r="Q36" s="12">
        <f>(P36*POP_PADRAO!$E$2)/100000</f>
        <v>31.541110357100752</v>
      </c>
      <c r="R36" s="8">
        <f>VLOOKUP($A36,OBITOS!A:AB,6,0)</f>
        <v>9</v>
      </c>
      <c r="S36" s="1">
        <f>VLOOKUP(A36,POP_2021_FX_ETARIA!A:AC,18,0)</f>
        <v>2935.1062863250722</v>
      </c>
      <c r="T36" s="3">
        <f t="shared" si="4"/>
        <v>306.63284808225922</v>
      </c>
      <c r="U36" s="12">
        <f>(T36*POP_PADRAO!$F$2)/100000</f>
        <v>46.783776135494882</v>
      </c>
      <c r="V36" s="8">
        <f>VLOOKUP(A36,OBITOS!A:AC,7,0)</f>
        <v>11</v>
      </c>
      <c r="W36" s="1">
        <f>VLOOKUP(A36,POP_2021_FX_ETARIA!A:AC,21,0)</f>
        <v>2499.7117471166166</v>
      </c>
      <c r="X36" s="3">
        <f t="shared" si="5"/>
        <v>440.05073835766666</v>
      </c>
      <c r="Y36" s="12">
        <f>(X36*POP_PADRAO!$G$2)/100000</f>
        <v>53.659567988152659</v>
      </c>
      <c r="Z36" s="8">
        <f>VLOOKUP(A36,OBITOS!A:AC,8,0)</f>
        <v>16</v>
      </c>
      <c r="AA36" s="1">
        <f>VLOOKUP(A36,POP_2021_FX_ETARIA!A:AC,24,0)</f>
        <v>2278.121768611386</v>
      </c>
      <c r="AB36" s="3">
        <f t="shared" si="6"/>
        <v>702.33295780991966</v>
      </c>
      <c r="AC36" s="12">
        <f>(AB36*POP_PADRAO!$H$2)/100000</f>
        <v>64.117817911633679</v>
      </c>
      <c r="AD36" s="8">
        <f>VLOOKUP(A36,OBITOS!A:AC,9,0)</f>
        <v>45</v>
      </c>
      <c r="AE36" s="1">
        <f>VLOOKUP(A36,POP_2021_FX_ETARIA!A:AC,27,0)</f>
        <v>1994.5857905082844</v>
      </c>
      <c r="AF36" s="3">
        <f t="shared" si="7"/>
        <v>2256.1075193728598</v>
      </c>
      <c r="AG36" s="12">
        <f>(AF36*POP_PADRAO!$I$2)/100000</f>
        <v>155.99867326564879</v>
      </c>
      <c r="AH36" s="12">
        <f t="shared" si="8"/>
        <v>352.10094565803075</v>
      </c>
    </row>
    <row r="37" spans="1:34" x14ac:dyDescent="0.25">
      <c r="A37" s="8" t="s">
        <v>36</v>
      </c>
      <c r="B37" s="6">
        <f>VLOOKUP($A37,OBITOS!A:AC,2,0)</f>
        <v>0</v>
      </c>
      <c r="C37" s="1">
        <f>VLOOKUP(A37,POP_2021_FX_ETARIA!A:AC,6,0)</f>
        <v>4811.2725939749398</v>
      </c>
      <c r="D37" s="3">
        <f t="shared" si="0"/>
        <v>0</v>
      </c>
      <c r="E37" s="12">
        <f>(D37*POP_PADRAO!$B$2)/100000</f>
        <v>0</v>
      </c>
      <c r="F37" s="6">
        <f>VLOOKUP(A37,OBITOS!A:AC,3,0)</f>
        <v>0</v>
      </c>
      <c r="G37" s="1">
        <f>VLOOKUP(A37,POP_2021_FX_ETARIA!A:AC,9,0)</f>
        <v>3366.5512048192768</v>
      </c>
      <c r="H37" s="3">
        <f t="shared" si="1"/>
        <v>0</v>
      </c>
      <c r="I37" s="12">
        <f>(H37*POP_PADRAO!$C$2)/100000</f>
        <v>0</v>
      </c>
      <c r="J37" s="8">
        <f>VLOOKUP(A37,OBITOS!A:AC,4,0)</f>
        <v>2</v>
      </c>
      <c r="K37" s="1">
        <f>VLOOKUP(A37,POP_2021_FX_ETARIA!A:AC,12,0)</f>
        <v>3738.5924161934417</v>
      </c>
      <c r="L37" s="3">
        <f t="shared" si="2"/>
        <v>53.496069572525343</v>
      </c>
      <c r="M37" s="12">
        <f>(L37*POP_PADRAO!$D$2)/100000</f>
        <v>7.9164083106367196</v>
      </c>
      <c r="N37" s="8">
        <f>VLOOKUP(A37,OBITOS!A:AB,5,0)</f>
        <v>1</v>
      </c>
      <c r="O37" s="1">
        <f>VLOOKUP(A37,POP_2021_FX_ETARIA!A:AC,15,0)</f>
        <v>4517.463013252227</v>
      </c>
      <c r="P37" s="3">
        <f t="shared" si="3"/>
        <v>22.136318483769426</v>
      </c>
      <c r="Q37" s="12">
        <f>(P37*POP_PADRAO!$E$2)/100000</f>
        <v>3.6697607383821369</v>
      </c>
      <c r="R37" s="8">
        <f>VLOOKUP($A37,OBITOS!A:AB,6,0)</f>
        <v>4</v>
      </c>
      <c r="S37" s="1">
        <f>VLOOKUP(A37,POP_2021_FX_ETARIA!A:AC,18,0)</f>
        <v>3571.0832386932998</v>
      </c>
      <c r="T37" s="3">
        <f t="shared" si="4"/>
        <v>112.01083068183104</v>
      </c>
      <c r="U37" s="12">
        <f>(T37*POP_PADRAO!$F$2)/100000</f>
        <v>17.089785586062888</v>
      </c>
      <c r="V37" s="8">
        <f>VLOOKUP(A37,OBITOS!A:AC,7,0)</f>
        <v>11</v>
      </c>
      <c r="W37" s="1">
        <f>VLOOKUP(A37,POP_2021_FX_ETARIA!A:AC,21,0)</f>
        <v>2609.9104656129857</v>
      </c>
      <c r="X37" s="3">
        <f t="shared" si="5"/>
        <v>421.47039697074229</v>
      </c>
      <c r="Y37" s="12">
        <f>(X37*POP_PADRAO!$G$2)/100000</f>
        <v>51.39389040829959</v>
      </c>
      <c r="Z37" s="8">
        <f>VLOOKUP(A37,OBITOS!A:AC,8,0)</f>
        <v>17</v>
      </c>
      <c r="AA37" s="1">
        <f>VLOOKUP(A37,POP_2021_FX_ETARIA!A:AC,24,0)</f>
        <v>1733.4448368413618</v>
      </c>
      <c r="AB37" s="3">
        <f t="shared" si="6"/>
        <v>980.70614297579607</v>
      </c>
      <c r="AC37" s="12">
        <f>(AB37*POP_PADRAO!$H$2)/100000</f>
        <v>89.531236147913745</v>
      </c>
      <c r="AD37" s="8">
        <f>VLOOKUP(A37,OBITOS!A:AC,9,0)</f>
        <v>26</v>
      </c>
      <c r="AE37" s="1">
        <f>VLOOKUP(A37,POP_2021_FX_ETARIA!A:AC,27,0)</f>
        <v>1219.0373490592531</v>
      </c>
      <c r="AF37" s="3">
        <f t="shared" si="7"/>
        <v>2132.8304682432035</v>
      </c>
      <c r="AG37" s="12">
        <f>(AF37*POP_PADRAO!$I$2)/100000</f>
        <v>147.47467507177117</v>
      </c>
      <c r="AH37" s="12">
        <f t="shared" si="8"/>
        <v>317.07575626306624</v>
      </c>
    </row>
    <row r="38" spans="1:34" x14ac:dyDescent="0.25">
      <c r="A38" s="8" t="s">
        <v>37</v>
      </c>
      <c r="B38" s="6">
        <f>VLOOKUP($A38,OBITOS!A:AC,2,0)</f>
        <v>0</v>
      </c>
      <c r="C38" s="1">
        <f>VLOOKUP(A38,POP_2021_FX_ETARIA!A:AC,6,0)</f>
        <v>4047.1966507177031</v>
      </c>
      <c r="D38" s="3">
        <f t="shared" si="0"/>
        <v>0</v>
      </c>
      <c r="E38" s="12">
        <f>(D38*POP_PADRAO!$B$2)/100000</f>
        <v>0</v>
      </c>
      <c r="F38" s="6">
        <f>VLOOKUP(A38,OBITOS!A:AC,3,0)</f>
        <v>0</v>
      </c>
      <c r="G38" s="1">
        <f>VLOOKUP(A38,POP_2021_FX_ETARIA!A:AC,9,0)</f>
        <v>3395.5372381691236</v>
      </c>
      <c r="H38" s="3">
        <f t="shared" si="1"/>
        <v>0</v>
      </c>
      <c r="I38" s="12">
        <f>(H38*POP_PADRAO!$C$2)/100000</f>
        <v>0</v>
      </c>
      <c r="J38" s="8">
        <f>VLOOKUP(A38,OBITOS!A:AC,4,0)</f>
        <v>1</v>
      </c>
      <c r="K38" s="1">
        <f>VLOOKUP(A38,POP_2021_FX_ETARIA!A:AC,12,0)</f>
        <v>4619.5174322080793</v>
      </c>
      <c r="L38" s="3">
        <f t="shared" si="2"/>
        <v>21.647282744899414</v>
      </c>
      <c r="M38" s="12">
        <f>(L38*POP_PADRAO!$D$2)/100000</f>
        <v>3.2033891535171137</v>
      </c>
      <c r="N38" s="8">
        <f>VLOOKUP(A38,OBITOS!A:AB,5,0)</f>
        <v>2</v>
      </c>
      <c r="O38" s="1">
        <f>VLOOKUP(A38,POP_2021_FX_ETARIA!A:AC,15,0)</f>
        <v>6204.5370004765473</v>
      </c>
      <c r="P38" s="3">
        <f t="shared" si="3"/>
        <v>32.234476155858005</v>
      </c>
      <c r="Q38" s="12">
        <f>(P38*POP_PADRAO!$E$2)/100000</f>
        <v>5.343834165821943</v>
      </c>
      <c r="R38" s="8">
        <f>VLOOKUP($A38,OBITOS!A:AB,6,0)</f>
        <v>10</v>
      </c>
      <c r="S38" s="1">
        <f>VLOOKUP(A38,POP_2021_FX_ETARIA!A:AC,18,0)</f>
        <v>5795.8048442906575</v>
      </c>
      <c r="T38" s="3">
        <f t="shared" si="4"/>
        <v>172.53859073344782</v>
      </c>
      <c r="U38" s="12">
        <f>(T38*POP_PADRAO!$F$2)/100000</f>
        <v>26.324664347252021</v>
      </c>
      <c r="V38" s="8">
        <f>VLOOKUP(A38,OBITOS!A:AC,7,0)</f>
        <v>22</v>
      </c>
      <c r="W38" s="1">
        <f>VLOOKUP(A38,POP_2021_FX_ETARIA!A:AC,21,0)</f>
        <v>5095.2691035261842</v>
      </c>
      <c r="X38" s="3">
        <f t="shared" si="5"/>
        <v>431.77307327644155</v>
      </c>
      <c r="Y38" s="12">
        <f>(X38*POP_PADRAO!$G$2)/100000</f>
        <v>52.650193628580205</v>
      </c>
      <c r="Z38" s="8">
        <f>VLOOKUP(A38,OBITOS!A:AC,8,0)</f>
        <v>36</v>
      </c>
      <c r="AA38" s="1">
        <f>VLOOKUP(A38,POP_2021_FX_ETARIA!A:AC,24,0)</f>
        <v>4434.8520710059174</v>
      </c>
      <c r="AB38" s="3">
        <f t="shared" si="6"/>
        <v>811.75199135412083</v>
      </c>
      <c r="AC38" s="12">
        <f>(AB38*POP_PADRAO!$H$2)/100000</f>
        <v>74.106968485929755</v>
      </c>
      <c r="AD38" s="8">
        <f>VLOOKUP(A38,OBITOS!A:AC,9,0)</f>
        <v>92</v>
      </c>
      <c r="AE38" s="1">
        <f>VLOOKUP(A38,POP_2021_FX_ETARIA!A:AC,27,0)</f>
        <v>3979.9828967308945</v>
      </c>
      <c r="AF38" s="3">
        <f t="shared" si="7"/>
        <v>2311.5677224534707</v>
      </c>
      <c r="AG38" s="12">
        <f>(AF38*POP_PADRAO!$I$2)/100000</f>
        <v>159.83347192897833</v>
      </c>
      <c r="AH38" s="12">
        <f t="shared" si="8"/>
        <v>321.46252171007939</v>
      </c>
    </row>
    <row r="39" spans="1:34" x14ac:dyDescent="0.25">
      <c r="A39" s="8" t="s">
        <v>38</v>
      </c>
      <c r="B39" s="6">
        <f>VLOOKUP($A39,OBITOS!A:AC,2,0)</f>
        <v>0</v>
      </c>
      <c r="C39" s="1">
        <f>VLOOKUP(A39,POP_2021_FX_ETARIA!A:AC,6,0)</f>
        <v>2104.9406698564594</v>
      </c>
      <c r="D39" s="3">
        <f t="shared" si="0"/>
        <v>0</v>
      </c>
      <c r="E39" s="12">
        <f>(D39*POP_PADRAO!$B$2)/100000</f>
        <v>0</v>
      </c>
      <c r="F39" s="6">
        <f>VLOOKUP(A39,OBITOS!A:AC,3,0)</f>
        <v>0</v>
      </c>
      <c r="G39" s="1">
        <f>VLOOKUP(A39,POP_2021_FX_ETARIA!A:AC,9,0)</f>
        <v>2223.4736229635378</v>
      </c>
      <c r="H39" s="3">
        <f t="shared" si="1"/>
        <v>0</v>
      </c>
      <c r="I39" s="12">
        <f>(H39*POP_PADRAO!$C$2)/100000</f>
        <v>0</v>
      </c>
      <c r="J39" s="8">
        <f>VLOOKUP(A39,OBITOS!A:AC,4,0)</f>
        <v>0</v>
      </c>
      <c r="K39" s="1">
        <f>VLOOKUP(A39,POP_2021_FX_ETARIA!A:AC,12,0)</f>
        <v>2634.6690647482014</v>
      </c>
      <c r="L39" s="3">
        <f t="shared" si="2"/>
        <v>0</v>
      </c>
      <c r="M39" s="12">
        <f>(L39*POP_PADRAO!$D$2)/100000</f>
        <v>0</v>
      </c>
      <c r="N39" s="8">
        <f>VLOOKUP(A39,OBITOS!A:AB,5,0)</f>
        <v>1</v>
      </c>
      <c r="O39" s="1">
        <f>VLOOKUP(A39,POP_2021_FX_ETARIA!A:AC,15,0)</f>
        <v>3293.0456804411465</v>
      </c>
      <c r="P39" s="3">
        <f t="shared" si="3"/>
        <v>30.367024846920341</v>
      </c>
      <c r="Q39" s="12">
        <f>(P39*POP_PADRAO!$E$2)/100000</f>
        <v>5.0342479309019614</v>
      </c>
      <c r="R39" s="8">
        <f>VLOOKUP($A39,OBITOS!A:AB,6,0)</f>
        <v>2</v>
      </c>
      <c r="S39" s="1">
        <f>VLOOKUP(A39,POP_2021_FX_ETARIA!A:AC,18,0)</f>
        <v>3784.3806228373705</v>
      </c>
      <c r="T39" s="3">
        <f t="shared" si="4"/>
        <v>52.848806695888939</v>
      </c>
      <c r="U39" s="12">
        <f>(T39*POP_PADRAO!$F$2)/100000</f>
        <v>8.0632807507473299</v>
      </c>
      <c r="V39" s="8">
        <f>VLOOKUP(A39,OBITOS!A:AC,7,0)</f>
        <v>16</v>
      </c>
      <c r="W39" s="1">
        <f>VLOOKUP(A39,POP_2021_FX_ETARIA!A:AC,21,0)</f>
        <v>3809.1291858307113</v>
      </c>
      <c r="X39" s="3">
        <f t="shared" si="5"/>
        <v>420.04351176949257</v>
      </c>
      <c r="Y39" s="12">
        <f>(X39*POP_PADRAO!$G$2)/100000</f>
        <v>51.219896737129979</v>
      </c>
      <c r="Z39" s="8">
        <f>VLOOKUP(A39,OBITOS!A:AC,8,0)</f>
        <v>21</v>
      </c>
      <c r="AA39" s="1">
        <f>VLOOKUP(A39,POP_2021_FX_ETARIA!A:AC,24,0)</f>
        <v>3245.6094674556211</v>
      </c>
      <c r="AB39" s="3">
        <f t="shared" si="6"/>
        <v>647.02793760528562</v>
      </c>
      <c r="AC39" s="12">
        <f>(AB39*POP_PADRAO!$H$2)/100000</f>
        <v>59.06887755414634</v>
      </c>
      <c r="AD39" s="8">
        <f>VLOOKUP(A39,OBITOS!A:AC,9,0)</f>
        <v>70</v>
      </c>
      <c r="AE39" s="1">
        <f>VLOOKUP(A39,POP_2021_FX_ETARIA!A:AC,27,0)</f>
        <v>2894.0145053041783</v>
      </c>
      <c r="AF39" s="3">
        <f t="shared" si="7"/>
        <v>2418.7853886600537</v>
      </c>
      <c r="AG39" s="12">
        <f>(AF39*POP_PADRAO!$I$2)/100000</f>
        <v>167.24704310643509</v>
      </c>
      <c r="AH39" s="12">
        <f t="shared" si="8"/>
        <v>290.63334607936071</v>
      </c>
    </row>
    <row r="40" spans="1:34" x14ac:dyDescent="0.25">
      <c r="A40" s="8" t="s">
        <v>39</v>
      </c>
      <c r="B40" s="6">
        <f>VLOOKUP($A40,OBITOS!A:AC,2,0)</f>
        <v>0</v>
      </c>
      <c r="C40" s="1">
        <f>VLOOKUP(A40,POP_2021_FX_ETARIA!A:AC,6,0)</f>
        <v>1725.3430622009569</v>
      </c>
      <c r="D40" s="3">
        <f t="shared" si="0"/>
        <v>0</v>
      </c>
      <c r="E40" s="12">
        <f>(D40*POP_PADRAO!$B$2)/100000</f>
        <v>0</v>
      </c>
      <c r="F40" s="6">
        <f>VLOOKUP(A40,OBITOS!A:AC,3,0)</f>
        <v>0</v>
      </c>
      <c r="G40" s="1">
        <f>VLOOKUP(A40,POP_2021_FX_ETARIA!A:AC,9,0)</f>
        <v>1816.698603568658</v>
      </c>
      <c r="H40" s="3">
        <f t="shared" si="1"/>
        <v>0</v>
      </c>
      <c r="I40" s="12">
        <f>(H40*POP_PADRAO!$C$2)/100000</f>
        <v>0</v>
      </c>
      <c r="J40" s="8">
        <f>VLOOKUP(A40,OBITOS!A:AC,4,0)</f>
        <v>0</v>
      </c>
      <c r="K40" s="1">
        <f>VLOOKUP(A40,POP_2021_FX_ETARIA!A:AC,12,0)</f>
        <v>2540.5737410071943</v>
      </c>
      <c r="L40" s="3">
        <f t="shared" si="2"/>
        <v>0</v>
      </c>
      <c r="M40" s="12">
        <f>(L40*POP_PADRAO!$D$2)/100000</f>
        <v>0</v>
      </c>
      <c r="N40" s="8">
        <f>VLOOKUP(A40,OBITOS!A:AB,5,0)</f>
        <v>2</v>
      </c>
      <c r="O40" s="1">
        <f>VLOOKUP(A40,POP_2021_FX_ETARIA!A:AC,15,0)</f>
        <v>2810.8173463135681</v>
      </c>
      <c r="P40" s="3">
        <f t="shared" si="3"/>
        <v>71.153680712232415</v>
      </c>
      <c r="Q40" s="12">
        <f>(P40*POP_PADRAO!$E$2)/100000</f>
        <v>11.79586316760768</v>
      </c>
      <c r="R40" s="8">
        <f>VLOOKUP($A40,OBITOS!A:AB,6,0)</f>
        <v>3</v>
      </c>
      <c r="S40" s="1">
        <f>VLOOKUP(A40,POP_2021_FX_ETARIA!A:AC,18,0)</f>
        <v>3184.0638062283738</v>
      </c>
      <c r="T40" s="3">
        <f t="shared" si="4"/>
        <v>94.219217408007808</v>
      </c>
      <c r="U40" s="12">
        <f>(T40*POP_PADRAO!$F$2)/100000</f>
        <v>14.375272585588291</v>
      </c>
      <c r="V40" s="8">
        <f>VLOOKUP(A40,OBITOS!A:AC,7,0)</f>
        <v>7</v>
      </c>
      <c r="W40" s="1">
        <f>VLOOKUP(A40,POP_2021_FX_ETARIA!A:AC,21,0)</f>
        <v>3342.588235294118</v>
      </c>
      <c r="X40" s="3">
        <f t="shared" si="5"/>
        <v>209.41855553991269</v>
      </c>
      <c r="Y40" s="12">
        <f>(X40*POP_PADRAO!$G$2)/100000</f>
        <v>25.536394418775298</v>
      </c>
      <c r="Z40" s="8">
        <f>VLOOKUP(A40,OBITOS!A:AC,8,0)</f>
        <v>25</v>
      </c>
      <c r="AA40" s="1">
        <f>VLOOKUP(A40,POP_2021_FX_ETARIA!A:AC,24,0)</f>
        <v>2860.8994082840236</v>
      </c>
      <c r="AB40" s="3">
        <f t="shared" si="6"/>
        <v>873.85106682220191</v>
      </c>
      <c r="AC40" s="12">
        <f>(AB40*POP_PADRAO!$H$2)/100000</f>
        <v>79.776155968970841</v>
      </c>
      <c r="AD40" s="8">
        <f>VLOOKUP(A40,OBITOS!A:AC,9,0)</f>
        <v>56</v>
      </c>
      <c r="AE40" s="1">
        <f>VLOOKUP(A40,POP_2021_FX_ETARIA!A:AC,27,0)</f>
        <v>2827.852565490366</v>
      </c>
      <c r="AF40" s="3">
        <f t="shared" si="7"/>
        <v>1980.3012605181302</v>
      </c>
      <c r="AG40" s="12">
        <f>(AF40*POP_PADRAO!$I$2)/100000</f>
        <v>136.92803496927013</v>
      </c>
      <c r="AH40" s="12">
        <f t="shared" si="8"/>
        <v>268.41172111021223</v>
      </c>
    </row>
    <row r="41" spans="1:34" x14ac:dyDescent="0.25">
      <c r="A41" s="8" t="s">
        <v>40</v>
      </c>
      <c r="B41" s="6">
        <f>VLOOKUP($A41,OBITOS!A:AC,2,0)</f>
        <v>0</v>
      </c>
      <c r="C41" s="1">
        <f>VLOOKUP(A41,POP_2021_FX_ETARIA!A:AC,6,0)</f>
        <v>4326.8105432495977</v>
      </c>
      <c r="D41" s="3">
        <f t="shared" si="0"/>
        <v>0</v>
      </c>
      <c r="E41" s="12">
        <f>(D41*POP_PADRAO!$B$2)/100000</f>
        <v>0</v>
      </c>
      <c r="F41" s="6">
        <f>VLOOKUP(A41,OBITOS!A:AC,3,0)</f>
        <v>0</v>
      </c>
      <c r="G41" s="1">
        <f>VLOOKUP(A41,POP_2021_FX_ETARIA!A:AC,9,0)</f>
        <v>3710.1510325696086</v>
      </c>
      <c r="H41" s="3">
        <f t="shared" si="1"/>
        <v>0</v>
      </c>
      <c r="I41" s="12">
        <f>(H41*POP_PADRAO!$C$2)/100000</f>
        <v>0</v>
      </c>
      <c r="J41" s="8">
        <f>VLOOKUP(A41,OBITOS!A:AC,4,0)</f>
        <v>1</v>
      </c>
      <c r="K41" s="1">
        <f>VLOOKUP(A41,POP_2021_FX_ETARIA!A:AC,12,0)</f>
        <v>4824.2745334136062</v>
      </c>
      <c r="L41" s="3">
        <f t="shared" si="2"/>
        <v>20.728505251387727</v>
      </c>
      <c r="M41" s="12">
        <f>(L41*POP_PADRAO!$D$2)/100000</f>
        <v>3.0674274306581806</v>
      </c>
      <c r="N41" s="8">
        <f>VLOOKUP(A41,OBITOS!A:AB,5,0)</f>
        <v>4</v>
      </c>
      <c r="O41" s="1">
        <f>VLOOKUP(A41,POP_2021_FX_ETARIA!A:AC,15,0)</f>
        <v>6258.915216421241</v>
      </c>
      <c r="P41" s="3">
        <f t="shared" si="3"/>
        <v>63.90883822016594</v>
      </c>
      <c r="Q41" s="12">
        <f>(P41*POP_PADRAO!$E$2)/100000</f>
        <v>10.59481257047962</v>
      </c>
      <c r="R41" s="8">
        <f>VLOOKUP($A41,OBITOS!A:AB,6,0)</f>
        <v>9</v>
      </c>
      <c r="S41" s="1">
        <f>VLOOKUP(A41,POP_2021_FX_ETARIA!A:AC,18,0)</f>
        <v>6296.6278713629408</v>
      </c>
      <c r="T41" s="3">
        <f t="shared" si="4"/>
        <v>142.93364930984717</v>
      </c>
      <c r="U41" s="12">
        <f>(T41*POP_PADRAO!$F$2)/100000</f>
        <v>21.807760953736221</v>
      </c>
      <c r="V41" s="8">
        <f>VLOOKUP(A41,OBITOS!A:AC,7,0)</f>
        <v>24</v>
      </c>
      <c r="W41" s="1">
        <f>VLOOKUP(A41,POP_2021_FX_ETARIA!A:AC,21,0)</f>
        <v>5679.4636042402826</v>
      </c>
      <c r="X41" s="3">
        <f t="shared" si="5"/>
        <v>422.57511751781669</v>
      </c>
      <c r="Y41" s="12">
        <f>(X41*POP_PADRAO!$G$2)/100000</f>
        <v>51.528599481905253</v>
      </c>
      <c r="Z41" s="8">
        <f>VLOOKUP(A41,OBITOS!A:AC,8,0)</f>
        <v>36</v>
      </c>
      <c r="AA41" s="1">
        <f>VLOOKUP(A41,POP_2021_FX_ETARIA!A:AC,24,0)</f>
        <v>5041.7316256918521</v>
      </c>
      <c r="AB41" s="3">
        <f t="shared" si="6"/>
        <v>714.04038677008907</v>
      </c>
      <c r="AC41" s="12">
        <f>(AB41*POP_PADRAO!$H$2)/100000</f>
        <v>65.186619809557257</v>
      </c>
      <c r="AD41" s="8">
        <f>VLOOKUP(A41,OBITOS!A:AC,9,0)</f>
        <v>117</v>
      </c>
      <c r="AE41" s="1">
        <f>VLOOKUP(A41,POP_2021_FX_ETARIA!A:AC,27,0)</f>
        <v>5192.454983742572</v>
      </c>
      <c r="AF41" s="3">
        <f t="shared" si="7"/>
        <v>2253.2694143006274</v>
      </c>
      <c r="AG41" s="12">
        <f>(AF41*POP_PADRAO!$I$2)/100000</f>
        <v>155.80243234093442</v>
      </c>
      <c r="AH41" s="12">
        <f t="shared" si="8"/>
        <v>307.98765258727099</v>
      </c>
    </row>
    <row r="42" spans="1:34" x14ac:dyDescent="0.25">
      <c r="A42" s="8" t="s">
        <v>41</v>
      </c>
      <c r="B42" s="6">
        <f>VLOOKUP($A42,OBITOS!A:AC,2,0)</f>
        <v>0</v>
      </c>
      <c r="C42" s="1">
        <f>VLOOKUP(A42,POP_2021_FX_ETARIA!A:AC,6,0)</f>
        <v>3783.9418221734359</v>
      </c>
      <c r="D42" s="3">
        <f t="shared" si="0"/>
        <v>0</v>
      </c>
      <c r="E42" s="12">
        <f>(D42*POP_PADRAO!$B$2)/100000</f>
        <v>0</v>
      </c>
      <c r="F42" s="6">
        <f>VLOOKUP(A42,OBITOS!A:AC,3,0)</f>
        <v>0</v>
      </c>
      <c r="G42" s="1">
        <f>VLOOKUP(A42,POP_2021_FX_ETARIA!A:AC,9,0)</f>
        <v>3666.9203327467603</v>
      </c>
      <c r="H42" s="3">
        <f t="shared" si="1"/>
        <v>0</v>
      </c>
      <c r="I42" s="12">
        <f>(H42*POP_PADRAO!$C$2)/100000</f>
        <v>0</v>
      </c>
      <c r="J42" s="8">
        <f>VLOOKUP(A42,OBITOS!A:AC,4,0)</f>
        <v>1</v>
      </c>
      <c r="K42" s="1">
        <f>VLOOKUP(A42,POP_2021_FX_ETARIA!A:AC,12,0)</f>
        <v>5077.5312063048168</v>
      </c>
      <c r="L42" s="3">
        <f t="shared" si="2"/>
        <v>19.694610616243793</v>
      </c>
      <c r="M42" s="12">
        <f>(L42*POP_PADRAO!$D$2)/100000</f>
        <v>2.9144305442069243</v>
      </c>
      <c r="N42" s="8">
        <f>VLOOKUP(A42,OBITOS!A:AB,5,0)</f>
        <v>7</v>
      </c>
      <c r="O42" s="1">
        <f>VLOOKUP(A42,POP_2021_FX_ETARIA!A:AC,15,0)</f>
        <v>5913.5468154215505</v>
      </c>
      <c r="P42" s="3">
        <f t="shared" si="3"/>
        <v>118.37227671463022</v>
      </c>
      <c r="Q42" s="12">
        <f>(P42*POP_PADRAO!$E$2)/100000</f>
        <v>19.623765980723533</v>
      </c>
      <c r="R42" s="8">
        <f>VLOOKUP($A42,OBITOS!A:AB,6,0)</f>
        <v>9</v>
      </c>
      <c r="S42" s="1">
        <f>VLOOKUP(A42,POP_2021_FX_ETARIA!A:AC,18,0)</f>
        <v>5744.8054197814836</v>
      </c>
      <c r="T42" s="3">
        <f t="shared" si="4"/>
        <v>156.6632695514748</v>
      </c>
      <c r="U42" s="12">
        <f>(T42*POP_PADRAO!$F$2)/100000</f>
        <v>23.902525046451274</v>
      </c>
      <c r="V42" s="8">
        <f>VLOOKUP(A42,OBITOS!A:AC,7,0)</f>
        <v>29</v>
      </c>
      <c r="W42" s="1">
        <f>VLOOKUP(A42,POP_2021_FX_ETARIA!A:AC,21,0)</f>
        <v>5705.836012861736</v>
      </c>
      <c r="X42" s="3">
        <f t="shared" si="5"/>
        <v>508.2515504236369</v>
      </c>
      <c r="Y42" s="12">
        <f>(X42*POP_PADRAO!$G$2)/100000</f>
        <v>61.975941062674494</v>
      </c>
      <c r="Z42" s="8">
        <f>VLOOKUP(A42,OBITOS!A:AC,8,0)</f>
        <v>39</v>
      </c>
      <c r="AA42" s="1">
        <f>VLOOKUP(A42,POP_2021_FX_ETARIA!A:AC,24,0)</f>
        <v>5064.9691724573595</v>
      </c>
      <c r="AB42" s="3">
        <f t="shared" si="6"/>
        <v>769.9948148169766</v>
      </c>
      <c r="AC42" s="12">
        <f>(AB42*POP_PADRAO!$H$2)/100000</f>
        <v>70.29484631233646</v>
      </c>
      <c r="AD42" s="8">
        <f>VLOOKUP(A42,OBITOS!A:AC,9,0)</f>
        <v>120</v>
      </c>
      <c r="AE42" s="1">
        <f>VLOOKUP(A42,POP_2021_FX_ETARIA!A:AC,27,0)</f>
        <v>4448.2415875754969</v>
      </c>
      <c r="AF42" s="3">
        <f t="shared" si="7"/>
        <v>2697.6952046663837</v>
      </c>
      <c r="AG42" s="12">
        <f>(AF42*POP_PADRAO!$I$2)/100000</f>
        <v>186.53227702553849</v>
      </c>
      <c r="AH42" s="12">
        <f t="shared" si="8"/>
        <v>365.24378597193117</v>
      </c>
    </row>
    <row r="43" spans="1:34" x14ac:dyDescent="0.25">
      <c r="A43" s="8" t="s">
        <v>42</v>
      </c>
      <c r="B43" s="6">
        <f>VLOOKUP($A43,OBITOS!A:AC,2,0)</f>
        <v>0</v>
      </c>
      <c r="C43" s="1">
        <f>VLOOKUP(A43,POP_2021_FX_ETARIA!A:AC,6,0)</f>
        <v>3002.0967702017078</v>
      </c>
      <c r="D43" s="3">
        <f t="shared" si="0"/>
        <v>0</v>
      </c>
      <c r="E43" s="12">
        <f>(D43*POP_PADRAO!$B$2)/100000</f>
        <v>0</v>
      </c>
      <c r="F43" s="6">
        <f>VLOOKUP(A43,OBITOS!A:AC,3,0)</f>
        <v>0</v>
      </c>
      <c r="G43" s="1">
        <f>VLOOKUP(A43,POP_2021_FX_ETARIA!A:AC,9,0)</f>
        <v>2644.426178978732</v>
      </c>
      <c r="H43" s="3">
        <f t="shared" si="1"/>
        <v>0</v>
      </c>
      <c r="I43" s="12">
        <f>(H43*POP_PADRAO!$C$2)/100000</f>
        <v>0</v>
      </c>
      <c r="J43" s="8">
        <f>VLOOKUP(A43,OBITOS!A:AC,4,0)</f>
        <v>4</v>
      </c>
      <c r="K43" s="1">
        <f>VLOOKUP(A43,POP_2021_FX_ETARIA!A:AC,12,0)</f>
        <v>3236.1363636363635</v>
      </c>
      <c r="L43" s="3">
        <f t="shared" si="2"/>
        <v>123.60418568719714</v>
      </c>
      <c r="M43" s="12">
        <f>(L43*POP_PADRAO!$D$2)/100000</f>
        <v>18.291085880188721</v>
      </c>
      <c r="N43" s="8">
        <f>VLOOKUP(A43,OBITOS!A:AB,5,0)</f>
        <v>5</v>
      </c>
      <c r="O43" s="1">
        <f>VLOOKUP(A43,POP_2021_FX_ETARIA!A:AC,15,0)</f>
        <v>3967.6224899598396</v>
      </c>
      <c r="P43" s="3">
        <f t="shared" si="3"/>
        <v>126.02005389002143</v>
      </c>
      <c r="Q43" s="12">
        <f>(P43*POP_PADRAO!$E$2)/100000</f>
        <v>20.891615123512278</v>
      </c>
      <c r="R43" s="8">
        <f>VLOOKUP($A43,OBITOS!A:AB,6,0)</f>
        <v>13</v>
      </c>
      <c r="S43" s="1">
        <f>VLOOKUP(A43,POP_2021_FX_ETARIA!A:AC,18,0)</f>
        <v>4153.1596679293953</v>
      </c>
      <c r="T43" s="3">
        <f t="shared" si="4"/>
        <v>313.01469337636365</v>
      </c>
      <c r="U43" s="12">
        <f>(T43*POP_PADRAO!$F$2)/100000</f>
        <v>47.757470974250865</v>
      </c>
      <c r="V43" s="8">
        <f>VLOOKUP(A43,OBITOS!A:AC,7,0)</f>
        <v>24</v>
      </c>
      <c r="W43" s="1">
        <f>VLOOKUP(A43,POP_2021_FX_ETARIA!A:AC,21,0)</f>
        <v>3897.0681978798589</v>
      </c>
      <c r="X43" s="3">
        <f t="shared" si="5"/>
        <v>615.84757518631147</v>
      </c>
      <c r="Y43" s="12">
        <f>(X43*POP_PADRAO!$G$2)/100000</f>
        <v>75.096146763397655</v>
      </c>
      <c r="Z43" s="8">
        <f>VLOOKUP(A43,OBITOS!A:AC,8,0)</f>
        <v>26</v>
      </c>
      <c r="AA43" s="1">
        <f>VLOOKUP(A43,POP_2021_FX_ETARIA!A:AC,24,0)</f>
        <v>3510.1311623117517</v>
      </c>
      <c r="AB43" s="3">
        <f t="shared" si="6"/>
        <v>740.71306164173518</v>
      </c>
      <c r="AC43" s="12">
        <f>(AB43*POP_PADRAO!$H$2)/100000</f>
        <v>67.621638260021683</v>
      </c>
      <c r="AD43" s="8">
        <f>VLOOKUP(A43,OBITOS!A:AC,9,0)</f>
        <v>80</v>
      </c>
      <c r="AE43" s="1">
        <f>VLOOKUP(A43,POP_2021_FX_ETARIA!A:AC,27,0)</f>
        <v>3293.8082744702319</v>
      </c>
      <c r="AF43" s="3">
        <f t="shared" si="7"/>
        <v>2428.7995333567796</v>
      </c>
      <c r="AG43" s="12">
        <f>(AF43*POP_PADRAO!$I$2)/100000</f>
        <v>167.93947166897706</v>
      </c>
      <c r="AH43" s="12">
        <f t="shared" si="8"/>
        <v>397.59742867034828</v>
      </c>
    </row>
    <row r="44" spans="1:34" x14ac:dyDescent="0.25">
      <c r="A44" s="8" t="s">
        <v>43</v>
      </c>
      <c r="B44" s="6">
        <f>VLOOKUP($A44,OBITOS!A:AC,2,0)</f>
        <v>0</v>
      </c>
      <c r="C44" s="1">
        <f>VLOOKUP(A44,POP_2021_FX_ETARIA!A:AC,6,0)</f>
        <v>3199.0475140152562</v>
      </c>
      <c r="D44" s="3">
        <f t="shared" si="0"/>
        <v>0</v>
      </c>
      <c r="E44" s="12">
        <f>(D44*POP_PADRAO!$B$2)/100000</f>
        <v>0</v>
      </c>
      <c r="F44" s="6">
        <f>VLOOKUP(A44,OBITOS!A:AC,3,0)</f>
        <v>0</v>
      </c>
      <c r="G44" s="1">
        <f>VLOOKUP(A44,POP_2021_FX_ETARIA!A:AC,9,0)</f>
        <v>2859.009885576399</v>
      </c>
      <c r="H44" s="3">
        <f t="shared" si="1"/>
        <v>0</v>
      </c>
      <c r="I44" s="12">
        <f>(H44*POP_PADRAO!$C$2)/100000</f>
        <v>0</v>
      </c>
      <c r="J44" s="8">
        <f>VLOOKUP(A44,OBITOS!A:AC,4,0)</f>
        <v>1</v>
      </c>
      <c r="K44" s="1">
        <f>VLOOKUP(A44,POP_2021_FX_ETARIA!A:AC,12,0)</f>
        <v>3514.5722448082629</v>
      </c>
      <c r="L44" s="3">
        <f t="shared" si="2"/>
        <v>28.452964695126216</v>
      </c>
      <c r="M44" s="12">
        <f>(L44*POP_PADRAO!$D$2)/100000</f>
        <v>4.210501593381216</v>
      </c>
      <c r="N44" s="8">
        <f>VLOOKUP(A44,OBITOS!A:AB,5,0)</f>
        <v>5</v>
      </c>
      <c r="O44" s="1">
        <f>VLOOKUP(A44,POP_2021_FX_ETARIA!A:AC,15,0)</f>
        <v>4964.8689398933302</v>
      </c>
      <c r="P44" s="3">
        <f t="shared" si="3"/>
        <v>100.70759289987269</v>
      </c>
      <c r="Q44" s="12">
        <f>(P44*POP_PADRAO!$E$2)/100000</f>
        <v>16.695313213527307</v>
      </c>
      <c r="R44" s="8">
        <f>VLOOKUP($A44,OBITOS!A:AB,6,0)</f>
        <v>8</v>
      </c>
      <c r="S44" s="1">
        <f>VLOOKUP(A44,POP_2021_FX_ETARIA!A:AC,18,0)</f>
        <v>4769.579485816781</v>
      </c>
      <c r="T44" s="3">
        <f t="shared" si="4"/>
        <v>167.7296714267886</v>
      </c>
      <c r="U44" s="12">
        <f>(T44*POP_PADRAO!$F$2)/100000</f>
        <v>25.590954942980861</v>
      </c>
      <c r="V44" s="8">
        <f>VLOOKUP(A44,OBITOS!A:AC,7,0)</f>
        <v>13</v>
      </c>
      <c r="W44" s="1">
        <f>VLOOKUP(A44,POP_2021_FX_ETARIA!A:AC,21,0)</f>
        <v>4148.5884583301731</v>
      </c>
      <c r="X44" s="3">
        <f t="shared" si="5"/>
        <v>313.359595211152</v>
      </c>
      <c r="Y44" s="12">
        <f>(X44*POP_PADRAO!$G$2)/100000</f>
        <v>38.210913056816729</v>
      </c>
      <c r="Z44" s="8">
        <f>VLOOKUP(A44,OBITOS!A:AC,8,0)</f>
        <v>24</v>
      </c>
      <c r="AA44" s="1">
        <f>VLOOKUP(A44,POP_2021_FX_ETARIA!A:AC,24,0)</f>
        <v>3715.5306641981024</v>
      </c>
      <c r="AB44" s="3">
        <f t="shared" si="6"/>
        <v>645.93734163622514</v>
      </c>
      <c r="AC44" s="12">
        <f>(AB44*POP_PADRAO!$H$2)/100000</f>
        <v>58.969314187538245</v>
      </c>
      <c r="AD44" s="8">
        <f>VLOOKUP(A44,OBITOS!A:AC,9,0)</f>
        <v>77</v>
      </c>
      <c r="AE44" s="1">
        <f>VLOOKUP(A44,POP_2021_FX_ETARIA!A:AC,27,0)</f>
        <v>3596.5754177157246</v>
      </c>
      <c r="AF44" s="3">
        <f t="shared" si="7"/>
        <v>2140.9254931988785</v>
      </c>
      <c r="AG44" s="12">
        <f>(AF44*POP_PADRAO!$I$2)/100000</f>
        <v>148.03440599873014</v>
      </c>
      <c r="AH44" s="12">
        <f t="shared" si="8"/>
        <v>291.71140299297451</v>
      </c>
    </row>
    <row r="45" spans="1:34" x14ac:dyDescent="0.25">
      <c r="A45" s="8" t="s">
        <v>44</v>
      </c>
      <c r="B45" s="6">
        <f>VLOOKUP($A45,OBITOS!A:AC,2,0)</f>
        <v>0</v>
      </c>
      <c r="C45" s="1">
        <f>VLOOKUP(A45,POP_2021_FX_ETARIA!A:AC,6,0)</f>
        <v>2647.3944517833552</v>
      </c>
      <c r="D45" s="3">
        <f t="shared" si="0"/>
        <v>0</v>
      </c>
      <c r="E45" s="12">
        <f>(D45*POP_PADRAO!$B$2)/100000</f>
        <v>0</v>
      </c>
      <c r="F45" s="6">
        <f>VLOOKUP(A45,OBITOS!A:AC,3,0)</f>
        <v>0</v>
      </c>
      <c r="G45" s="1">
        <f>VLOOKUP(A45,POP_2021_FX_ETARIA!A:AC,9,0)</f>
        <v>2444.3176231053467</v>
      </c>
      <c r="H45" s="3">
        <f t="shared" si="1"/>
        <v>0</v>
      </c>
      <c r="I45" s="12">
        <f>(H45*POP_PADRAO!$C$2)/100000</f>
        <v>0</v>
      </c>
      <c r="J45" s="8">
        <f>VLOOKUP(A45,OBITOS!A:AC,4,0)</f>
        <v>0</v>
      </c>
      <c r="K45" s="1">
        <f>VLOOKUP(A45,POP_2021_FX_ETARIA!A:AC,12,0)</f>
        <v>3228.6083256545071</v>
      </c>
      <c r="L45" s="3">
        <f t="shared" si="2"/>
        <v>0</v>
      </c>
      <c r="M45" s="12">
        <f>(L45*POP_PADRAO!$D$2)/100000</f>
        <v>0</v>
      </c>
      <c r="N45" s="8">
        <f>VLOOKUP(A45,OBITOS!A:AB,5,0)</f>
        <v>1</v>
      </c>
      <c r="O45" s="1">
        <f>VLOOKUP(A45,POP_2021_FX_ETARIA!A:AC,15,0)</f>
        <v>4256.3173071528745</v>
      </c>
      <c r="P45" s="3">
        <f t="shared" si="3"/>
        <v>23.494488963956439</v>
      </c>
      <c r="Q45" s="12">
        <f>(P45*POP_PADRAO!$E$2)/100000</f>
        <v>3.8949183547163231</v>
      </c>
      <c r="R45" s="8">
        <f>VLOOKUP($A45,OBITOS!A:AB,6,0)</f>
        <v>5</v>
      </c>
      <c r="S45" s="1">
        <f>VLOOKUP(A45,POP_2021_FX_ETARIA!A:AC,18,0)</f>
        <v>4554.0331164991121</v>
      </c>
      <c r="T45" s="3">
        <f t="shared" si="4"/>
        <v>109.79278964584522</v>
      </c>
      <c r="U45" s="12">
        <f>(T45*POP_PADRAO!$F$2)/100000</f>
        <v>16.751373260260586</v>
      </c>
      <c r="V45" s="8">
        <f>VLOOKUP(A45,OBITOS!A:AC,7,0)</f>
        <v>7</v>
      </c>
      <c r="W45" s="1">
        <f>VLOOKUP(A45,POP_2021_FX_ETARIA!A:AC,21,0)</f>
        <v>4141.2639676742556</v>
      </c>
      <c r="X45" s="3">
        <f t="shared" si="5"/>
        <v>169.03051953800517</v>
      </c>
      <c r="Y45" s="12">
        <f>(X45*POP_PADRAO!$G$2)/100000</f>
        <v>20.611497412942207</v>
      </c>
      <c r="Z45" s="8">
        <f>VLOOKUP(A45,OBITOS!A:AC,8,0)</f>
        <v>17</v>
      </c>
      <c r="AA45" s="1">
        <f>VLOOKUP(A45,POP_2021_FX_ETARIA!A:AC,24,0)</f>
        <v>3371.7087638264247</v>
      </c>
      <c r="AB45" s="3">
        <f t="shared" si="6"/>
        <v>504.19538550854384</v>
      </c>
      <c r="AC45" s="12">
        <f>(AB45*POP_PADRAO!$H$2)/100000</f>
        <v>46.029319228775279</v>
      </c>
      <c r="AD45" s="8">
        <f>VLOOKUP(A45,OBITOS!A:AC,9,0)</f>
        <v>58</v>
      </c>
      <c r="AE45" s="1">
        <f>VLOOKUP(A45,POP_2021_FX_ETARIA!A:AC,27,0)</f>
        <v>3409.1033478893742</v>
      </c>
      <c r="AF45" s="3">
        <f t="shared" si="7"/>
        <v>1701.327125676863</v>
      </c>
      <c r="AG45" s="12">
        <f>(AF45*POP_PADRAO!$I$2)/100000</f>
        <v>117.63835372093706</v>
      </c>
      <c r="AH45" s="12">
        <f t="shared" si="8"/>
        <v>204.92546197763147</v>
      </c>
    </row>
    <row r="46" spans="1:34" x14ac:dyDescent="0.25">
      <c r="A46" s="8" t="s">
        <v>45</v>
      </c>
      <c r="B46" s="6">
        <f>VLOOKUP($A46,OBITOS!A:AC,2,0)</f>
        <v>0</v>
      </c>
      <c r="C46" s="1">
        <f>VLOOKUP(A46,POP_2021_FX_ETARIA!A:AC,6,0)</f>
        <v>2983.8574984977249</v>
      </c>
      <c r="D46" s="3">
        <f t="shared" si="0"/>
        <v>0</v>
      </c>
      <c r="E46" s="12">
        <f>(D46*POP_PADRAO!$B$2)/100000</f>
        <v>0</v>
      </c>
      <c r="F46" s="6">
        <f>VLOOKUP(A46,OBITOS!A:AC,3,0)</f>
        <v>0</v>
      </c>
      <c r="G46" s="1">
        <f>VLOOKUP(A46,POP_2021_FX_ETARIA!A:AC,9,0)</f>
        <v>2798.8690832834031</v>
      </c>
      <c r="H46" s="3">
        <f t="shared" si="1"/>
        <v>0</v>
      </c>
      <c r="I46" s="12">
        <f>(H46*POP_PADRAO!$C$2)/100000</f>
        <v>0</v>
      </c>
      <c r="J46" s="8">
        <f>VLOOKUP(A46,OBITOS!A:AC,4,0)</f>
        <v>0</v>
      </c>
      <c r="K46" s="1">
        <f>VLOOKUP(A46,POP_2021_FX_ETARIA!A:AC,12,0)</f>
        <v>3218.9588278931751</v>
      </c>
      <c r="L46" s="3">
        <f t="shared" si="2"/>
        <v>0</v>
      </c>
      <c r="M46" s="12">
        <f>(L46*POP_PADRAO!$D$2)/100000</f>
        <v>0</v>
      </c>
      <c r="N46" s="8">
        <f>VLOOKUP(A46,OBITOS!A:AB,5,0)</f>
        <v>3</v>
      </c>
      <c r="O46" s="1">
        <f>VLOOKUP(A46,POP_2021_FX_ETARIA!A:AC,15,0)</f>
        <v>4284.4053216077564</v>
      </c>
      <c r="P46" s="3">
        <f t="shared" si="3"/>
        <v>70.021386278976664</v>
      </c>
      <c r="Q46" s="12">
        <f>(P46*POP_PADRAO!$E$2)/100000</f>
        <v>11.608151301314408</v>
      </c>
      <c r="R46" s="8">
        <f>VLOOKUP($A46,OBITOS!A:AB,6,0)</f>
        <v>2</v>
      </c>
      <c r="S46" s="1">
        <f>VLOOKUP(A46,POP_2021_FX_ETARIA!A:AC,18,0)</f>
        <v>4500.4669662921351</v>
      </c>
      <c r="T46" s="3">
        <f t="shared" si="4"/>
        <v>44.439832910222847</v>
      </c>
      <c r="U46" s="12">
        <f>(T46*POP_PADRAO!$F$2)/100000</f>
        <v>6.7803016127382465</v>
      </c>
      <c r="V46" s="8">
        <f>VLOOKUP(A46,OBITOS!A:AC,7,0)</f>
        <v>7</v>
      </c>
      <c r="W46" s="1">
        <f>VLOOKUP(A46,POP_2021_FX_ETARIA!A:AC,21,0)</f>
        <v>4095.5441302485006</v>
      </c>
      <c r="X46" s="3">
        <f t="shared" si="5"/>
        <v>170.9174599853541</v>
      </c>
      <c r="Y46" s="12">
        <f>(X46*POP_PADRAO!$G$2)/100000</f>
        <v>20.841589991816189</v>
      </c>
      <c r="Z46" s="8">
        <f>VLOOKUP(A46,OBITOS!A:AC,8,0)</f>
        <v>20</v>
      </c>
      <c r="AA46" s="1">
        <f>VLOOKUP(A46,POP_2021_FX_ETARIA!A:AC,24,0)</f>
        <v>3804.9786121120537</v>
      </c>
      <c r="AB46" s="3">
        <f t="shared" si="6"/>
        <v>525.62713325998095</v>
      </c>
      <c r="AC46" s="12">
        <f>(AB46*POP_PADRAO!$H$2)/100000</f>
        <v>47.98587969567938</v>
      </c>
      <c r="AD46" s="8">
        <f>VLOOKUP(A46,OBITOS!A:AC,9,0)</f>
        <v>68</v>
      </c>
      <c r="AE46" s="1">
        <f>VLOOKUP(A46,POP_2021_FX_ETARIA!A:AC,27,0)</f>
        <v>3568.7015278674412</v>
      </c>
      <c r="AF46" s="3">
        <f t="shared" si="7"/>
        <v>1905.4549524245294</v>
      </c>
      <c r="AG46" s="12">
        <f>(AF46*POP_PADRAO!$I$2)/100000</f>
        <v>131.75278305367024</v>
      </c>
      <c r="AH46" s="12">
        <f t="shared" si="8"/>
        <v>218.96870565521846</v>
      </c>
    </row>
    <row r="47" spans="1:34" x14ac:dyDescent="0.25">
      <c r="A47" s="8" t="s">
        <v>46</v>
      </c>
      <c r="B47" s="6">
        <f>VLOOKUP($A47,OBITOS!A:AC,2,0)</f>
        <v>0</v>
      </c>
      <c r="C47" s="1">
        <f>VLOOKUP(A47,POP_2021_FX_ETARIA!A:AC,6,0)</f>
        <v>2009.4020087561164</v>
      </c>
      <c r="D47" s="3">
        <f t="shared" si="0"/>
        <v>0</v>
      </c>
      <c r="E47" s="12">
        <f>(D47*POP_PADRAO!$B$2)/100000</f>
        <v>0</v>
      </c>
      <c r="F47" s="6">
        <f>VLOOKUP(A47,OBITOS!A:AC,3,0)</f>
        <v>0</v>
      </c>
      <c r="G47" s="1">
        <f>VLOOKUP(A47,POP_2021_FX_ETARIA!A:AC,9,0)</f>
        <v>1708.2130017974835</v>
      </c>
      <c r="H47" s="3">
        <f t="shared" si="1"/>
        <v>0</v>
      </c>
      <c r="I47" s="12">
        <f>(H47*POP_PADRAO!$C$2)/100000</f>
        <v>0</v>
      </c>
      <c r="J47" s="8">
        <f>VLOOKUP(A47,OBITOS!A:AC,4,0)</f>
        <v>0</v>
      </c>
      <c r="K47" s="1">
        <f>VLOOKUP(A47,POP_2021_FX_ETARIA!A:AC,12,0)</f>
        <v>2288.2900593471809</v>
      </c>
      <c r="L47" s="3">
        <f t="shared" si="2"/>
        <v>0</v>
      </c>
      <c r="M47" s="12">
        <f>(L47*POP_PADRAO!$D$2)/100000</f>
        <v>0</v>
      </c>
      <c r="N47" s="8">
        <f>VLOOKUP(A47,OBITOS!A:AB,5,0)</f>
        <v>1</v>
      </c>
      <c r="O47" s="1">
        <f>VLOOKUP(A47,POP_2021_FX_ETARIA!A:AC,15,0)</f>
        <v>3400.9180900839956</v>
      </c>
      <c r="P47" s="3">
        <f t="shared" si="3"/>
        <v>29.403824894097998</v>
      </c>
      <c r="Q47" s="12">
        <f>(P47*POP_PADRAO!$E$2)/100000</f>
        <v>4.8745685617841632</v>
      </c>
      <c r="R47" s="8">
        <f>VLOOKUP($A47,OBITOS!A:AB,6,0)</f>
        <v>1</v>
      </c>
      <c r="S47" s="1">
        <f>VLOOKUP(A47,POP_2021_FX_ETARIA!A:AC,18,0)</f>
        <v>3216.5739325842696</v>
      </c>
      <c r="T47" s="3">
        <f t="shared" si="4"/>
        <v>31.088979173457922</v>
      </c>
      <c r="U47" s="12">
        <f>(T47*POP_PADRAO!$F$2)/100000</f>
        <v>4.7433269169581465</v>
      </c>
      <c r="V47" s="8">
        <f>VLOOKUP(A47,OBITOS!A:AC,7,0)</f>
        <v>5</v>
      </c>
      <c r="W47" s="1">
        <f>VLOOKUP(A47,POP_2021_FX_ETARIA!A:AC,21,0)</f>
        <v>2774.6447443587545</v>
      </c>
      <c r="X47" s="3">
        <f t="shared" si="5"/>
        <v>180.20324980939299</v>
      </c>
      <c r="Y47" s="12">
        <f>(X47*POP_PADRAO!$G$2)/100000</f>
        <v>21.973894580705945</v>
      </c>
      <c r="Z47" s="8">
        <f>VLOOKUP(A47,OBITOS!A:AC,8,0)</f>
        <v>12</v>
      </c>
      <c r="AA47" s="1">
        <f>VLOOKUP(A47,POP_2021_FX_ETARIA!A:AC,24,0)</f>
        <v>2181.2563059397885</v>
      </c>
      <c r="AB47" s="3">
        <f t="shared" si="6"/>
        <v>550.14167602966916</v>
      </c>
      <c r="AC47" s="12">
        <f>(AB47*POP_PADRAO!$H$2)/100000</f>
        <v>50.22387660585602</v>
      </c>
      <c r="AD47" s="8">
        <f>VLOOKUP(A47,OBITOS!A:AC,9,0)</f>
        <v>39</v>
      </c>
      <c r="AE47" s="1">
        <f>VLOOKUP(A47,POP_2021_FX_ETARIA!A:AC,27,0)</f>
        <v>1957.1078114912846</v>
      </c>
      <c r="AF47" s="3">
        <f t="shared" si="7"/>
        <v>1992.7364129359144</v>
      </c>
      <c r="AG47" s="12">
        <f>(AF47*POP_PADRAO!$I$2)/100000</f>
        <v>137.78786423820927</v>
      </c>
      <c r="AH47" s="12">
        <f t="shared" si="8"/>
        <v>219.60353090351356</v>
      </c>
    </row>
    <row r="48" spans="1:34" x14ac:dyDescent="0.25">
      <c r="A48" s="8" t="s">
        <v>47</v>
      </c>
      <c r="B48" s="6">
        <f>VLOOKUP($A48,OBITOS!A:AC,2,0)</f>
        <v>0</v>
      </c>
      <c r="C48" s="1">
        <f>VLOOKUP(A48,POP_2021_FX_ETARIA!A:AC,6,0)</f>
        <v>3858.2238025517672</v>
      </c>
      <c r="D48" s="3">
        <f t="shared" si="0"/>
        <v>0</v>
      </c>
      <c r="E48" s="12">
        <f>(D48*POP_PADRAO!$B$2)/100000</f>
        <v>0</v>
      </c>
      <c r="F48" s="6">
        <f>VLOOKUP(A48,OBITOS!A:AC,3,0)</f>
        <v>0</v>
      </c>
      <c r="G48" s="1">
        <f>VLOOKUP(A48,POP_2021_FX_ETARIA!A:AC,9,0)</f>
        <v>3126.385416666667</v>
      </c>
      <c r="H48" s="3">
        <f t="shared" si="1"/>
        <v>0</v>
      </c>
      <c r="I48" s="12">
        <f>(H48*POP_PADRAO!$C$2)/100000</f>
        <v>0</v>
      </c>
      <c r="J48" s="8">
        <f>VLOOKUP(A48,OBITOS!A:AC,4,0)</f>
        <v>1</v>
      </c>
      <c r="K48" s="1">
        <f>VLOOKUP(A48,POP_2021_FX_ETARIA!A:AC,12,0)</f>
        <v>3252.457277379734</v>
      </c>
      <c r="L48" s="3">
        <f t="shared" si="2"/>
        <v>30.745984181093579</v>
      </c>
      <c r="M48" s="12">
        <f>(L48*POP_PADRAO!$D$2)/100000</f>
        <v>4.5498251859407484</v>
      </c>
      <c r="N48" s="8">
        <f>VLOOKUP(A48,OBITOS!A:AB,5,0)</f>
        <v>1</v>
      </c>
      <c r="O48" s="1">
        <f>VLOOKUP(A48,POP_2021_FX_ETARIA!A:AC,15,0)</f>
        <v>6283.4349408553235</v>
      </c>
      <c r="P48" s="3">
        <f t="shared" si="3"/>
        <v>15.914862004823695</v>
      </c>
      <c r="Q48" s="12">
        <f>(P48*POP_PADRAO!$E$2)/100000</f>
        <v>2.6383671605056565</v>
      </c>
      <c r="R48" s="8">
        <f>VLOOKUP($A48,OBITOS!A:AB,6,0)</f>
        <v>4</v>
      </c>
      <c r="S48" s="1">
        <f>VLOOKUP(A48,POP_2021_FX_ETARIA!A:AC,18,0)</f>
        <v>6807.1986718317658</v>
      </c>
      <c r="T48" s="3">
        <f t="shared" si="4"/>
        <v>58.761323017528881</v>
      </c>
      <c r="U48" s="12">
        <f>(T48*POP_PADRAO!$F$2)/100000</f>
        <v>8.9653688398709637</v>
      </c>
      <c r="V48" s="8">
        <f>VLOOKUP(A48,OBITOS!A:AC,7,0)</f>
        <v>7</v>
      </c>
      <c r="W48" s="1">
        <f>VLOOKUP(A48,POP_2021_FX_ETARIA!A:AC,21,0)</f>
        <v>5163.1031882809129</v>
      </c>
      <c r="X48" s="3">
        <f t="shared" si="5"/>
        <v>135.57737943120006</v>
      </c>
      <c r="Y48" s="12">
        <f>(X48*POP_PADRAO!$G$2)/100000</f>
        <v>16.532238160525523</v>
      </c>
      <c r="Z48" s="8">
        <f>VLOOKUP(A48,OBITOS!A:AC,8,0)</f>
        <v>28</v>
      </c>
      <c r="AA48" s="1">
        <f>VLOOKUP(A48,POP_2021_FX_ETARIA!A:AC,24,0)</f>
        <v>4412.349222553793</v>
      </c>
      <c r="AB48" s="3">
        <f t="shared" si="6"/>
        <v>634.58259053652318</v>
      </c>
      <c r="AC48" s="12">
        <f>(AB48*POP_PADRAO!$H$2)/100000</f>
        <v>57.932709176557601</v>
      </c>
      <c r="AD48" s="8">
        <f>VLOOKUP(A48,OBITOS!A:AC,9,0)</f>
        <v>82</v>
      </c>
      <c r="AE48" s="1">
        <f>VLOOKUP(A48,POP_2021_FX_ETARIA!A:AC,27,0)</f>
        <v>4285.7087577867351</v>
      </c>
      <c r="AF48" s="3">
        <f t="shared" si="7"/>
        <v>1913.335801249061</v>
      </c>
      <c r="AG48" s="12">
        <f>(AF48*POP_PADRAO!$I$2)/100000</f>
        <v>132.29770476075973</v>
      </c>
      <c r="AH48" s="12">
        <f t="shared" si="8"/>
        <v>222.91621328416022</v>
      </c>
    </row>
    <row r="49" spans="1:34" x14ac:dyDescent="0.25">
      <c r="A49" s="8" t="s">
        <v>48</v>
      </c>
      <c r="B49" s="6">
        <f>VLOOKUP($A49,OBITOS!A:AC,2,0)</f>
        <v>0</v>
      </c>
      <c r="C49" s="1">
        <f>VLOOKUP(A49,POP_2021_FX_ETARIA!A:AC,6,0)</f>
        <v>3463.3305928564905</v>
      </c>
      <c r="D49" s="3">
        <f t="shared" si="0"/>
        <v>0</v>
      </c>
      <c r="E49" s="12">
        <f>(D49*POP_PADRAO!$B$2)/100000</f>
        <v>0</v>
      </c>
      <c r="F49" s="6">
        <f>VLOOKUP(A49,OBITOS!A:AC,3,0)</f>
        <v>0</v>
      </c>
      <c r="G49" s="1">
        <f>VLOOKUP(A49,POP_2021_FX_ETARIA!A:AC,9,0)</f>
        <v>2842.3790946502058</v>
      </c>
      <c r="H49" s="3">
        <f t="shared" si="1"/>
        <v>0</v>
      </c>
      <c r="I49" s="12">
        <f>(H49*POP_PADRAO!$C$2)/100000</f>
        <v>0</v>
      </c>
      <c r="J49" s="8">
        <f>VLOOKUP(A49,OBITOS!A:AC,4,0)</f>
        <v>0</v>
      </c>
      <c r="K49" s="1">
        <f>VLOOKUP(A49,POP_2021_FX_ETARIA!A:AC,12,0)</f>
        <v>3415.8408225437925</v>
      </c>
      <c r="L49" s="3">
        <f t="shared" si="2"/>
        <v>0</v>
      </c>
      <c r="M49" s="12">
        <f>(L49*POP_PADRAO!$D$2)/100000</f>
        <v>0</v>
      </c>
      <c r="N49" s="8">
        <f>VLOOKUP(A49,OBITOS!A:AB,5,0)</f>
        <v>0</v>
      </c>
      <c r="O49" s="1">
        <f>VLOOKUP(A49,POP_2021_FX_ETARIA!A:AC,15,0)</f>
        <v>5809.4960317460318</v>
      </c>
      <c r="P49" s="3">
        <f t="shared" si="3"/>
        <v>0</v>
      </c>
      <c r="Q49" s="12">
        <f>(P49*POP_PADRAO!$E$2)/100000</f>
        <v>0</v>
      </c>
      <c r="R49" s="8">
        <f>VLOOKUP($A49,OBITOS!A:AB,6,0)</f>
        <v>4</v>
      </c>
      <c r="S49" s="1">
        <f>VLOOKUP(A49,POP_2021_FX_ETARIA!A:AC,18,0)</f>
        <v>5899.9549068842862</v>
      </c>
      <c r="T49" s="3">
        <f t="shared" si="4"/>
        <v>67.797128336229349</v>
      </c>
      <c r="U49" s="12">
        <f>(T49*POP_PADRAO!$F$2)/100000</f>
        <v>10.343985305386077</v>
      </c>
      <c r="V49" s="8">
        <f>VLOOKUP(A49,OBITOS!A:AC,7,0)</f>
        <v>12</v>
      </c>
      <c r="W49" s="1">
        <f>VLOOKUP(A49,POP_2021_FX_ETARIA!A:AC,21,0)</f>
        <v>4682.3668457405984</v>
      </c>
      <c r="X49" s="3">
        <f t="shared" si="5"/>
        <v>256.28064599244334</v>
      </c>
      <c r="Y49" s="12">
        <f>(X49*POP_PADRAO!$G$2)/100000</f>
        <v>31.250734401681317</v>
      </c>
      <c r="Z49" s="8">
        <f>VLOOKUP(A49,OBITOS!A:AC,8,0)</f>
        <v>18</v>
      </c>
      <c r="AA49" s="1">
        <f>VLOOKUP(A49,POP_2021_FX_ETARIA!A:AC,24,0)</f>
        <v>3772.7673234811168</v>
      </c>
      <c r="AB49" s="3">
        <f t="shared" si="6"/>
        <v>477.10336887119433</v>
      </c>
      <c r="AC49" s="12">
        <f>(AB49*POP_PADRAO!$H$2)/100000</f>
        <v>43.556017968601964</v>
      </c>
      <c r="AD49" s="8">
        <f>VLOOKUP(A49,OBITOS!A:AC,9,0)</f>
        <v>61</v>
      </c>
      <c r="AE49" s="1">
        <f>VLOOKUP(A49,POP_2021_FX_ETARIA!A:AC,27,0)</f>
        <v>3503.1013962005036</v>
      </c>
      <c r="AF49" s="3">
        <f t="shared" si="7"/>
        <v>1741.3141414108413</v>
      </c>
      <c r="AG49" s="12">
        <f>(AF49*POP_PADRAO!$I$2)/100000</f>
        <v>120.40325803014623</v>
      </c>
      <c r="AH49" s="12">
        <f t="shared" si="8"/>
        <v>205.55399570581559</v>
      </c>
    </row>
    <row r="50" spans="1:34" x14ac:dyDescent="0.25">
      <c r="A50" s="8" t="s">
        <v>49</v>
      </c>
      <c r="B50" s="6">
        <f>VLOOKUP($A50,OBITOS!A:AC,2,0)</f>
        <v>0</v>
      </c>
      <c r="C50" s="1">
        <f>VLOOKUP(A50,POP_2021_FX_ETARIA!A:AC,6,0)</f>
        <v>2614.6999177856947</v>
      </c>
      <c r="D50" s="3">
        <f t="shared" si="0"/>
        <v>0</v>
      </c>
      <c r="E50" s="12">
        <f>(D50*POP_PADRAO!$B$2)/100000</f>
        <v>0</v>
      </c>
      <c r="F50" s="6">
        <f>VLOOKUP(A50,OBITOS!A:AC,3,0)</f>
        <v>0</v>
      </c>
      <c r="G50" s="1">
        <f>VLOOKUP(A50,POP_2021_FX_ETARIA!A:AC,9,0)</f>
        <v>2318.407572016461</v>
      </c>
      <c r="H50" s="3">
        <f t="shared" si="1"/>
        <v>0</v>
      </c>
      <c r="I50" s="12">
        <f>(H50*POP_PADRAO!$C$2)/100000</f>
        <v>0</v>
      </c>
      <c r="J50" s="8">
        <f>VLOOKUP(A50,OBITOS!A:AC,4,0)</f>
        <v>1</v>
      </c>
      <c r="K50" s="1">
        <f>VLOOKUP(A50,POP_2021_FX_ETARIA!A:AC,12,0)</f>
        <v>2749.7144393172348</v>
      </c>
      <c r="L50" s="3">
        <f t="shared" si="2"/>
        <v>36.367412764807099</v>
      </c>
      <c r="M50" s="12">
        <f>(L50*POP_PADRAO!$D$2)/100000</f>
        <v>5.38169048582842</v>
      </c>
      <c r="N50" s="8">
        <f>VLOOKUP(A50,OBITOS!A:AB,5,0)</f>
        <v>0</v>
      </c>
      <c r="O50" s="1">
        <f>VLOOKUP(A50,POP_2021_FX_ETARIA!A:AC,15,0)</f>
        <v>4591.0458553791887</v>
      </c>
      <c r="P50" s="3">
        <f t="shared" si="3"/>
        <v>0</v>
      </c>
      <c r="Q50" s="12">
        <f>(P50*POP_PADRAO!$E$2)/100000</f>
        <v>0</v>
      </c>
      <c r="R50" s="8">
        <f>VLOOKUP($A50,OBITOS!A:AB,6,0)</f>
        <v>3</v>
      </c>
      <c r="S50" s="1">
        <f>VLOOKUP(A50,POP_2021_FX_ETARIA!A:AC,18,0)</f>
        <v>5016.0484410964636</v>
      </c>
      <c r="T50" s="3">
        <f t="shared" si="4"/>
        <v>59.808034855106513</v>
      </c>
      <c r="U50" s="12">
        <f>(T50*POP_PADRAO!$F$2)/100000</f>
        <v>9.1250684043301113</v>
      </c>
      <c r="V50" s="8">
        <f>VLOOKUP(A50,OBITOS!A:AC,7,0)</f>
        <v>8</v>
      </c>
      <c r="W50" s="1">
        <f>VLOOKUP(A50,POP_2021_FX_ETARIA!A:AC,21,0)</f>
        <v>4010.0429777436684</v>
      </c>
      <c r="X50" s="3">
        <f t="shared" si="5"/>
        <v>199.49910872280378</v>
      </c>
      <c r="Y50" s="12">
        <f>(X50*POP_PADRAO!$G$2)/100000</f>
        <v>24.326822011570531</v>
      </c>
      <c r="Z50" s="8">
        <f>VLOOKUP(A50,OBITOS!A:AC,8,0)</f>
        <v>24</v>
      </c>
      <c r="AA50" s="1">
        <f>VLOOKUP(A50,POP_2021_FX_ETARIA!A:AC,24,0)</f>
        <v>3819.8912151067325</v>
      </c>
      <c r="AB50" s="3">
        <f t="shared" si="6"/>
        <v>628.29014358015979</v>
      </c>
      <c r="AC50" s="12">
        <f>(AB50*POP_PADRAO!$H$2)/100000</f>
        <v>57.358255189057402</v>
      </c>
      <c r="AD50" s="8">
        <f>VLOOKUP(A50,OBITOS!A:AC,9,0)</f>
        <v>70</v>
      </c>
      <c r="AE50" s="1">
        <f>VLOOKUP(A50,POP_2021_FX_ETARIA!A:AC,27,0)</f>
        <v>4117.8799114976728</v>
      </c>
      <c r="AF50" s="3">
        <f t="shared" si="7"/>
        <v>1699.9038705463608</v>
      </c>
      <c r="AG50" s="12">
        <f>(AF50*POP_PADRAO!$I$2)/100000</f>
        <v>117.53994266996969</v>
      </c>
      <c r="AH50" s="12">
        <f t="shared" si="8"/>
        <v>213.73177876075616</v>
      </c>
    </row>
    <row r="51" spans="1:34" x14ac:dyDescent="0.25">
      <c r="A51" s="8" t="s">
        <v>50</v>
      </c>
      <c r="B51" s="6">
        <f>VLOOKUP($A51,OBITOS!A:AC,2,0)</f>
        <v>0</v>
      </c>
      <c r="C51" s="1">
        <f>VLOOKUP(A51,POP_2021_FX_ETARIA!A:AC,6,0)</f>
        <v>3023.8579015358118</v>
      </c>
      <c r="D51" s="3">
        <f t="shared" si="0"/>
        <v>0</v>
      </c>
      <c r="E51" s="12">
        <f>(D51*POP_PADRAO!$B$2)/100000</f>
        <v>0</v>
      </c>
      <c r="F51" s="6">
        <f>VLOOKUP(A51,OBITOS!A:AC,3,0)</f>
        <v>0</v>
      </c>
      <c r="G51" s="1">
        <f>VLOOKUP(A51,POP_2021_FX_ETARIA!A:AC,9,0)</f>
        <v>2908.340389259838</v>
      </c>
      <c r="H51" s="3">
        <f t="shared" si="1"/>
        <v>0</v>
      </c>
      <c r="I51" s="12">
        <f>(H51*POP_PADRAO!$C$2)/100000</f>
        <v>0</v>
      </c>
      <c r="J51" s="8">
        <f>VLOOKUP(A51,OBITOS!A:AC,4,0)</f>
        <v>0</v>
      </c>
      <c r="K51" s="1">
        <f>VLOOKUP(A51,POP_2021_FX_ETARIA!A:AC,12,0)</f>
        <v>2783.1331068560839</v>
      </c>
      <c r="L51" s="3">
        <f t="shared" si="2"/>
        <v>0</v>
      </c>
      <c r="M51" s="12">
        <f>(L51*POP_PADRAO!$D$2)/100000</f>
        <v>0</v>
      </c>
      <c r="N51" s="8">
        <f>VLOOKUP(A51,OBITOS!A:AB,5,0)</f>
        <v>0</v>
      </c>
      <c r="O51" s="1">
        <f>VLOOKUP(A51,POP_2021_FX_ETARIA!A:AC,15,0)</f>
        <v>4538.9013958824653</v>
      </c>
      <c r="P51" s="3">
        <f t="shared" si="3"/>
        <v>0</v>
      </c>
      <c r="Q51" s="12">
        <f>(P51*POP_PADRAO!$E$2)/100000</f>
        <v>0</v>
      </c>
      <c r="R51" s="8">
        <f>VLOOKUP($A51,OBITOS!A:AB,6,0)</f>
        <v>1</v>
      </c>
      <c r="S51" s="1">
        <f>VLOOKUP(A51,POP_2021_FX_ETARIA!A:AC,18,0)</f>
        <v>6063.3607422812356</v>
      </c>
      <c r="T51" s="3">
        <f t="shared" si="4"/>
        <v>16.492503786336936</v>
      </c>
      <c r="U51" s="12">
        <f>(T51*POP_PADRAO!$F$2)/100000</f>
        <v>2.5163044660068503</v>
      </c>
      <c r="V51" s="8">
        <f>VLOOKUP(A51,OBITOS!A:AC,7,0)</f>
        <v>6</v>
      </c>
      <c r="W51" s="1">
        <f>VLOOKUP(A51,POP_2021_FX_ETARIA!A:AC,21,0)</f>
        <v>4856.4915505729123</v>
      </c>
      <c r="X51" s="3">
        <f t="shared" si="5"/>
        <v>123.54597835740473</v>
      </c>
      <c r="Y51" s="12">
        <f>(X51*POP_PADRAO!$G$2)/100000</f>
        <v>15.065135102542879</v>
      </c>
      <c r="Z51" s="8">
        <f>VLOOKUP(A51,OBITOS!A:AC,8,0)</f>
        <v>6</v>
      </c>
      <c r="AA51" s="1">
        <f>VLOOKUP(A51,POP_2021_FX_ETARIA!A:AC,24,0)</f>
        <v>4775.1780463493642</v>
      </c>
      <c r="AB51" s="3">
        <f t="shared" si="6"/>
        <v>125.64976513466372</v>
      </c>
      <c r="AC51" s="12">
        <f>(AB51*POP_PADRAO!$H$2)/100000</f>
        <v>11.470896633793309</v>
      </c>
      <c r="AD51" s="8">
        <f>VLOOKUP(A51,OBITOS!A:AC,9,0)</f>
        <v>56</v>
      </c>
      <c r="AE51" s="1">
        <f>VLOOKUP(A51,POP_2021_FX_ETARIA!A:AC,27,0)</f>
        <v>4780.3061275117843</v>
      </c>
      <c r="AF51" s="3">
        <f t="shared" si="7"/>
        <v>1171.4730920203383</v>
      </c>
      <c r="AG51" s="12">
        <f>(AF51*POP_PADRAO!$I$2)/100000</f>
        <v>81.001568654130196</v>
      </c>
      <c r="AH51" s="12">
        <f t="shared" si="8"/>
        <v>110.05390485647324</v>
      </c>
    </row>
    <row r="52" spans="1:34" x14ac:dyDescent="0.25">
      <c r="A52" s="8" t="s">
        <v>51</v>
      </c>
      <c r="B52" s="6">
        <f>VLOOKUP($A52,OBITOS!A:AC,2,0)</f>
        <v>0</v>
      </c>
      <c r="C52" s="1">
        <f>VLOOKUP(A52,POP_2021_FX_ETARIA!A:AC,6,0)</f>
        <v>2262.1041132838841</v>
      </c>
      <c r="D52" s="3">
        <f t="shared" si="0"/>
        <v>0</v>
      </c>
      <c r="E52" s="12">
        <f>(D52*POP_PADRAO!$B$2)/100000</f>
        <v>0</v>
      </c>
      <c r="F52" s="6">
        <f>VLOOKUP(A52,OBITOS!A:AC,3,0)</f>
        <v>0</v>
      </c>
      <c r="G52" s="1">
        <f>VLOOKUP(A52,POP_2021_FX_ETARIA!A:AC,9,0)</f>
        <v>1737.2676880222841</v>
      </c>
      <c r="H52" s="3">
        <f t="shared" si="1"/>
        <v>0</v>
      </c>
      <c r="I52" s="12">
        <f>(H52*POP_PADRAO!$C$2)/100000</f>
        <v>0</v>
      </c>
      <c r="J52" s="8">
        <f>VLOOKUP(A52,OBITOS!A:AC,4,0)</f>
        <v>0</v>
      </c>
      <c r="K52" s="1">
        <f>VLOOKUP(A52,POP_2021_FX_ETARIA!A:AC,12,0)</f>
        <v>1800.1601750824666</v>
      </c>
      <c r="L52" s="3">
        <f t="shared" si="2"/>
        <v>0</v>
      </c>
      <c r="M52" s="12">
        <f>(L52*POP_PADRAO!$D$2)/100000</f>
        <v>0</v>
      </c>
      <c r="N52" s="8">
        <f>VLOOKUP(A52,OBITOS!A:AB,5,0)</f>
        <v>1</v>
      </c>
      <c r="O52" s="1">
        <f>VLOOKUP(A52,POP_2021_FX_ETARIA!A:AC,15,0)</f>
        <v>3337.6357977503549</v>
      </c>
      <c r="P52" s="3">
        <f t="shared" si="3"/>
        <v>29.961327736058664</v>
      </c>
      <c r="Q52" s="12">
        <f>(P52*POP_PADRAO!$E$2)/100000</f>
        <v>4.9669914297720714</v>
      </c>
      <c r="R52" s="8">
        <f>VLOOKUP($A52,OBITOS!A:AB,6,0)</f>
        <v>0</v>
      </c>
      <c r="S52" s="1">
        <f>VLOOKUP(A52,POP_2021_FX_ETARIA!A:AC,18,0)</f>
        <v>3860.7987490226742</v>
      </c>
      <c r="T52" s="3">
        <f t="shared" si="4"/>
        <v>0</v>
      </c>
      <c r="U52" s="12">
        <f>(T52*POP_PADRAO!$F$2)/100000</f>
        <v>0</v>
      </c>
      <c r="V52" s="8">
        <f>VLOOKUP(A52,OBITOS!A:AC,7,0)</f>
        <v>1</v>
      </c>
      <c r="W52" s="1">
        <f>VLOOKUP(A52,POP_2021_FX_ETARIA!A:AC,21,0)</f>
        <v>2835.591836734694</v>
      </c>
      <c r="X52" s="3">
        <f t="shared" si="5"/>
        <v>35.266006448641178</v>
      </c>
      <c r="Y52" s="12">
        <f>(X52*POP_PADRAO!$G$2)/100000</f>
        <v>4.3003192717368206</v>
      </c>
      <c r="Z52" s="8">
        <f>VLOOKUP(A52,OBITOS!A:AC,8,0)</f>
        <v>10</v>
      </c>
      <c r="AA52" s="1">
        <f>VLOOKUP(A52,POP_2021_FX_ETARIA!A:AC,24,0)</f>
        <v>2483.9690360492714</v>
      </c>
      <c r="AB52" s="3">
        <f t="shared" si="6"/>
        <v>402.58150785586696</v>
      </c>
      <c r="AC52" s="12">
        <f>(AB52*POP_PADRAO!$H$2)/100000</f>
        <v>36.752721808449387</v>
      </c>
      <c r="AD52" s="8">
        <f>VLOOKUP(A52,OBITOS!A:AC,9,0)</f>
        <v>42</v>
      </c>
      <c r="AE52" s="1">
        <f>VLOOKUP(A52,POP_2021_FX_ETARIA!A:AC,27,0)</f>
        <v>2526.3166038888326</v>
      </c>
      <c r="AF52" s="3">
        <f t="shared" si="7"/>
        <v>1662.4994640556206</v>
      </c>
      <c r="AG52" s="12">
        <f>(AF52*POP_PADRAO!$I$2)/100000</f>
        <v>114.95361301292105</v>
      </c>
      <c r="AH52" s="12">
        <f t="shared" si="8"/>
        <v>160.97364552287934</v>
      </c>
    </row>
    <row r="53" spans="1:34" x14ac:dyDescent="0.25">
      <c r="A53" s="8" t="s">
        <v>52</v>
      </c>
      <c r="B53" s="6">
        <f>VLOOKUP($A53,OBITOS!A:AC,2,0)</f>
        <v>0</v>
      </c>
      <c r="C53" s="1">
        <f>VLOOKUP(A53,POP_2021_FX_ETARIA!A:AC,6,0)</f>
        <v>1818.4531355360757</v>
      </c>
      <c r="D53" s="3">
        <f t="shared" si="0"/>
        <v>0</v>
      </c>
      <c r="E53" s="12">
        <f>(D53*POP_PADRAO!$B$2)/100000</f>
        <v>0</v>
      </c>
      <c r="F53" s="6">
        <f>VLOOKUP(A53,OBITOS!A:AC,3,0)</f>
        <v>0</v>
      </c>
      <c r="G53" s="1">
        <f>VLOOKUP(A53,POP_2021_FX_ETARIA!A:AC,9,0)</f>
        <v>1446.3974930362117</v>
      </c>
      <c r="H53" s="3">
        <f t="shared" si="1"/>
        <v>0</v>
      </c>
      <c r="I53" s="12">
        <f>(H53*POP_PADRAO!$C$2)/100000</f>
        <v>0</v>
      </c>
      <c r="J53" s="8">
        <f>VLOOKUP(A53,OBITOS!A:AC,4,0)</f>
        <v>0</v>
      </c>
      <c r="K53" s="1">
        <f>VLOOKUP(A53,POP_2021_FX_ETARIA!A:AC,12,0)</f>
        <v>1503.6034635879219</v>
      </c>
      <c r="L53" s="3">
        <f t="shared" si="2"/>
        <v>0</v>
      </c>
      <c r="M53" s="12">
        <f>(L53*POP_PADRAO!$D$2)/100000</f>
        <v>0</v>
      </c>
      <c r="N53" s="8">
        <f>VLOOKUP(A53,OBITOS!A:AB,5,0)</f>
        <v>1</v>
      </c>
      <c r="O53" s="1">
        <f>VLOOKUP(A53,POP_2021_FX_ETARIA!A:AC,15,0)</f>
        <v>3082.107131156492</v>
      </c>
      <c r="P53" s="3">
        <f t="shared" si="3"/>
        <v>32.445335526827463</v>
      </c>
      <c r="Q53" s="12">
        <f>(P53*POP_PADRAO!$E$2)/100000</f>
        <v>5.3787904500600394</v>
      </c>
      <c r="R53" s="8">
        <f>VLOOKUP($A53,OBITOS!A:AB,6,0)</f>
        <v>1</v>
      </c>
      <c r="S53" s="1">
        <f>VLOOKUP(A53,POP_2021_FX_ETARIA!A:AC,18,0)</f>
        <v>3629.0917904612979</v>
      </c>
      <c r="T53" s="3">
        <f t="shared" si="4"/>
        <v>27.555103528337288</v>
      </c>
      <c r="U53" s="12">
        <f>(T53*POP_PADRAO!$F$2)/100000</f>
        <v>4.2041542611060585</v>
      </c>
      <c r="V53" s="8">
        <f>VLOOKUP(A53,OBITOS!A:AC,7,0)</f>
        <v>1</v>
      </c>
      <c r="W53" s="1">
        <f>VLOOKUP(A53,POP_2021_FX_ETARIA!A:AC,21,0)</f>
        <v>2716.7346938775513</v>
      </c>
      <c r="X53" s="3">
        <f t="shared" si="5"/>
        <v>36.808894230769226</v>
      </c>
      <c r="Y53" s="12">
        <f>(X53*POP_PADRAO!$G$2)/100000</f>
        <v>4.4884582398753068</v>
      </c>
      <c r="Z53" s="8">
        <f>VLOOKUP(A53,OBITOS!A:AC,8,0)</f>
        <v>4</v>
      </c>
      <c r="AA53" s="1">
        <f>VLOOKUP(A53,POP_2021_FX_ETARIA!A:AC,24,0)</f>
        <v>3147.5320375183637</v>
      </c>
      <c r="AB53" s="3">
        <f t="shared" si="6"/>
        <v>127.08369453655364</v>
      </c>
      <c r="AC53" s="12">
        <f>(AB53*POP_PADRAO!$H$2)/100000</f>
        <v>11.601803810035204</v>
      </c>
      <c r="AD53" s="8">
        <f>VLOOKUP(A53,OBITOS!A:AC,9,0)</f>
        <v>61</v>
      </c>
      <c r="AE53" s="1">
        <f>VLOOKUP(A53,POP_2021_FX_ETARIA!A:AC,27,0)</f>
        <v>3091.3476534663546</v>
      </c>
      <c r="AF53" s="3">
        <f t="shared" si="7"/>
        <v>1973.2494315739666</v>
      </c>
      <c r="AG53" s="12">
        <f>(AF53*POP_PADRAO!$I$2)/100000</f>
        <v>136.44043588547663</v>
      </c>
      <c r="AH53" s="12">
        <f t="shared" si="8"/>
        <v>162.11364264655325</v>
      </c>
    </row>
    <row r="54" spans="1:34" x14ac:dyDescent="0.25">
      <c r="A54" s="8" t="s">
        <v>53</v>
      </c>
      <c r="B54" s="6">
        <f>VLOOKUP($A54,OBITOS!A:AC,2,0)</f>
        <v>0</v>
      </c>
      <c r="C54" s="1">
        <f>VLOOKUP(A54,POP_2021_FX_ETARIA!A:AC,6,0)</f>
        <v>1306.3948738486183</v>
      </c>
      <c r="D54" s="3">
        <f t="shared" si="0"/>
        <v>0</v>
      </c>
      <c r="E54" s="12">
        <f>(D54*POP_PADRAO!$B$2)/100000</f>
        <v>0</v>
      </c>
      <c r="F54" s="6">
        <f>VLOOKUP(A54,OBITOS!A:AC,3,0)</f>
        <v>0</v>
      </c>
      <c r="G54" s="1">
        <f>VLOOKUP(A54,POP_2021_FX_ETARIA!A:AC,9,0)</f>
        <v>1134.6279722898332</v>
      </c>
      <c r="H54" s="3">
        <f t="shared" si="1"/>
        <v>0</v>
      </c>
      <c r="I54" s="12">
        <f>(H54*POP_PADRAO!$C$2)/100000</f>
        <v>0</v>
      </c>
      <c r="J54" s="8">
        <f>VLOOKUP(A54,OBITOS!A:AC,4,0)</f>
        <v>0</v>
      </c>
      <c r="K54" s="1">
        <f>VLOOKUP(A54,POP_2021_FX_ETARIA!A:AC,12,0)</f>
        <v>1579.2794855985201</v>
      </c>
      <c r="L54" s="3">
        <f t="shared" si="2"/>
        <v>0</v>
      </c>
      <c r="M54" s="12">
        <f>(L54*POP_PADRAO!$D$2)/100000</f>
        <v>0</v>
      </c>
      <c r="N54" s="8">
        <f>VLOOKUP(A54,OBITOS!A:AB,5,0)</f>
        <v>1</v>
      </c>
      <c r="O54" s="1">
        <f>VLOOKUP(A54,POP_2021_FX_ETARIA!A:AC,15,0)</f>
        <v>2691.4874613534867</v>
      </c>
      <c r="P54" s="3">
        <f t="shared" si="3"/>
        <v>37.154176430646388</v>
      </c>
      <c r="Q54" s="12">
        <f>(P54*POP_PADRAO!$E$2)/100000</f>
        <v>6.1594224907849986</v>
      </c>
      <c r="R54" s="8">
        <f>VLOOKUP($A54,OBITOS!A:AB,6,0)</f>
        <v>1</v>
      </c>
      <c r="S54" s="1">
        <f>VLOOKUP(A54,POP_2021_FX_ETARIA!A:AC,18,0)</f>
        <v>2806.0980707395497</v>
      </c>
      <c r="T54" s="3">
        <f t="shared" si="4"/>
        <v>35.63667323061339</v>
      </c>
      <c r="U54" s="12">
        <f>(T54*POP_PADRAO!$F$2)/100000</f>
        <v>5.4371805012473473</v>
      </c>
      <c r="V54" s="8">
        <f>VLOOKUP(A54,OBITOS!A:AC,7,0)</f>
        <v>1</v>
      </c>
      <c r="W54" s="1">
        <f>VLOOKUP(A54,POP_2021_FX_ETARIA!A:AC,21,0)</f>
        <v>2350.4426024753038</v>
      </c>
      <c r="X54" s="3">
        <f t="shared" si="5"/>
        <v>42.545178467531073</v>
      </c>
      <c r="Y54" s="12">
        <f>(X54*POP_PADRAO!$G$2)/100000</f>
        <v>5.1879378843151036</v>
      </c>
      <c r="Z54" s="8">
        <f>VLOOKUP(A54,OBITOS!A:AC,8,0)</f>
        <v>4</v>
      </c>
      <c r="AA54" s="1">
        <f>VLOOKUP(A54,POP_2021_FX_ETARIA!A:AC,24,0)</f>
        <v>2110.5069212410499</v>
      </c>
      <c r="AB54" s="3">
        <f t="shared" si="6"/>
        <v>189.52792619357362</v>
      </c>
      <c r="AC54" s="12">
        <f>(AB54*POP_PADRAO!$H$2)/100000</f>
        <v>17.302501506896341</v>
      </c>
      <c r="AD54" s="8">
        <f>VLOOKUP(A54,OBITOS!A:AC,9,0)</f>
        <v>37</v>
      </c>
      <c r="AE54" s="1">
        <f>VLOOKUP(A54,POP_2021_FX_ETARIA!A:AC,27,0)</f>
        <v>2297.4657372089964</v>
      </c>
      <c r="AF54" s="3">
        <f t="shared" si="7"/>
        <v>1610.4701541685788</v>
      </c>
      <c r="AG54" s="12">
        <f>(AF54*POP_PADRAO!$I$2)/100000</f>
        <v>111.35604364018032</v>
      </c>
      <c r="AH54" s="12">
        <f t="shared" si="8"/>
        <v>145.44308602342412</v>
      </c>
    </row>
    <row r="55" spans="1:34" x14ac:dyDescent="0.25">
      <c r="A55" s="8" t="s">
        <v>54</v>
      </c>
      <c r="B55" s="6">
        <f>VLOOKUP($A55,OBITOS!A:AC,2,0)</f>
        <v>0</v>
      </c>
      <c r="C55" s="1">
        <f>VLOOKUP(A55,POP_2021_FX_ETARIA!A:AC,6,0)</f>
        <v>1978.3219863836605</v>
      </c>
      <c r="D55" s="3">
        <f t="shared" si="0"/>
        <v>0</v>
      </c>
      <c r="E55" s="12">
        <f>(D55*POP_PADRAO!$B$2)/100000</f>
        <v>0</v>
      </c>
      <c r="F55" s="6">
        <f>VLOOKUP(A55,OBITOS!A:AC,3,0)</f>
        <v>0</v>
      </c>
      <c r="G55" s="1">
        <f>VLOOKUP(A55,POP_2021_FX_ETARIA!A:AC,9,0)</f>
        <v>1814.8107096049428</v>
      </c>
      <c r="H55" s="3">
        <f t="shared" si="1"/>
        <v>0</v>
      </c>
      <c r="I55" s="12">
        <f>(H55*POP_PADRAO!$C$2)/100000</f>
        <v>0</v>
      </c>
      <c r="J55" s="8">
        <f>VLOOKUP(A55,OBITOS!A:AC,4,0)</f>
        <v>0</v>
      </c>
      <c r="K55" s="1">
        <f>VLOOKUP(A55,POP_2021_FX_ETARIA!A:AC,12,0)</f>
        <v>1484.4041222584337</v>
      </c>
      <c r="L55" s="3">
        <f t="shared" si="2"/>
        <v>0</v>
      </c>
      <c r="M55" s="12">
        <f>(L55*POP_PADRAO!$D$2)/100000</f>
        <v>0</v>
      </c>
      <c r="N55" s="8">
        <f>VLOOKUP(A55,OBITOS!A:AB,5,0)</f>
        <v>0</v>
      </c>
      <c r="O55" s="1">
        <f>VLOOKUP(A55,POP_2021_FX_ETARIA!A:AC,15,0)</f>
        <v>2801.124012366884</v>
      </c>
      <c r="P55" s="3">
        <f t="shared" si="3"/>
        <v>0</v>
      </c>
      <c r="Q55" s="12">
        <f>(P55*POP_PADRAO!$E$2)/100000</f>
        <v>0</v>
      </c>
      <c r="R55" s="8">
        <f>VLOOKUP($A55,OBITOS!A:AB,6,0)</f>
        <v>4</v>
      </c>
      <c r="S55" s="1">
        <f>VLOOKUP(A55,POP_2021_FX_ETARIA!A:AC,18,0)</f>
        <v>3703.6414790996787</v>
      </c>
      <c r="T55" s="3">
        <f t="shared" si="4"/>
        <v>108.00181449993813</v>
      </c>
      <c r="U55" s="12">
        <f>(T55*POP_PADRAO!$F$2)/100000</f>
        <v>16.478119495002289</v>
      </c>
      <c r="V55" s="8">
        <f>VLOOKUP(A55,OBITOS!A:AC,7,0)</f>
        <v>4</v>
      </c>
      <c r="W55" s="1">
        <f>VLOOKUP(A55,POP_2021_FX_ETARIA!A:AC,21,0)</f>
        <v>2859.9864880208925</v>
      </c>
      <c r="X55" s="3">
        <f t="shared" si="5"/>
        <v>139.86080062804757</v>
      </c>
      <c r="Y55" s="12">
        <f>(X55*POP_PADRAO!$G$2)/100000</f>
        <v>17.054556409080121</v>
      </c>
      <c r="Z55" s="8">
        <f>VLOOKUP(A55,OBITOS!A:AC,8,0)</f>
        <v>5</v>
      </c>
      <c r="AA55" s="1">
        <f>VLOOKUP(A55,POP_2021_FX_ETARIA!A:AC,24,0)</f>
        <v>2701.2340493237866</v>
      </c>
      <c r="AB55" s="3">
        <f t="shared" si="6"/>
        <v>185.10058398129829</v>
      </c>
      <c r="AC55" s="12">
        <f>(AB55*POP_PADRAO!$H$2)/100000</f>
        <v>16.898317823584151</v>
      </c>
      <c r="AD55" s="8">
        <f>VLOOKUP(A55,OBITOS!A:AC,9,0)</f>
        <v>48</v>
      </c>
      <c r="AE55" s="1">
        <f>VLOOKUP(A55,POP_2021_FX_ETARIA!A:AC,27,0)</f>
        <v>3485.6072602919903</v>
      </c>
      <c r="AF55" s="3">
        <f t="shared" si="7"/>
        <v>1377.0914625642313</v>
      </c>
      <c r="AG55" s="12">
        <f>(AF55*POP_PADRAO!$I$2)/100000</f>
        <v>95.219061716166621</v>
      </c>
      <c r="AH55" s="12">
        <f t="shared" si="8"/>
        <v>145.6500554438332</v>
      </c>
    </row>
    <row r="56" spans="1:34" x14ac:dyDescent="0.25">
      <c r="A56" s="8" t="s">
        <v>55</v>
      </c>
      <c r="B56" s="6">
        <f>VLOOKUP($A56,OBITOS!A:AC,2,0)</f>
        <v>0</v>
      </c>
      <c r="C56" s="1">
        <f>VLOOKUP(A56,POP_2021_FX_ETARIA!A:AC,6,0)</f>
        <v>1706.7416900280336</v>
      </c>
      <c r="D56" s="3">
        <f t="shared" si="0"/>
        <v>0</v>
      </c>
      <c r="E56" s="12">
        <f>(D56*POP_PADRAO!$B$2)/100000</f>
        <v>0</v>
      </c>
      <c r="F56" s="6">
        <f>VLOOKUP(A56,OBITOS!A:AC,3,0)</f>
        <v>0</v>
      </c>
      <c r="G56" s="1">
        <f>VLOOKUP(A56,POP_2021_FX_ETARIA!A:AC,9,0)</f>
        <v>1363.3357049241715</v>
      </c>
      <c r="H56" s="3">
        <f t="shared" si="1"/>
        <v>0</v>
      </c>
      <c r="I56" s="12">
        <f>(H56*POP_PADRAO!$C$2)/100000</f>
        <v>0</v>
      </c>
      <c r="J56" s="8">
        <f>VLOOKUP(A56,OBITOS!A:AC,4,0)</f>
        <v>1</v>
      </c>
      <c r="K56" s="1">
        <f>VLOOKUP(A56,POP_2021_FX_ETARIA!A:AC,12,0)</f>
        <v>1592.1271910508235</v>
      </c>
      <c r="L56" s="3">
        <f t="shared" si="2"/>
        <v>62.809052293114078</v>
      </c>
      <c r="M56" s="12">
        <f>(L56*POP_PADRAO!$D$2)/100000</f>
        <v>9.2945539275989955</v>
      </c>
      <c r="N56" s="8">
        <f>VLOOKUP(A56,OBITOS!A:AB,5,0)</f>
        <v>0</v>
      </c>
      <c r="O56" s="1">
        <f>VLOOKUP(A56,POP_2021_FX_ETARIA!A:AC,15,0)</f>
        <v>3236.0755754036413</v>
      </c>
      <c r="P56" s="3">
        <f t="shared" si="3"/>
        <v>0</v>
      </c>
      <c r="Q56" s="12">
        <f>(P56*POP_PADRAO!$E$2)/100000</f>
        <v>0</v>
      </c>
      <c r="R56" s="8">
        <f>VLOOKUP($A56,OBITOS!A:AB,6,0)</f>
        <v>1</v>
      </c>
      <c r="S56" s="1">
        <f>VLOOKUP(A56,POP_2021_FX_ETARIA!A:AC,18,0)</f>
        <v>3363.2379421221867</v>
      </c>
      <c r="T56" s="3">
        <f t="shared" si="4"/>
        <v>29.733251622661136</v>
      </c>
      <c r="U56" s="12">
        <f>(T56*POP_PADRAO!$F$2)/100000</f>
        <v>4.5364800163932575</v>
      </c>
      <c r="V56" s="8">
        <f>VLOOKUP(A56,OBITOS!A:AC,7,0)</f>
        <v>2</v>
      </c>
      <c r="W56" s="1">
        <f>VLOOKUP(A56,POP_2021_FX_ETARIA!A:AC,21,0)</f>
        <v>2789.3044169410696</v>
      </c>
      <c r="X56" s="3">
        <f t="shared" si="5"/>
        <v>71.702464164643899</v>
      </c>
      <c r="Y56" s="12">
        <f>(X56*POP_PADRAO!$G$2)/100000</f>
        <v>8.7433627883918685</v>
      </c>
      <c r="Z56" s="8">
        <f>VLOOKUP(A56,OBITOS!A:AC,8,0)</f>
        <v>10</v>
      </c>
      <c r="AA56" s="1">
        <f>VLOOKUP(A56,POP_2021_FX_ETARIA!A:AC,24,0)</f>
        <v>2391.1023070803499</v>
      </c>
      <c r="AB56" s="3">
        <f t="shared" si="6"/>
        <v>418.21715325140053</v>
      </c>
      <c r="AC56" s="12">
        <f>(AB56*POP_PADRAO!$H$2)/100000</f>
        <v>38.18014088832264</v>
      </c>
      <c r="AD56" s="8">
        <f>VLOOKUP(A56,OBITOS!A:AC,9,0)</f>
        <v>37</v>
      </c>
      <c r="AE56" s="1">
        <f>VLOOKUP(A56,POP_2021_FX_ETARIA!A:AC,27,0)</f>
        <v>2313.9350256477705</v>
      </c>
      <c r="AF56" s="3">
        <f t="shared" si="7"/>
        <v>1599.0077331424677</v>
      </c>
      <c r="AG56" s="12">
        <f>(AF56*POP_PADRAO!$I$2)/100000</f>
        <v>110.56347393455624</v>
      </c>
      <c r="AH56" s="12">
        <f t="shared" si="8"/>
        <v>171.31801155526301</v>
      </c>
    </row>
    <row r="57" spans="1:34" x14ac:dyDescent="0.25">
      <c r="A57" s="8" t="s">
        <v>56</v>
      </c>
      <c r="B57" s="6">
        <f>VLOOKUP($A57,OBITOS!A:AC,2,0)</f>
        <v>0</v>
      </c>
      <c r="C57" s="1">
        <f>VLOOKUP(A57,POP_2021_FX_ETARIA!A:AC,6,0)</f>
        <v>2533.8271182818676</v>
      </c>
      <c r="D57" s="3">
        <f t="shared" si="0"/>
        <v>0</v>
      </c>
      <c r="E57" s="12">
        <f>(D57*POP_PADRAO!$B$2)/100000</f>
        <v>0</v>
      </c>
      <c r="F57" s="6">
        <f>VLOOKUP(A57,OBITOS!A:AC,3,0)</f>
        <v>0</v>
      </c>
      <c r="G57" s="1">
        <f>VLOOKUP(A57,POP_2021_FX_ETARIA!A:AC,9,0)</f>
        <v>2483.5585443037976</v>
      </c>
      <c r="H57" s="3">
        <f t="shared" si="1"/>
        <v>0</v>
      </c>
      <c r="I57" s="12">
        <f>(H57*POP_PADRAO!$C$2)/100000</f>
        <v>0</v>
      </c>
      <c r="J57" s="8">
        <f>VLOOKUP(A57,OBITOS!A:AC,4,0)</f>
        <v>0</v>
      </c>
      <c r="K57" s="1">
        <f>VLOOKUP(A57,POP_2021_FX_ETARIA!A:AC,12,0)</f>
        <v>2500.7764275181776</v>
      </c>
      <c r="L57" s="3">
        <f t="shared" si="2"/>
        <v>0</v>
      </c>
      <c r="M57" s="12">
        <f>(L57*POP_PADRAO!$D$2)/100000</f>
        <v>0</v>
      </c>
      <c r="N57" s="8">
        <f>VLOOKUP(A57,OBITOS!A:AB,5,0)</f>
        <v>0</v>
      </c>
      <c r="O57" s="1">
        <f>VLOOKUP(A57,POP_2021_FX_ETARIA!A:AC,15,0)</f>
        <v>4827.9053328467917</v>
      </c>
      <c r="P57" s="3">
        <f t="shared" si="3"/>
        <v>0</v>
      </c>
      <c r="Q57" s="12">
        <f>(P57*POP_PADRAO!$E$2)/100000</f>
        <v>0</v>
      </c>
      <c r="R57" s="8">
        <f>VLOOKUP($A57,OBITOS!A:AB,6,0)</f>
        <v>2</v>
      </c>
      <c r="S57" s="1">
        <f>VLOOKUP(A57,POP_2021_FX_ETARIA!A:AC,18,0)</f>
        <v>5096.1554903336946</v>
      </c>
      <c r="T57" s="3">
        <f t="shared" si="4"/>
        <v>39.245270357106797</v>
      </c>
      <c r="U57" s="12">
        <f>(T57*POP_PADRAO!$F$2)/100000</f>
        <v>5.9877536090696646</v>
      </c>
      <c r="V57" s="8">
        <f>VLOOKUP(A57,OBITOS!A:AC,7,0)</f>
        <v>1</v>
      </c>
      <c r="W57" s="1">
        <f>VLOOKUP(A57,POP_2021_FX_ETARIA!A:AC,21,0)</f>
        <v>4001.7162944582296</v>
      </c>
      <c r="X57" s="3">
        <f t="shared" si="5"/>
        <v>24.989277760266226</v>
      </c>
      <c r="Y57" s="12">
        <f>(X57*POP_PADRAO!$G$2)/100000</f>
        <v>3.0471800909966027</v>
      </c>
      <c r="Z57" s="8">
        <f>VLOOKUP(A57,OBITOS!A:AC,8,0)</f>
        <v>12</v>
      </c>
      <c r="AA57" s="1">
        <f>VLOOKUP(A57,POP_2021_FX_ETARIA!A:AC,24,0)</f>
        <v>3499.1067278860569</v>
      </c>
      <c r="AB57" s="3">
        <f t="shared" si="6"/>
        <v>342.94466940280086</v>
      </c>
      <c r="AC57" s="12">
        <f>(AB57*POP_PADRAO!$H$2)/100000</f>
        <v>31.308318400864916</v>
      </c>
      <c r="AD57" s="8">
        <f>VLOOKUP(A57,OBITOS!A:AC,9,0)</f>
        <v>56</v>
      </c>
      <c r="AE57" s="1">
        <f>VLOOKUP(A57,POP_2021_FX_ETARIA!A:AC,27,0)</f>
        <v>3415.8107255520504</v>
      </c>
      <c r="AF57" s="3">
        <f t="shared" si="7"/>
        <v>1639.4351004606524</v>
      </c>
      <c r="AG57" s="12">
        <f>(AF57*POP_PADRAO!$I$2)/100000</f>
        <v>113.35882637725054</v>
      </c>
      <c r="AH57" s="12">
        <f t="shared" si="8"/>
        <v>153.7020784781817</v>
      </c>
    </row>
    <row r="58" spans="1:34" x14ac:dyDescent="0.25">
      <c r="A58" s="8" t="s">
        <v>57</v>
      </c>
      <c r="B58" s="6">
        <f>VLOOKUP($A58,OBITOS!A:AC,2,0)</f>
        <v>0</v>
      </c>
      <c r="C58" s="1">
        <f>VLOOKUP(A58,POP_2021_FX_ETARIA!A:AC,6,0)</f>
        <v>2196.9911315311465</v>
      </c>
      <c r="D58" s="3">
        <f t="shared" si="0"/>
        <v>0</v>
      </c>
      <c r="E58" s="12">
        <f>(D58*POP_PADRAO!$B$2)/100000</f>
        <v>0</v>
      </c>
      <c r="F58" s="6">
        <f>VLOOKUP(A58,OBITOS!A:AC,3,0)</f>
        <v>0</v>
      </c>
      <c r="G58" s="1">
        <f>VLOOKUP(A58,POP_2021_FX_ETARIA!A:AC,9,0)</f>
        <v>2079.7120253164558</v>
      </c>
      <c r="H58" s="3">
        <f t="shared" si="1"/>
        <v>0</v>
      </c>
      <c r="I58" s="12">
        <f>(H58*POP_PADRAO!$C$2)/100000</f>
        <v>0</v>
      </c>
      <c r="J58" s="8">
        <f>VLOOKUP(A58,OBITOS!A:AC,4,0)</f>
        <v>0</v>
      </c>
      <c r="K58" s="1">
        <f>VLOOKUP(A58,POP_2021_FX_ETARIA!A:AC,12,0)</f>
        <v>2585.4629582549446</v>
      </c>
      <c r="L58" s="3">
        <f t="shared" si="2"/>
        <v>0</v>
      </c>
      <c r="M58" s="12">
        <f>(L58*POP_PADRAO!$D$2)/100000</f>
        <v>0</v>
      </c>
      <c r="N58" s="8">
        <f>VLOOKUP(A58,OBITOS!A:AB,5,0)</f>
        <v>1</v>
      </c>
      <c r="O58" s="1">
        <f>VLOOKUP(A58,POP_2021_FX_ETARIA!A:AC,15,0)</f>
        <v>4457.746129385393</v>
      </c>
      <c r="P58" s="3">
        <f t="shared" si="3"/>
        <v>22.432861158422988</v>
      </c>
      <c r="Q58" s="12">
        <f>(P58*POP_PADRAO!$E$2)/100000</f>
        <v>3.7189216079050604</v>
      </c>
      <c r="R58" s="8">
        <f>VLOOKUP($A58,OBITOS!A:AB,6,0)</f>
        <v>0</v>
      </c>
      <c r="S58" s="1">
        <f>VLOOKUP(A58,POP_2021_FX_ETARIA!A:AC,18,0)</f>
        <v>4578.5870605499904</v>
      </c>
      <c r="T58" s="3">
        <f t="shared" si="4"/>
        <v>0</v>
      </c>
      <c r="U58" s="12">
        <f>(T58*POP_PADRAO!$F$2)/100000</f>
        <v>0</v>
      </c>
      <c r="V58" s="8">
        <f>VLOOKUP(A58,OBITOS!A:AC,7,0)</f>
        <v>4</v>
      </c>
      <c r="W58" s="1">
        <f>VLOOKUP(A58,POP_2021_FX_ETARIA!A:AC,21,0)</f>
        <v>3896.0669975186102</v>
      </c>
      <c r="X58" s="3">
        <f t="shared" si="5"/>
        <v>102.66763899459595</v>
      </c>
      <c r="Y58" s="12">
        <f>(X58*POP_PADRAO!$G$2)/100000</f>
        <v>12.519240793401236</v>
      </c>
      <c r="Z58" s="8">
        <f>VLOOKUP(A58,OBITOS!A:AC,8,0)</f>
        <v>8</v>
      </c>
      <c r="AA58" s="1">
        <f>VLOOKUP(A58,POP_2021_FX_ETARIA!A:AC,24,0)</f>
        <v>3881.4920352323838</v>
      </c>
      <c r="AB58" s="3">
        <f t="shared" si="6"/>
        <v>206.10630982580497</v>
      </c>
      <c r="AC58" s="12">
        <f>(AB58*POP_PADRAO!$H$2)/100000</f>
        <v>18.815985633164981</v>
      </c>
      <c r="AD58" s="8">
        <f>VLOOKUP(A58,OBITOS!A:AC,9,0)</f>
        <v>52</v>
      </c>
      <c r="AE58" s="1">
        <f>VLOOKUP(A58,POP_2021_FX_ETARIA!A:AC,27,0)</f>
        <v>3468.9337539432177</v>
      </c>
      <c r="AF58" s="3">
        <f t="shared" si="7"/>
        <v>1499.0196898655213</v>
      </c>
      <c r="AG58" s="12">
        <f>(AF58*POP_PADRAO!$I$2)/100000</f>
        <v>103.64979541538365</v>
      </c>
      <c r="AH58" s="12">
        <f t="shared" si="8"/>
        <v>138.70394344985493</v>
      </c>
    </row>
    <row r="59" spans="1:34" x14ac:dyDescent="0.25">
      <c r="A59" s="8" t="s">
        <v>58</v>
      </c>
      <c r="B59" s="6">
        <f>VLOOKUP($A59,OBITOS!A:AC,2,0)</f>
        <v>0</v>
      </c>
      <c r="C59" s="1">
        <f>VLOOKUP(A59,POP_2021_FX_ETARIA!A:AC,6,0)</f>
        <v>2341.6578694304944</v>
      </c>
      <c r="D59" s="3">
        <f t="shared" si="0"/>
        <v>0</v>
      </c>
      <c r="E59" s="12">
        <f>(D59*POP_PADRAO!$B$2)/100000</f>
        <v>0</v>
      </c>
      <c r="F59" s="6">
        <f>VLOOKUP(A59,OBITOS!A:AC,3,0)</f>
        <v>0</v>
      </c>
      <c r="G59" s="1">
        <f>VLOOKUP(A59,POP_2021_FX_ETARIA!A:AC,9,0)</f>
        <v>1753.9034810126582</v>
      </c>
      <c r="H59" s="3">
        <f t="shared" si="1"/>
        <v>0</v>
      </c>
      <c r="I59" s="12">
        <f>(H59*POP_PADRAO!$C$2)/100000</f>
        <v>0</v>
      </c>
      <c r="J59" s="8">
        <f>VLOOKUP(A59,OBITOS!A:AC,4,0)</f>
        <v>0</v>
      </c>
      <c r="K59" s="1">
        <f>VLOOKUP(A59,POP_2021_FX_ETARIA!A:AC,12,0)</f>
        <v>2045.9368485279911</v>
      </c>
      <c r="L59" s="3">
        <f t="shared" si="2"/>
        <v>0</v>
      </c>
      <c r="M59" s="12">
        <f>(L59*POP_PADRAO!$D$2)/100000</f>
        <v>0</v>
      </c>
      <c r="N59" s="8">
        <f>VLOOKUP(A59,OBITOS!A:AB,5,0)</f>
        <v>1</v>
      </c>
      <c r="O59" s="1">
        <f>VLOOKUP(A59,POP_2021_FX_ETARIA!A:AC,15,0)</f>
        <v>4193.4880884116146</v>
      </c>
      <c r="P59" s="3">
        <f t="shared" si="3"/>
        <v>23.846496732956602</v>
      </c>
      <c r="Q59" s="12">
        <f>(P59*POP_PADRAO!$E$2)/100000</f>
        <v>3.9532742322408279</v>
      </c>
      <c r="R59" s="8">
        <f>VLOOKUP($A59,OBITOS!A:AB,6,0)</f>
        <v>2</v>
      </c>
      <c r="S59" s="1">
        <f>VLOOKUP(A59,POP_2021_FX_ETARIA!A:AC,18,0)</f>
        <v>4021.8854080265423</v>
      </c>
      <c r="T59" s="3">
        <f t="shared" si="4"/>
        <v>49.727921039435067</v>
      </c>
      <c r="U59" s="12">
        <f>(T59*POP_PADRAO!$F$2)/100000</f>
        <v>7.5871190583221066</v>
      </c>
      <c r="V59" s="8">
        <f>VLOOKUP(A59,OBITOS!A:AC,7,0)</f>
        <v>2</v>
      </c>
      <c r="W59" s="1">
        <f>VLOOKUP(A59,POP_2021_FX_ETARIA!A:AC,21,0)</f>
        <v>2876.4516129032259</v>
      </c>
      <c r="X59" s="3">
        <f t="shared" si="5"/>
        <v>69.530111023886946</v>
      </c>
      <c r="Y59" s="12">
        <f>(X59*POP_PADRAO!$G$2)/100000</f>
        <v>8.4784671277556161</v>
      </c>
      <c r="Z59" s="8">
        <f>VLOOKUP(A59,OBITOS!A:AC,8,0)</f>
        <v>6</v>
      </c>
      <c r="AA59" s="1">
        <f>VLOOKUP(A59,POP_2021_FX_ETARIA!A:AC,24,0)</f>
        <v>2694.9729197901052</v>
      </c>
      <c r="AB59" s="3">
        <f t="shared" si="6"/>
        <v>222.63674547302327</v>
      </c>
      <c r="AC59" s="12">
        <f>(AB59*POP_PADRAO!$H$2)/100000</f>
        <v>20.325092462116007</v>
      </c>
      <c r="AD59" s="8">
        <f>VLOOKUP(A59,OBITOS!A:AC,9,0)</f>
        <v>41</v>
      </c>
      <c r="AE59" s="1">
        <f>VLOOKUP(A59,POP_2021_FX_ETARIA!A:AC,27,0)</f>
        <v>2727.8675078864353</v>
      </c>
      <c r="AF59" s="3">
        <f t="shared" si="7"/>
        <v>1503.0055485270616</v>
      </c>
      <c r="AG59" s="12">
        <f>(AF59*POP_PADRAO!$I$2)/100000</f>
        <v>103.9253978224877</v>
      </c>
      <c r="AH59" s="12">
        <f t="shared" si="8"/>
        <v>144.26935070292225</v>
      </c>
    </row>
    <row r="60" spans="1:34" x14ac:dyDescent="0.25">
      <c r="A60" s="8" t="s">
        <v>59</v>
      </c>
      <c r="B60" s="6">
        <f>VLOOKUP($A60,OBITOS!A:AC,2,0)</f>
        <v>0</v>
      </c>
      <c r="C60" s="1">
        <f>VLOOKUP(A60,POP_2021_FX_ETARIA!A:AC,6,0)</f>
        <v>2468.0550206327371</v>
      </c>
      <c r="D60" s="3">
        <f t="shared" si="0"/>
        <v>0</v>
      </c>
      <c r="E60" s="12">
        <f>(D60*POP_PADRAO!$B$2)/100000</f>
        <v>0</v>
      </c>
      <c r="F60" s="6">
        <f>VLOOKUP(A60,OBITOS!A:AC,3,0)</f>
        <v>0</v>
      </c>
      <c r="G60" s="1">
        <f>VLOOKUP(A60,POP_2021_FX_ETARIA!A:AC,9,0)</f>
        <v>2249.7579485540823</v>
      </c>
      <c r="H60" s="3">
        <f t="shared" si="1"/>
        <v>0</v>
      </c>
      <c r="I60" s="12">
        <f>(H60*POP_PADRAO!$C$2)/100000</f>
        <v>0</v>
      </c>
      <c r="J60" s="8">
        <f>VLOOKUP(A60,OBITOS!A:AC,4,0)</f>
        <v>0</v>
      </c>
      <c r="K60" s="1">
        <f>VLOOKUP(A60,POP_2021_FX_ETARIA!A:AC,12,0)</f>
        <v>2697.232716843042</v>
      </c>
      <c r="L60" s="3">
        <f t="shared" si="2"/>
        <v>0</v>
      </c>
      <c r="M60" s="12">
        <f>(L60*POP_PADRAO!$D$2)/100000</f>
        <v>0</v>
      </c>
      <c r="N60" s="8">
        <f>VLOOKUP(A60,OBITOS!A:AB,5,0)</f>
        <v>2</v>
      </c>
      <c r="O60" s="1">
        <f>VLOOKUP(A60,POP_2021_FX_ETARIA!A:AC,15,0)</f>
        <v>3714.9625727751595</v>
      </c>
      <c r="P60" s="3">
        <f t="shared" si="3"/>
        <v>53.836343188404058</v>
      </c>
      <c r="Q60" s="12">
        <f>(P60*POP_PADRAO!$E$2)/100000</f>
        <v>8.9249934977096377</v>
      </c>
      <c r="R60" s="8">
        <f>VLOOKUP($A60,OBITOS!A:AB,6,0)</f>
        <v>2</v>
      </c>
      <c r="S60" s="1">
        <f>VLOOKUP(A60,POP_2021_FX_ETARIA!A:AC,18,0)</f>
        <v>3838.8942921903981</v>
      </c>
      <c r="T60" s="3">
        <f t="shared" si="4"/>
        <v>52.098334774903087</v>
      </c>
      <c r="U60" s="12">
        <f>(T60*POP_PADRAO!$F$2)/100000</f>
        <v>7.9487792856663351</v>
      </c>
      <c r="V60" s="8">
        <f>VLOOKUP(A60,OBITOS!A:AC,7,0)</f>
        <v>12</v>
      </c>
      <c r="W60" s="1">
        <f>VLOOKUP(A60,POP_2021_FX_ETARIA!A:AC,21,0)</f>
        <v>3755.4846127832266</v>
      </c>
      <c r="X60" s="3">
        <f t="shared" si="5"/>
        <v>319.53266321884041</v>
      </c>
      <c r="Y60" s="12">
        <f>(X60*POP_PADRAO!$G$2)/100000</f>
        <v>38.963653896862354</v>
      </c>
      <c r="Z60" s="8">
        <f>VLOOKUP(A60,OBITOS!A:AC,8,0)</f>
        <v>24</v>
      </c>
      <c r="AA60" s="1">
        <f>VLOOKUP(A60,POP_2021_FX_ETARIA!A:AC,24,0)</f>
        <v>3223.0248467247498</v>
      </c>
      <c r="AB60" s="3">
        <f t="shared" si="6"/>
        <v>744.64210303525567</v>
      </c>
      <c r="AC60" s="12">
        <f>(AB60*POP_PADRAO!$H$2)/100000</f>
        <v>67.980330754565273</v>
      </c>
      <c r="AD60" s="8">
        <f>VLOOKUP(A60,OBITOS!A:AC,9,0)</f>
        <v>78</v>
      </c>
      <c r="AE60" s="1">
        <f>VLOOKUP(A60,POP_2021_FX_ETARIA!A:AC,27,0)</f>
        <v>3315.9338946839262</v>
      </c>
      <c r="AF60" s="3">
        <f t="shared" si="7"/>
        <v>2352.2784976217067</v>
      </c>
      <c r="AG60" s="12">
        <f>(AF60*POP_PADRAO!$I$2)/100000</f>
        <v>162.64842062239268</v>
      </c>
      <c r="AH60" s="12">
        <f t="shared" si="8"/>
        <v>286.46617805719626</v>
      </c>
    </row>
    <row r="61" spans="1:34" x14ac:dyDescent="0.25">
      <c r="A61" s="8" t="s">
        <v>60</v>
      </c>
      <c r="B61" s="6">
        <f>VLOOKUP($A61,OBITOS!A:AC,2,0)</f>
        <v>0</v>
      </c>
      <c r="C61" s="1">
        <f>VLOOKUP(A61,POP_2021_FX_ETARIA!A:AC,6,0)</f>
        <v>3196.8466299862448</v>
      </c>
      <c r="D61" s="3">
        <f t="shared" si="0"/>
        <v>0</v>
      </c>
      <c r="E61" s="12">
        <f>(D61*POP_PADRAO!$B$2)/100000</f>
        <v>0</v>
      </c>
      <c r="F61" s="6">
        <f>VLOOKUP(A61,OBITOS!A:AC,3,0)</f>
        <v>1</v>
      </c>
      <c r="G61" s="1">
        <f>VLOOKUP(A61,POP_2021_FX_ETARIA!A:AC,9,0)</f>
        <v>2894.1012941364438</v>
      </c>
      <c r="H61" s="3">
        <f t="shared" si="1"/>
        <v>34.553040766957153</v>
      </c>
      <c r="I61" s="12">
        <f>(H61*POP_PADRAO!$C$2)/100000</f>
        <v>4.1829480153076775</v>
      </c>
      <c r="J61" s="8">
        <f>VLOOKUP(A61,OBITOS!A:AC,4,0)</f>
        <v>0</v>
      </c>
      <c r="K61" s="1">
        <f>VLOOKUP(A61,POP_2021_FX_ETARIA!A:AC,12,0)</f>
        <v>3086.6580951439028</v>
      </c>
      <c r="L61" s="3">
        <f t="shared" si="2"/>
        <v>0</v>
      </c>
      <c r="M61" s="12">
        <f>(L61*POP_PADRAO!$D$2)/100000</f>
        <v>0</v>
      </c>
      <c r="N61" s="8">
        <f>VLOOKUP(A61,OBITOS!A:AB,5,0)</f>
        <v>0</v>
      </c>
      <c r="O61" s="1">
        <f>VLOOKUP(A61,POP_2021_FX_ETARIA!A:AC,15,0)</f>
        <v>4799.1853802790874</v>
      </c>
      <c r="P61" s="3">
        <f t="shared" si="3"/>
        <v>0</v>
      </c>
      <c r="Q61" s="12">
        <f>(P61*POP_PADRAO!$E$2)/100000</f>
        <v>0</v>
      </c>
      <c r="R61" s="8">
        <f>VLOOKUP($A61,OBITOS!A:AB,6,0)</f>
        <v>3</v>
      </c>
      <c r="S61" s="1">
        <f>VLOOKUP(A61,POP_2021_FX_ETARIA!A:AC,18,0)</f>
        <v>5609.4724912425309</v>
      </c>
      <c r="T61" s="3">
        <f t="shared" si="4"/>
        <v>53.480964648344013</v>
      </c>
      <c r="U61" s="12">
        <f>(T61*POP_PADRAO!$F$2)/100000</f>
        <v>8.1597307440044027</v>
      </c>
      <c r="V61" s="8">
        <f>VLOOKUP(A61,OBITOS!A:AC,7,0)</f>
        <v>9</v>
      </c>
      <c r="W61" s="1">
        <f>VLOOKUP(A61,POP_2021_FX_ETARIA!A:AC,21,0)</f>
        <v>4625.5393980385525</v>
      </c>
      <c r="X61" s="3">
        <f t="shared" si="5"/>
        <v>194.57190233459963</v>
      </c>
      <c r="Y61" s="12">
        <f>(X61*POP_PADRAO!$G$2)/100000</f>
        <v>23.726000917243432</v>
      </c>
      <c r="Z61" s="8">
        <f>VLOOKUP(A61,OBITOS!A:AC,8,0)</f>
        <v>22</v>
      </c>
      <c r="AA61" s="1">
        <f>VLOOKUP(A61,POP_2021_FX_ETARIA!A:AC,24,0)</f>
        <v>4265.7282994514353</v>
      </c>
      <c r="AB61" s="3">
        <f t="shared" si="6"/>
        <v>515.73842625722682</v>
      </c>
      <c r="AC61" s="12">
        <f>(AB61*POP_PADRAO!$H$2)/100000</f>
        <v>47.083113695688127</v>
      </c>
      <c r="AD61" s="8">
        <f>VLOOKUP(A61,OBITOS!A:AC,9,0)</f>
        <v>85</v>
      </c>
      <c r="AE61" s="1">
        <f>VLOOKUP(A61,POP_2021_FX_ETARIA!A:AC,27,0)</f>
        <v>4528.2453185874074</v>
      </c>
      <c r="AF61" s="3">
        <f t="shared" si="7"/>
        <v>1877.1067824239672</v>
      </c>
      <c r="AG61" s="12">
        <f>(AF61*POP_PADRAO!$I$2)/100000</f>
        <v>129.79264734576478</v>
      </c>
      <c r="AH61" s="12">
        <f t="shared" si="8"/>
        <v>212.94444071800842</v>
      </c>
    </row>
    <row r="62" spans="1:34" x14ac:dyDescent="0.25">
      <c r="A62" s="8" t="s">
        <v>61</v>
      </c>
      <c r="B62" s="6">
        <f>VLOOKUP($A62,OBITOS!A:AC,2,0)</f>
        <v>0</v>
      </c>
      <c r="C62" s="1">
        <f>VLOOKUP(A62,POP_2021_FX_ETARIA!A:AC,6,0)</f>
        <v>3525.8305572691752</v>
      </c>
      <c r="D62" s="3">
        <f t="shared" si="0"/>
        <v>0</v>
      </c>
      <c r="E62" s="12">
        <f>(D62*POP_PADRAO!$B$2)/100000</f>
        <v>0</v>
      </c>
      <c r="F62" s="6">
        <f>VLOOKUP(A62,OBITOS!A:AC,3,0)</f>
        <v>0</v>
      </c>
      <c r="G62" s="1">
        <f>VLOOKUP(A62,POP_2021_FX_ETARIA!A:AC,9,0)</f>
        <v>2711.4979728538692</v>
      </c>
      <c r="H62" s="3">
        <f t="shared" si="1"/>
        <v>0</v>
      </c>
      <c r="I62" s="12">
        <f>(H62*POP_PADRAO!$C$2)/100000</f>
        <v>0</v>
      </c>
      <c r="J62" s="8">
        <f>VLOOKUP(A62,OBITOS!A:AC,4,0)</f>
        <v>1</v>
      </c>
      <c r="K62" s="1">
        <f>VLOOKUP(A62,POP_2021_FX_ETARIA!A:AC,12,0)</f>
        <v>3237.6495673671197</v>
      </c>
      <c r="L62" s="3">
        <f t="shared" si="2"/>
        <v>30.886603975896232</v>
      </c>
      <c r="M62" s="12">
        <f>(L62*POP_PADRAO!$D$2)/100000</f>
        <v>4.5706342607215893</v>
      </c>
      <c r="N62" s="8">
        <f>VLOOKUP(A62,OBITOS!A:AB,5,0)</f>
        <v>2</v>
      </c>
      <c r="O62" s="1">
        <f>VLOOKUP(A62,POP_2021_FX_ETARIA!A:AC,15,0)</f>
        <v>3933.4034713763704</v>
      </c>
      <c r="P62" s="3">
        <f t="shared" si="3"/>
        <v>50.846550946378329</v>
      </c>
      <c r="Q62" s="12">
        <f>(P62*POP_PADRAO!$E$2)/100000</f>
        <v>8.4293454885905881</v>
      </c>
      <c r="R62" s="8">
        <f>VLOOKUP($A62,OBITOS!A:AB,6,0)</f>
        <v>6</v>
      </c>
      <c r="S62" s="1">
        <f>VLOOKUP(A62,POP_2021_FX_ETARIA!A:AC,18,0)</f>
        <v>3626.1879907621246</v>
      </c>
      <c r="T62" s="3">
        <f t="shared" si="4"/>
        <v>165.4630155768335</v>
      </c>
      <c r="U62" s="12">
        <f>(T62*POP_PADRAO!$F$2)/100000</f>
        <v>25.245125327779096</v>
      </c>
      <c r="V62" s="8">
        <f>VLOOKUP(A62,OBITOS!A:AC,7,0)</f>
        <v>17</v>
      </c>
      <c r="W62" s="1">
        <f>VLOOKUP(A62,POP_2021_FX_ETARIA!A:AC,21,0)</f>
        <v>2960.1882117250107</v>
      </c>
      <c r="X62" s="3">
        <f t="shared" si="5"/>
        <v>574.28780820978523</v>
      </c>
      <c r="Y62" s="12">
        <f>(X62*POP_PADRAO!$G$2)/100000</f>
        <v>70.028369465780401</v>
      </c>
      <c r="Z62" s="8">
        <f>VLOOKUP(A62,OBITOS!A:AC,8,0)</f>
        <v>31</v>
      </c>
      <c r="AA62" s="1">
        <f>VLOOKUP(A62,POP_2021_FX_ETARIA!A:AC,24,0)</f>
        <v>2642.3457685664939</v>
      </c>
      <c r="AB62" s="3">
        <f t="shared" si="6"/>
        <v>1173.199978926978</v>
      </c>
      <c r="AC62" s="12">
        <f>(AB62*POP_PADRAO!$H$2)/100000</f>
        <v>107.1045033360529</v>
      </c>
      <c r="AD62" s="8">
        <f>VLOOKUP(A62,OBITOS!A:AC,9,0)</f>
        <v>69</v>
      </c>
      <c r="AE62" s="1">
        <f>VLOOKUP(A62,POP_2021_FX_ETARIA!A:AC,27,0)</f>
        <v>2141.6716417910447</v>
      </c>
      <c r="AF62" s="3">
        <f t="shared" si="7"/>
        <v>3221.7823990187603</v>
      </c>
      <c r="AG62" s="12">
        <f>(AF62*POP_PADRAO!$I$2)/100000</f>
        <v>222.77031368489648</v>
      </c>
      <c r="AH62" s="12">
        <f t="shared" si="8"/>
        <v>438.14829156382109</v>
      </c>
    </row>
    <row r="63" spans="1:34" x14ac:dyDescent="0.25">
      <c r="A63" s="8" t="s">
        <v>62</v>
      </c>
      <c r="B63" s="6">
        <f>VLOOKUP($A63,OBITOS!A:AC,2,0)</f>
        <v>0</v>
      </c>
      <c r="C63" s="1">
        <f>VLOOKUP(A63,POP_2021_FX_ETARIA!A:AC,6,0)</f>
        <v>3583.2068681883607</v>
      </c>
      <c r="D63" s="3">
        <f t="shared" si="0"/>
        <v>0</v>
      </c>
      <c r="E63" s="12">
        <f>(D63*POP_PADRAO!$B$2)/100000</f>
        <v>0</v>
      </c>
      <c r="F63" s="6">
        <f>VLOOKUP(A63,OBITOS!A:AC,3,0)</f>
        <v>0</v>
      </c>
      <c r="G63" s="1">
        <f>VLOOKUP(A63,POP_2021_FX_ETARIA!A:AC,9,0)</f>
        <v>2842.5429226158999</v>
      </c>
      <c r="H63" s="3">
        <f t="shared" si="1"/>
        <v>0</v>
      </c>
      <c r="I63" s="12">
        <f>(H63*POP_PADRAO!$C$2)/100000</f>
        <v>0</v>
      </c>
      <c r="J63" s="8">
        <f>VLOOKUP(A63,OBITOS!A:AC,4,0)</f>
        <v>1</v>
      </c>
      <c r="K63" s="1">
        <f>VLOOKUP(A63,POP_2021_FX_ETARIA!A:AC,12,0)</f>
        <v>3607.4721878862792</v>
      </c>
      <c r="L63" s="3">
        <f t="shared" si="2"/>
        <v>27.720241429939573</v>
      </c>
      <c r="M63" s="12">
        <f>(L63*POP_PADRAO!$D$2)/100000</f>
        <v>4.1020723836790616</v>
      </c>
      <c r="N63" s="8">
        <f>VLOOKUP(A63,OBITOS!A:AB,5,0)</f>
        <v>5</v>
      </c>
      <c r="O63" s="1">
        <f>VLOOKUP(A63,POP_2021_FX_ETARIA!A:AC,15,0)</f>
        <v>4736.669001218027</v>
      </c>
      <c r="P63" s="3">
        <f t="shared" si="3"/>
        <v>105.55941313852112</v>
      </c>
      <c r="Q63" s="12">
        <f>(P63*POP_PADRAO!$E$2)/100000</f>
        <v>17.499648380395033</v>
      </c>
      <c r="R63" s="8">
        <f>VLOOKUP($A63,OBITOS!A:AB,6,0)</f>
        <v>9</v>
      </c>
      <c r="S63" s="1">
        <f>VLOOKUP(A63,POP_2021_FX_ETARIA!A:AC,18,0)</f>
        <v>4277.9143648960735</v>
      </c>
      <c r="T63" s="3">
        <f t="shared" si="4"/>
        <v>210.38289297823854</v>
      </c>
      <c r="U63" s="12">
        <f>(T63*POP_PADRAO!$F$2)/100000</f>
        <v>32.09866858488455</v>
      </c>
      <c r="V63" s="8">
        <f>VLOOKUP(A63,OBITOS!A:AC,7,0)</f>
        <v>23</v>
      </c>
      <c r="W63" s="1">
        <f>VLOOKUP(A63,POP_2021_FX_ETARIA!A:AC,21,0)</f>
        <v>3524.6520455504005</v>
      </c>
      <c r="X63" s="3">
        <f t="shared" si="5"/>
        <v>652.54668270122477</v>
      </c>
      <c r="Y63" s="12">
        <f>(X63*POP_PADRAO!$G$2)/100000</f>
        <v>79.571217665790797</v>
      </c>
      <c r="Z63" s="8">
        <f>VLOOKUP(A63,OBITOS!A:AC,8,0)</f>
        <v>23</v>
      </c>
      <c r="AA63" s="1">
        <f>VLOOKUP(A63,POP_2021_FX_ETARIA!A:AC,24,0)</f>
        <v>2941.5305699481864</v>
      </c>
      <c r="AB63" s="3">
        <f t="shared" si="6"/>
        <v>781.90586339563811</v>
      </c>
      <c r="AC63" s="12">
        <f>(AB63*POP_PADRAO!$H$2)/100000</f>
        <v>71.382237179318864</v>
      </c>
      <c r="AD63" s="8">
        <f>VLOOKUP(A63,OBITOS!A:AC,9,0)</f>
        <v>68</v>
      </c>
      <c r="AE63" s="1">
        <f>VLOOKUP(A63,POP_2021_FX_ETARIA!A:AC,27,0)</f>
        <v>2482.0774253731347</v>
      </c>
      <c r="AF63" s="3">
        <f t="shared" si="7"/>
        <v>2739.6405649907333</v>
      </c>
      <c r="AG63" s="12">
        <f>(AF63*POP_PADRAO!$I$2)/100000</f>
        <v>189.43259117460306</v>
      </c>
      <c r="AH63" s="12">
        <f t="shared" si="8"/>
        <v>394.08643536867135</v>
      </c>
    </row>
    <row r="64" spans="1:34" x14ac:dyDescent="0.25">
      <c r="A64" s="8" t="s">
        <v>63</v>
      </c>
      <c r="B64" s="6">
        <f>VLOOKUP($A64,OBITOS!A:AC,2,0)</f>
        <v>0</v>
      </c>
      <c r="C64" s="1">
        <f>VLOOKUP(A64,POP_2021_FX_ETARIA!A:AC,6,0)</f>
        <v>4148.3493639466333</v>
      </c>
      <c r="D64" s="3">
        <f t="shared" si="0"/>
        <v>0</v>
      </c>
      <c r="E64" s="12">
        <f>(D64*POP_PADRAO!$B$2)/100000</f>
        <v>0</v>
      </c>
      <c r="F64" s="6">
        <f>VLOOKUP(A64,OBITOS!A:AC,3,0)</f>
        <v>1</v>
      </c>
      <c r="G64" s="1">
        <f>VLOOKUP(A64,POP_2021_FX_ETARIA!A:AC,9,0)</f>
        <v>3370.2112423916938</v>
      </c>
      <c r="H64" s="3">
        <f t="shared" si="1"/>
        <v>29.67173058536067</v>
      </c>
      <c r="I64" s="12">
        <f>(H64*POP_PADRAO!$C$2)/100000</f>
        <v>3.5920226934547879</v>
      </c>
      <c r="J64" s="8">
        <f>VLOOKUP(A64,OBITOS!A:AC,4,0)</f>
        <v>0</v>
      </c>
      <c r="K64" s="1">
        <f>VLOOKUP(A64,POP_2021_FX_ETARIA!A:AC,12,0)</f>
        <v>4104.5500792811845</v>
      </c>
      <c r="L64" s="3">
        <f t="shared" si="2"/>
        <v>0</v>
      </c>
      <c r="M64" s="12">
        <f>(L64*POP_PADRAO!$D$2)/100000</f>
        <v>0</v>
      </c>
      <c r="N64" s="8">
        <f>VLOOKUP(A64,OBITOS!A:AB,5,0)</f>
        <v>8</v>
      </c>
      <c r="O64" s="1">
        <f>VLOOKUP(A64,POP_2021_FX_ETARIA!A:AC,15,0)</f>
        <v>5122.9153527573935</v>
      </c>
      <c r="P64" s="3">
        <f t="shared" si="3"/>
        <v>156.16108112530154</v>
      </c>
      <c r="Q64" s="12">
        <f>(P64*POP_PADRAO!$E$2)/100000</f>
        <v>25.888397151365659</v>
      </c>
      <c r="R64" s="8">
        <f>VLOOKUP($A64,OBITOS!A:AB,6,0)</f>
        <v>6</v>
      </c>
      <c r="S64" s="1">
        <f>VLOOKUP(A64,POP_2021_FX_ETARIA!A:AC,18,0)</f>
        <v>4820.8665644171779</v>
      </c>
      <c r="T64" s="3">
        <f t="shared" si="4"/>
        <v>124.4589519296387</v>
      </c>
      <c r="U64" s="12">
        <f>(T64*POP_PADRAO!$F$2)/100000</f>
        <v>18.989028023418136</v>
      </c>
      <c r="V64" s="8">
        <f>VLOOKUP(A64,OBITOS!A:AC,7,0)</f>
        <v>18</v>
      </c>
      <c r="W64" s="1">
        <f>VLOOKUP(A64,POP_2021_FX_ETARIA!A:AC,21,0)</f>
        <v>3918.6577181208058</v>
      </c>
      <c r="X64" s="3">
        <f t="shared" si="5"/>
        <v>459.34096047132965</v>
      </c>
      <c r="Y64" s="12">
        <f>(X64*POP_PADRAO!$G$2)/100000</f>
        <v>56.011808070461868</v>
      </c>
      <c r="Z64" s="8">
        <f>VLOOKUP(A64,OBITOS!A:AC,8,0)</f>
        <v>34</v>
      </c>
      <c r="AA64" s="1">
        <f>VLOOKUP(A64,POP_2021_FX_ETARIA!A:AC,24,0)</f>
        <v>3632.8116710875329</v>
      </c>
      <c r="AB64" s="3">
        <f t="shared" si="6"/>
        <v>935.91419204567865</v>
      </c>
      <c r="AC64" s="12">
        <f>(AB64*POP_PADRAO!$H$2)/100000</f>
        <v>85.442061459885835</v>
      </c>
      <c r="AD64" s="8">
        <f>VLOOKUP(A64,OBITOS!A:AC,9,0)</f>
        <v>94</v>
      </c>
      <c r="AE64" s="1">
        <f>VLOOKUP(A64,POP_2021_FX_ETARIA!A:AC,27,0)</f>
        <v>3136.9203003176435</v>
      </c>
      <c r="AF64" s="3">
        <f t="shared" si="7"/>
        <v>2996.569596954108</v>
      </c>
      <c r="AG64" s="12">
        <f>(AF64*POP_PADRAO!$I$2)/100000</f>
        <v>207.19796262323655</v>
      </c>
      <c r="AH64" s="12">
        <f t="shared" si="8"/>
        <v>397.12128002182283</v>
      </c>
    </row>
    <row r="65" spans="1:34" x14ac:dyDescent="0.25">
      <c r="A65" s="8" t="s">
        <v>64</v>
      </c>
      <c r="B65" s="6">
        <f>VLOOKUP($A65,OBITOS!A:AC,2,0)</f>
        <v>0</v>
      </c>
      <c r="C65" s="1">
        <f>VLOOKUP(A65,POP_2021_FX_ETARIA!A:AC,6,0)</f>
        <v>2802.2524386639079</v>
      </c>
      <c r="D65" s="3">
        <f t="shared" si="0"/>
        <v>0</v>
      </c>
      <c r="E65" s="12">
        <f>(D65*POP_PADRAO!$B$2)/100000</f>
        <v>0</v>
      </c>
      <c r="F65" s="6">
        <f>VLOOKUP(A65,OBITOS!A:AC,3,0)</f>
        <v>0</v>
      </c>
      <c r="G65" s="1">
        <f>VLOOKUP(A65,POP_2021_FX_ETARIA!A:AC,9,0)</f>
        <v>2308.9049341852051</v>
      </c>
      <c r="H65" s="3">
        <f t="shared" si="1"/>
        <v>0</v>
      </c>
      <c r="I65" s="12">
        <f>(H65*POP_PADRAO!$C$2)/100000</f>
        <v>0</v>
      </c>
      <c r="J65" s="8">
        <f>VLOOKUP(A65,OBITOS!A:AC,4,0)</f>
        <v>0</v>
      </c>
      <c r="K65" s="1">
        <f>VLOOKUP(A65,POP_2021_FX_ETARIA!A:AC,12,0)</f>
        <v>3232.8161722834807</v>
      </c>
      <c r="L65" s="3">
        <f t="shared" si="2"/>
        <v>0</v>
      </c>
      <c r="M65" s="12">
        <f>(L65*POP_PADRAO!$D$2)/100000</f>
        <v>0</v>
      </c>
      <c r="N65" s="8">
        <f>VLOOKUP(A65,OBITOS!A:AB,5,0)</f>
        <v>0</v>
      </c>
      <c r="O65" s="1">
        <f>VLOOKUP(A65,POP_2021_FX_ETARIA!A:AC,15,0)</f>
        <v>4718.4704295030351</v>
      </c>
      <c r="P65" s="3">
        <f t="shared" si="3"/>
        <v>0</v>
      </c>
      <c r="Q65" s="12">
        <f>(P65*POP_PADRAO!$E$2)/100000</f>
        <v>0</v>
      </c>
      <c r="R65" s="8">
        <f>VLOOKUP($A65,OBITOS!A:AB,6,0)</f>
        <v>0</v>
      </c>
      <c r="S65" s="1">
        <f>VLOOKUP(A65,POP_2021_FX_ETARIA!A:AC,18,0)</f>
        <v>4380.9973404255325</v>
      </c>
      <c r="T65" s="3">
        <f t="shared" si="4"/>
        <v>0</v>
      </c>
      <c r="U65" s="12">
        <f>(T65*POP_PADRAO!$F$2)/100000</f>
        <v>0</v>
      </c>
      <c r="V65" s="8">
        <f>VLOOKUP(A65,OBITOS!A:AC,7,0)</f>
        <v>13</v>
      </c>
      <c r="W65" s="1">
        <f>VLOOKUP(A65,POP_2021_FX_ETARIA!A:AC,21,0)</f>
        <v>4320.3410945036621</v>
      </c>
      <c r="X65" s="3">
        <f t="shared" si="5"/>
        <v>300.90216757511575</v>
      </c>
      <c r="Y65" s="12">
        <f>(X65*POP_PADRAO!$G$2)/100000</f>
        <v>36.691860531900694</v>
      </c>
      <c r="Z65" s="8">
        <f>VLOOKUP(A65,OBITOS!A:AC,8,0)</f>
        <v>28</v>
      </c>
      <c r="AA65" s="1">
        <f>VLOOKUP(A65,POP_2021_FX_ETARIA!A:AC,24,0)</f>
        <v>4108.0336830480401</v>
      </c>
      <c r="AB65" s="3">
        <f t="shared" si="6"/>
        <v>681.59129550332273</v>
      </c>
      <c r="AC65" s="12">
        <f>(AB65*POP_PADRAO!$H$2)/100000</f>
        <v>62.224257155057437</v>
      </c>
      <c r="AD65" s="8">
        <f>VLOOKUP(A65,OBITOS!A:AC,9,0)</f>
        <v>102</v>
      </c>
      <c r="AE65" s="1">
        <f>VLOOKUP(A65,POP_2021_FX_ETARIA!A:AC,27,0)</f>
        <v>3978.1745863558558</v>
      </c>
      <c r="AF65" s="3">
        <f t="shared" si="7"/>
        <v>2563.9900357775773</v>
      </c>
      <c r="AG65" s="12">
        <f>(AF65*POP_PADRAO!$I$2)/100000</f>
        <v>177.28722607991193</v>
      </c>
      <c r="AH65" s="12">
        <f t="shared" si="8"/>
        <v>276.20334376687003</v>
      </c>
    </row>
    <row r="66" spans="1:34" x14ac:dyDescent="0.25">
      <c r="A66" s="8" t="s">
        <v>65</v>
      </c>
      <c r="B66" s="6">
        <f>VLOOKUP($A66,OBITOS!A:AC,2,0)</f>
        <v>0</v>
      </c>
      <c r="C66" s="1">
        <f>VLOOKUP(A66,POP_2021_FX_ETARIA!A:AC,6,0)</f>
        <v>2473.0447334712781</v>
      </c>
      <c r="D66" s="3">
        <f t="shared" si="0"/>
        <v>0</v>
      </c>
      <c r="E66" s="12">
        <f>(D66*POP_PADRAO!$B$2)/100000</f>
        <v>0</v>
      </c>
      <c r="F66" s="6">
        <f>VLOOKUP(A66,OBITOS!A:AC,3,0)</f>
        <v>0</v>
      </c>
      <c r="G66" s="1">
        <f>VLOOKUP(A66,POP_2021_FX_ETARIA!A:AC,9,0)</f>
        <v>2064.0891386344392</v>
      </c>
      <c r="H66" s="3">
        <f t="shared" si="1"/>
        <v>0</v>
      </c>
      <c r="I66" s="12">
        <f>(H66*POP_PADRAO!$C$2)/100000</f>
        <v>0</v>
      </c>
      <c r="J66" s="8">
        <f>VLOOKUP(A66,OBITOS!A:AC,4,0)</f>
        <v>0</v>
      </c>
      <c r="K66" s="1">
        <f>VLOOKUP(A66,POP_2021_FX_ETARIA!A:AC,12,0)</f>
        <v>3017.7322565615777</v>
      </c>
      <c r="L66" s="3">
        <f t="shared" si="2"/>
        <v>0</v>
      </c>
      <c r="M66" s="12">
        <f>(L66*POP_PADRAO!$D$2)/100000</f>
        <v>0</v>
      </c>
      <c r="N66" s="8">
        <f>VLOOKUP(A66,OBITOS!A:AB,5,0)</f>
        <v>0</v>
      </c>
      <c r="O66" s="1">
        <f>VLOOKUP(A66,POP_2021_FX_ETARIA!A:AC,15,0)</f>
        <v>4071.6827074432199</v>
      </c>
      <c r="P66" s="3">
        <f t="shared" si="3"/>
        <v>0</v>
      </c>
      <c r="Q66" s="12">
        <f>(P66*POP_PADRAO!$E$2)/100000</f>
        <v>0</v>
      </c>
      <c r="R66" s="8">
        <f>VLOOKUP($A66,OBITOS!A:AB,6,0)</f>
        <v>3</v>
      </c>
      <c r="S66" s="1">
        <f>VLOOKUP(A66,POP_2021_FX_ETARIA!A:AC,18,0)</f>
        <v>3811.5367715078633</v>
      </c>
      <c r="T66" s="3">
        <f t="shared" si="4"/>
        <v>78.708410277600052</v>
      </c>
      <c r="U66" s="12">
        <f>(T66*POP_PADRAO!$F$2)/100000</f>
        <v>12.008748147622121</v>
      </c>
      <c r="V66" s="8">
        <f>VLOOKUP(A66,OBITOS!A:AC,7,0)</f>
        <v>7</v>
      </c>
      <c r="W66" s="1">
        <f>VLOOKUP(A66,POP_2021_FX_ETARIA!A:AC,21,0)</f>
        <v>3556.5136664086226</v>
      </c>
      <c r="X66" s="3">
        <f t="shared" si="5"/>
        <v>196.82196264603755</v>
      </c>
      <c r="Y66" s="12">
        <f>(X66*POP_PADRAO!$G$2)/100000</f>
        <v>24.000372151591669</v>
      </c>
      <c r="Z66" s="8">
        <f>VLOOKUP(A66,OBITOS!A:AC,8,0)</f>
        <v>19</v>
      </c>
      <c r="AA66" s="1">
        <f>VLOOKUP(A66,POP_2021_FX_ETARIA!A:AC,24,0)</f>
        <v>3320.1916068470459</v>
      </c>
      <c r="AB66" s="3">
        <f t="shared" si="6"/>
        <v>572.25613006241451</v>
      </c>
      <c r="AC66" s="12">
        <f>(AB66*POP_PADRAO!$H$2)/100000</f>
        <v>52.242763119893866</v>
      </c>
      <c r="AD66" s="8">
        <f>VLOOKUP(A66,OBITOS!A:AC,9,0)</f>
        <v>66</v>
      </c>
      <c r="AE66" s="1">
        <f>VLOOKUP(A66,POP_2021_FX_ETARIA!A:AC,27,0)</f>
        <v>3451.6514793381689</v>
      </c>
      <c r="AF66" s="3">
        <f t="shared" si="7"/>
        <v>1912.1281622748033</v>
      </c>
      <c r="AG66" s="12">
        <f>(AF66*POP_PADRAO!$I$2)/100000</f>
        <v>132.21420250027327</v>
      </c>
      <c r="AH66" s="12">
        <f t="shared" si="8"/>
        <v>220.46608591938093</v>
      </c>
    </row>
    <row r="67" spans="1:34" x14ac:dyDescent="0.25">
      <c r="A67" s="8" t="s">
        <v>66</v>
      </c>
      <c r="B67" s="6">
        <f>VLOOKUP($A67,OBITOS!A:AC,2,0)</f>
        <v>0</v>
      </c>
      <c r="C67" s="1">
        <f>VLOOKUP(A67,POP_2021_FX_ETARIA!A:AC,6,0)</f>
        <v>4170.3439747758403</v>
      </c>
      <c r="D67" s="3">
        <f t="shared" si="0"/>
        <v>0</v>
      </c>
      <c r="E67" s="12">
        <f>(D67*POP_PADRAO!$B$2)/100000</f>
        <v>0</v>
      </c>
      <c r="F67" s="6">
        <f>VLOOKUP(A67,OBITOS!A:AC,3,0)</f>
        <v>0</v>
      </c>
      <c r="G67" s="1">
        <f>VLOOKUP(A67,POP_2021_FX_ETARIA!A:AC,9,0)</f>
        <v>3413.1963667154182</v>
      </c>
      <c r="H67" s="3">
        <f t="shared" si="1"/>
        <v>0</v>
      </c>
      <c r="I67" s="12">
        <f>(H67*POP_PADRAO!$C$2)/100000</f>
        <v>0</v>
      </c>
      <c r="J67" s="8">
        <f>VLOOKUP(A67,OBITOS!A:AC,4,0)</f>
        <v>1</v>
      </c>
      <c r="K67" s="1">
        <f>VLOOKUP(A67,POP_2021_FX_ETARIA!A:AC,12,0)</f>
        <v>3918.0682818242999</v>
      </c>
      <c r="L67" s="3">
        <f t="shared" si="2"/>
        <v>25.522781331783936</v>
      </c>
      <c r="M67" s="12">
        <f>(L67*POP_PADRAO!$D$2)/100000</f>
        <v>3.7768897763896065</v>
      </c>
      <c r="N67" s="8">
        <f>VLOOKUP(A67,OBITOS!A:AB,5,0)</f>
        <v>4</v>
      </c>
      <c r="O67" s="1">
        <f>VLOOKUP(A67,POP_2021_FX_ETARIA!A:AC,15,0)</f>
        <v>5811.849673937485</v>
      </c>
      <c r="P67" s="3">
        <f t="shared" si="3"/>
        <v>68.82490471041433</v>
      </c>
      <c r="Q67" s="12">
        <f>(P67*POP_PADRAO!$E$2)/100000</f>
        <v>11.409798486336284</v>
      </c>
      <c r="R67" s="8">
        <f>VLOOKUP($A67,OBITOS!A:AB,6,0)</f>
        <v>8</v>
      </c>
      <c r="S67" s="1">
        <f>VLOOKUP(A67,POP_2021_FX_ETARIA!A:AC,18,0)</f>
        <v>5852.5150323774287</v>
      </c>
      <c r="T67" s="3">
        <f t="shared" si="4"/>
        <v>136.69336952988931</v>
      </c>
      <c r="U67" s="12">
        <f>(T67*POP_PADRAO!$F$2)/100000</f>
        <v>20.855665135971503</v>
      </c>
      <c r="V67" s="8">
        <f>VLOOKUP(A67,OBITOS!A:AC,7,0)</f>
        <v>22</v>
      </c>
      <c r="W67" s="1">
        <f>VLOOKUP(A67,POP_2021_FX_ETARIA!A:AC,21,0)</f>
        <v>5271.8888227237539</v>
      </c>
      <c r="X67" s="3">
        <f t="shared" si="5"/>
        <v>417.30773807619039</v>
      </c>
      <c r="Y67" s="12">
        <f>(X67*POP_PADRAO!$G$2)/100000</f>
        <v>50.886297854774213</v>
      </c>
      <c r="Z67" s="8">
        <f>VLOOKUP(A67,OBITOS!A:AC,8,0)</f>
        <v>34</v>
      </c>
      <c r="AA67" s="1">
        <f>VLOOKUP(A67,POP_2021_FX_ETARIA!A:AC,24,0)</f>
        <v>5036.5618442849254</v>
      </c>
      <c r="AB67" s="3">
        <f t="shared" si="6"/>
        <v>675.06368533090472</v>
      </c>
      <c r="AC67" s="12">
        <f>(AB67*POP_PADRAO!$H$2)/100000</f>
        <v>61.62833450073925</v>
      </c>
      <c r="AD67" s="8">
        <f>VLOOKUP(A67,OBITOS!A:AC,9,0)</f>
        <v>120</v>
      </c>
      <c r="AE67" s="1">
        <f>VLOOKUP(A67,POP_2021_FX_ETARIA!A:AC,27,0)</f>
        <v>4405.0266525389188</v>
      </c>
      <c r="AF67" s="3">
        <f t="shared" si="7"/>
        <v>2724.1605889225611</v>
      </c>
      <c r="AG67" s="12">
        <f>(AF67*POP_PADRAO!$I$2)/100000</f>
        <v>188.3622274139743</v>
      </c>
      <c r="AH67" s="12">
        <f t="shared" si="8"/>
        <v>336.91921316818514</v>
      </c>
    </row>
    <row r="68" spans="1:34" x14ac:dyDescent="0.25">
      <c r="A68" s="8" t="s">
        <v>67</v>
      </c>
      <c r="B68" s="6">
        <f>VLOOKUP($A68,OBITOS!A:AC,2,0)</f>
        <v>0</v>
      </c>
      <c r="C68" s="1">
        <f>VLOOKUP(A68,POP_2021_FX_ETARIA!A:AC,6,0)</f>
        <v>2835.0241935483868</v>
      </c>
      <c r="D68" s="3">
        <f t="shared" ref="D68:D131" si="9">B68/C68*100000</f>
        <v>0</v>
      </c>
      <c r="E68" s="12">
        <f>(D68*POP_PADRAO!$B$2)/100000</f>
        <v>0</v>
      </c>
      <c r="F68" s="6">
        <f>VLOOKUP(A68,OBITOS!A:AC,3,0)</f>
        <v>0</v>
      </c>
      <c r="G68" s="1">
        <f>VLOOKUP(A68,POP_2021_FX_ETARIA!A:AC,9,0)</f>
        <v>2459.7490340709519</v>
      </c>
      <c r="H68" s="3">
        <f t="shared" ref="H68:H131" si="10">F68/G68*100000</f>
        <v>0</v>
      </c>
      <c r="I68" s="12">
        <f>(H68*POP_PADRAO!$C$2)/100000</f>
        <v>0</v>
      </c>
      <c r="J68" s="8">
        <f>VLOOKUP(A68,OBITOS!A:AC,4,0)</f>
        <v>1</v>
      </c>
      <c r="K68" s="1">
        <f>VLOOKUP(A68,POP_2021_FX_ETARIA!A:AC,12,0)</f>
        <v>3223.4888835763804</v>
      </c>
      <c r="L68" s="3">
        <f t="shared" ref="L68:L131" si="11">J68/K68*100000</f>
        <v>31.02228784144355</v>
      </c>
      <c r="M68" s="12">
        <f>(L68*POP_PADRAO!$D$2)/100000</f>
        <v>4.5907129111611678</v>
      </c>
      <c r="N68" s="8">
        <f>VLOOKUP(A68,OBITOS!A:AB,5,0)</f>
        <v>1</v>
      </c>
      <c r="O68" s="1">
        <f>VLOOKUP(A68,POP_2021_FX_ETARIA!A:AC,15,0)</f>
        <v>4612.2358828207844</v>
      </c>
      <c r="P68" s="3">
        <f t="shared" ref="P68:P131" si="12">N68/O68*100000</f>
        <v>21.681458307991239</v>
      </c>
      <c r="Q68" s="12">
        <f>(P68*POP_PADRAO!$E$2)/100000</f>
        <v>3.5943539802191529</v>
      </c>
      <c r="R68" s="8">
        <f>VLOOKUP($A68,OBITOS!A:AB,6,0)</f>
        <v>6</v>
      </c>
      <c r="S68" s="1">
        <f>VLOOKUP(A68,POP_2021_FX_ETARIA!A:AC,18,0)</f>
        <v>4107.7897751994205</v>
      </c>
      <c r="T68" s="3">
        <f t="shared" ref="T68:T131" si="13">R68/S68*100000</f>
        <v>146.06394991838937</v>
      </c>
      <c r="U68" s="12">
        <f>(T68*POP_PADRAO!$F$2)/100000</f>
        <v>22.285359110041885</v>
      </c>
      <c r="V68" s="8">
        <f>VLOOKUP(A68,OBITOS!A:AC,7,0)</f>
        <v>16</v>
      </c>
      <c r="W68" s="1">
        <f>VLOOKUP(A68,POP_2021_FX_ETARIA!A:AC,21,0)</f>
        <v>3594.9804620756263</v>
      </c>
      <c r="X68" s="3">
        <f t="shared" ref="X68:X131" si="14">V68/W68*100000</f>
        <v>445.06500574309416</v>
      </c>
      <c r="Y68" s="12">
        <f>(X68*POP_PADRAO!$G$2)/100000</f>
        <v>54.271005257144196</v>
      </c>
      <c r="Z68" s="8">
        <f>VLOOKUP(A68,OBITOS!A:AC,8,0)</f>
        <v>24</v>
      </c>
      <c r="AA68" s="1">
        <f>VLOOKUP(A68,POP_2021_FX_ETARIA!A:AC,24,0)</f>
        <v>3314.9577544978365</v>
      </c>
      <c r="AB68" s="3">
        <f t="shared" ref="AB68:AB131" si="15">Z68/AA68*100000</f>
        <v>723.99112680805843</v>
      </c>
      <c r="AC68" s="12">
        <f>(AB68*POP_PADRAO!$H$2)/100000</f>
        <v>66.095048968043642</v>
      </c>
      <c r="AD68" s="8">
        <f>VLOOKUP(A68,OBITOS!A:AC,9,0)</f>
        <v>62</v>
      </c>
      <c r="AE68" s="1">
        <f>VLOOKUP(A68,POP_2021_FX_ETARIA!A:AC,27,0)</f>
        <v>3228.539662840004</v>
      </c>
      <c r="AF68" s="3">
        <f t="shared" ref="AF68:AF131" si="16">AD68/AE68*100000</f>
        <v>1920.3728767408522</v>
      </c>
      <c r="AG68" s="12">
        <f>(AF68*POP_PADRAO!$I$2)/100000</f>
        <v>132.78428371631182</v>
      </c>
      <c r="AH68" s="12">
        <f t="shared" ref="AH68:AH131" si="17">E68+I68+M68+Q68+U68+Y68+AC68+AG68</f>
        <v>283.62076394292183</v>
      </c>
    </row>
    <row r="69" spans="1:34" x14ac:dyDescent="0.25">
      <c r="A69" s="8" t="s">
        <v>68</v>
      </c>
      <c r="B69" s="6">
        <f>VLOOKUP($A69,OBITOS!A:AC,2,0)</f>
        <v>0</v>
      </c>
      <c r="C69" s="1">
        <f>VLOOKUP(A69,POP_2021_FX_ETARIA!A:AC,6,0)</f>
        <v>3564.4511063072223</v>
      </c>
      <c r="D69" s="3">
        <f t="shared" si="9"/>
        <v>0</v>
      </c>
      <c r="E69" s="12">
        <f>(D69*POP_PADRAO!$B$2)/100000</f>
        <v>0</v>
      </c>
      <c r="F69" s="6">
        <f>VLOOKUP(A69,OBITOS!A:AC,3,0)</f>
        <v>1</v>
      </c>
      <c r="G69" s="1">
        <f>VLOOKUP(A69,POP_2021_FX_ETARIA!A:AC,9,0)</f>
        <v>3231.8558364712212</v>
      </c>
      <c r="H69" s="3">
        <f t="shared" si="10"/>
        <v>30.941974227782197</v>
      </c>
      <c r="I69" s="12">
        <f>(H69*POP_PADRAO!$C$2)/100000</f>
        <v>3.7457968043604035</v>
      </c>
      <c r="J69" s="8">
        <f>VLOOKUP(A69,OBITOS!A:AC,4,0)</f>
        <v>1</v>
      </c>
      <c r="K69" s="1">
        <f>VLOOKUP(A69,POP_2021_FX_ETARIA!A:AC,12,0)</f>
        <v>3917.0935404464817</v>
      </c>
      <c r="L69" s="3">
        <f t="shared" si="11"/>
        <v>25.529132497714546</v>
      </c>
      <c r="M69" s="12">
        <f>(L69*POP_PADRAO!$D$2)/100000</f>
        <v>3.7778296290396627</v>
      </c>
      <c r="N69" s="8">
        <f>VLOOKUP(A69,OBITOS!A:AB,5,0)</f>
        <v>8</v>
      </c>
      <c r="O69" s="1">
        <f>VLOOKUP(A69,POP_2021_FX_ETARIA!A:AC,15,0)</f>
        <v>4921.0130458872718</v>
      </c>
      <c r="P69" s="3">
        <f t="shared" si="12"/>
        <v>162.5681526425943</v>
      </c>
      <c r="Q69" s="12">
        <f>(P69*POP_PADRAO!$E$2)/100000</f>
        <v>26.950562005896774</v>
      </c>
      <c r="R69" s="8">
        <f>VLOOKUP($A69,OBITOS!A:AB,6,0)</f>
        <v>9</v>
      </c>
      <c r="S69" s="1">
        <f>VLOOKUP(A69,POP_2021_FX_ETARIA!A:AC,18,0)</f>
        <v>4347.5485805677727</v>
      </c>
      <c r="T69" s="3">
        <f t="shared" si="13"/>
        <v>207.01321292250253</v>
      </c>
      <c r="U69" s="12">
        <f>(T69*POP_PADRAO!$F$2)/100000</f>
        <v>31.584547679829054</v>
      </c>
      <c r="V69" s="8">
        <f>VLOOKUP(A69,OBITOS!A:AC,7,0)</f>
        <v>18</v>
      </c>
      <c r="W69" s="1">
        <f>VLOOKUP(A69,POP_2021_FX_ETARIA!A:AC,21,0)</f>
        <v>3982.0796864794252</v>
      </c>
      <c r="X69" s="3">
        <f t="shared" si="14"/>
        <v>452.0251079132442</v>
      </c>
      <c r="Y69" s="12">
        <f>(X69*POP_PADRAO!$G$2)/100000</f>
        <v>55.11971665119281</v>
      </c>
      <c r="Z69" s="8">
        <f>VLOOKUP(A69,OBITOS!A:AC,8,0)</f>
        <v>34</v>
      </c>
      <c r="AA69" s="1">
        <f>VLOOKUP(A69,POP_2021_FX_ETARIA!A:AC,24,0)</f>
        <v>3630.0724845995892</v>
      </c>
      <c r="AB69" s="3">
        <f t="shared" si="15"/>
        <v>936.62041582484619</v>
      </c>
      <c r="AC69" s="12">
        <f>(AB69*POP_PADRAO!$H$2)/100000</f>
        <v>85.506534481084699</v>
      </c>
      <c r="AD69" s="8">
        <f>VLOOKUP(A69,OBITOS!A:AC,9,0)</f>
        <v>83</v>
      </c>
      <c r="AE69" s="1">
        <f>VLOOKUP(A69,POP_2021_FX_ETARIA!A:AC,27,0)</f>
        <v>3386.6554762903897</v>
      </c>
      <c r="AF69" s="3">
        <f t="shared" si="16"/>
        <v>2450.7954996034896</v>
      </c>
      <c r="AG69" s="12">
        <f>(AF69*POP_PADRAO!$I$2)/100000</f>
        <v>169.46038391372531</v>
      </c>
      <c r="AH69" s="12">
        <f t="shared" si="17"/>
        <v>376.14537116512872</v>
      </c>
    </row>
    <row r="70" spans="1:34" x14ac:dyDescent="0.25">
      <c r="A70" s="8" t="s">
        <v>69</v>
      </c>
      <c r="B70" s="6">
        <f>VLOOKUP($A70,OBITOS!A:AC,2,0)</f>
        <v>0</v>
      </c>
      <c r="C70" s="1">
        <f>VLOOKUP(A70,POP_2021_FX_ETARIA!A:AC,6,0)</f>
        <v>2666.0196464903356</v>
      </c>
      <c r="D70" s="3">
        <f t="shared" si="9"/>
        <v>0</v>
      </c>
      <c r="E70" s="12">
        <f>(D70*POP_PADRAO!$B$2)/100000</f>
        <v>0</v>
      </c>
      <c r="F70" s="6">
        <f>VLOOKUP(A70,OBITOS!A:AC,3,0)</f>
        <v>0</v>
      </c>
      <c r="G70" s="1">
        <f>VLOOKUP(A70,POP_2021_FX_ETARIA!A:AC,9,0)</f>
        <v>2218.2248520710059</v>
      </c>
      <c r="H70" s="3">
        <f t="shared" si="10"/>
        <v>0</v>
      </c>
      <c r="I70" s="12">
        <f>(H70*POP_PADRAO!$C$2)/100000</f>
        <v>0</v>
      </c>
      <c r="J70" s="8">
        <f>VLOOKUP(A70,OBITOS!A:AC,4,0)</f>
        <v>2</v>
      </c>
      <c r="K70" s="1">
        <f>VLOOKUP(A70,POP_2021_FX_ETARIA!A:AC,12,0)</f>
        <v>2893.3831593243358</v>
      </c>
      <c r="L70" s="3">
        <f t="shared" si="11"/>
        <v>69.12323359437265</v>
      </c>
      <c r="M70" s="12">
        <f>(L70*POP_PADRAO!$D$2)/100000</f>
        <v>10.22893355076709</v>
      </c>
      <c r="N70" s="8">
        <f>VLOOKUP(A70,OBITOS!A:AB,5,0)</f>
        <v>2</v>
      </c>
      <c r="O70" s="1">
        <f>VLOOKUP(A70,POP_2021_FX_ETARIA!A:AC,15,0)</f>
        <v>3346.5384576638294</v>
      </c>
      <c r="P70" s="3">
        <f t="shared" si="12"/>
        <v>59.76324567314763</v>
      </c>
      <c r="Q70" s="12">
        <f>(P70*POP_PADRAO!$E$2)/100000</f>
        <v>9.9075558896755389</v>
      </c>
      <c r="R70" s="8">
        <f>VLOOKUP($A70,OBITOS!A:AB,6,0)</f>
        <v>7</v>
      </c>
      <c r="S70" s="1">
        <f>VLOOKUP(A70,POP_2021_FX_ETARIA!A:AC,18,0)</f>
        <v>2948.8761067001774</v>
      </c>
      <c r="T70" s="3">
        <f t="shared" si="13"/>
        <v>237.37857226674308</v>
      </c>
      <c r="U70" s="12">
        <f>(T70*POP_PADRAO!$F$2)/100000</f>
        <v>36.217470025623221</v>
      </c>
      <c r="V70" s="8">
        <f>VLOOKUP(A70,OBITOS!A:AC,7,0)</f>
        <v>15</v>
      </c>
      <c r="W70" s="1">
        <f>VLOOKUP(A70,POP_2021_FX_ETARIA!A:AC,21,0)</f>
        <v>2681.6517308948401</v>
      </c>
      <c r="X70" s="3">
        <f t="shared" si="14"/>
        <v>559.35675118389258</v>
      </c>
      <c r="Y70" s="12">
        <f>(X70*POP_PADRAO!$G$2)/100000</f>
        <v>68.207683804381347</v>
      </c>
      <c r="Z70" s="8">
        <f>VLOOKUP(A70,OBITOS!A:AC,8,0)</f>
        <v>22</v>
      </c>
      <c r="AA70" s="1">
        <f>VLOOKUP(A70,POP_2021_FX_ETARIA!A:AC,24,0)</f>
        <v>2279.823613963039</v>
      </c>
      <c r="AB70" s="3">
        <f t="shared" si="15"/>
        <v>964.98693430748324</v>
      </c>
      <c r="AC70" s="12">
        <f>(AB70*POP_PADRAO!$H$2)/100000</f>
        <v>88.096188357685136</v>
      </c>
      <c r="AD70" s="8">
        <f>VLOOKUP(A70,OBITOS!A:AC,9,0)</f>
        <v>46</v>
      </c>
      <c r="AE70" s="1">
        <f>VLOOKUP(A70,POP_2021_FX_ETARIA!A:AC,27,0)</f>
        <v>1913.722198908938</v>
      </c>
      <c r="AF70" s="3">
        <f t="shared" si="16"/>
        <v>2403.692658538725</v>
      </c>
      <c r="AG70" s="12">
        <f>(AF70*POP_PADRAO!$I$2)/100000</f>
        <v>166.20345548719865</v>
      </c>
      <c r="AH70" s="12">
        <f t="shared" si="17"/>
        <v>378.86128711533098</v>
      </c>
    </row>
    <row r="71" spans="1:34" x14ac:dyDescent="0.25">
      <c r="A71" s="8" t="s">
        <v>70</v>
      </c>
      <c r="B71" s="6">
        <f>VLOOKUP($A71,OBITOS!A:AC,2,0)</f>
        <v>0</v>
      </c>
      <c r="C71" s="1">
        <f>VLOOKUP(A71,POP_2021_FX_ETARIA!A:AC,6,0)</f>
        <v>4009.6289420142416</v>
      </c>
      <c r="D71" s="3">
        <f t="shared" si="9"/>
        <v>0</v>
      </c>
      <c r="E71" s="12">
        <f>(D71*POP_PADRAO!$B$2)/100000</f>
        <v>0</v>
      </c>
      <c r="F71" s="6">
        <f>VLOOKUP(A71,OBITOS!A:AC,3,0)</f>
        <v>0</v>
      </c>
      <c r="G71" s="1">
        <f>VLOOKUP(A71,POP_2021_FX_ETARIA!A:AC,9,0)</f>
        <v>3176.0946745562132</v>
      </c>
      <c r="H71" s="3">
        <f t="shared" si="10"/>
        <v>0</v>
      </c>
      <c r="I71" s="12">
        <f>(H71*POP_PADRAO!$C$2)/100000</f>
        <v>0</v>
      </c>
      <c r="J71" s="8">
        <f>VLOOKUP(A71,OBITOS!A:AC,4,0)</f>
        <v>3</v>
      </c>
      <c r="K71" s="1">
        <f>VLOOKUP(A71,POP_2021_FX_ETARIA!A:AC,12,0)</f>
        <v>3945.8577370342077</v>
      </c>
      <c r="L71" s="3">
        <f t="shared" si="11"/>
        <v>76.029096838520715</v>
      </c>
      <c r="M71" s="12">
        <f>(L71*POP_PADRAO!$D$2)/100000</f>
        <v>11.250870930745595</v>
      </c>
      <c r="N71" s="8">
        <f>VLOOKUP(A71,OBITOS!A:AB,5,0)</f>
        <v>6</v>
      </c>
      <c r="O71" s="1">
        <f>VLOOKUP(A71,POP_2021_FX_ETARIA!A:AC,15,0)</f>
        <v>4544.5534679897246</v>
      </c>
      <c r="P71" s="3">
        <f t="shared" si="12"/>
        <v>132.02617247793302</v>
      </c>
      <c r="Q71" s="12">
        <f>(P71*POP_PADRAO!$E$2)/100000</f>
        <v>21.887309967718004</v>
      </c>
      <c r="R71" s="8">
        <f>VLOOKUP($A71,OBITOS!A:AB,6,0)</f>
        <v>3</v>
      </c>
      <c r="S71" s="1">
        <f>VLOOKUP(A71,POP_2021_FX_ETARIA!A:AC,18,0)</f>
        <v>4093.33512309362</v>
      </c>
      <c r="T71" s="3">
        <f t="shared" si="13"/>
        <v>73.289870235024637</v>
      </c>
      <c r="U71" s="12">
        <f>(T71*POP_PADRAO!$F$2)/100000</f>
        <v>11.182027312204456</v>
      </c>
      <c r="V71" s="8">
        <f>VLOOKUP(A71,OBITOS!A:AC,7,0)</f>
        <v>21</v>
      </c>
      <c r="W71" s="1">
        <f>VLOOKUP(A71,POP_2021_FX_ETARIA!A:AC,21,0)</f>
        <v>3127.9524493794902</v>
      </c>
      <c r="X71" s="3">
        <f t="shared" si="14"/>
        <v>671.36570455749381</v>
      </c>
      <c r="Y71" s="12">
        <f>(X71*POP_PADRAO!$G$2)/100000</f>
        <v>81.865999823266094</v>
      </c>
      <c r="Z71" s="8">
        <f>VLOOKUP(A71,OBITOS!A:AC,8,0)</f>
        <v>40</v>
      </c>
      <c r="AA71" s="1">
        <f>VLOOKUP(A71,POP_2021_FX_ETARIA!A:AC,24,0)</f>
        <v>2860.3283367556464</v>
      </c>
      <c r="AB71" s="3">
        <f t="shared" si="15"/>
        <v>1398.440853310231</v>
      </c>
      <c r="AC71" s="12">
        <f>(AB71*POP_PADRAO!$H$2)/100000</f>
        <v>127.6673335569168</v>
      </c>
      <c r="AD71" s="8">
        <f>VLOOKUP(A71,OBITOS!A:AC,9,0)</f>
        <v>78</v>
      </c>
      <c r="AE71" s="1">
        <f>VLOOKUP(A71,POP_2021_FX_ETARIA!A:AC,27,0)</f>
        <v>2275.9546789760802</v>
      </c>
      <c r="AF71" s="3">
        <f t="shared" si="16"/>
        <v>3427.1332694151488</v>
      </c>
      <c r="AG71" s="12">
        <f>(AF71*POP_PADRAO!$I$2)/100000</f>
        <v>236.96931043514337</v>
      </c>
      <c r="AH71" s="12">
        <f t="shared" si="17"/>
        <v>490.82285202599434</v>
      </c>
    </row>
    <row r="72" spans="1:34" x14ac:dyDescent="0.25">
      <c r="A72" s="8" t="s">
        <v>71</v>
      </c>
      <c r="B72" s="6">
        <f>VLOOKUP($A72,OBITOS!A:AC,2,0)</f>
        <v>0</v>
      </c>
      <c r="C72" s="1">
        <f>VLOOKUP(A72,POP_2021_FX_ETARIA!A:AC,6,0)</f>
        <v>3742.2631098257098</v>
      </c>
      <c r="D72" s="3">
        <f t="shared" si="9"/>
        <v>0</v>
      </c>
      <c r="E72" s="12">
        <f>(D72*POP_PADRAO!$B$2)/100000</f>
        <v>0</v>
      </c>
      <c r="F72" s="6">
        <f>VLOOKUP(A72,OBITOS!A:AC,3,0)</f>
        <v>0</v>
      </c>
      <c r="G72" s="1">
        <f>VLOOKUP(A72,POP_2021_FX_ETARIA!A:AC,9,0)</f>
        <v>3761.5329381202955</v>
      </c>
      <c r="H72" s="3">
        <f t="shared" si="10"/>
        <v>0</v>
      </c>
      <c r="I72" s="12">
        <f>(H72*POP_PADRAO!$C$2)/100000</f>
        <v>0</v>
      </c>
      <c r="J72" s="8">
        <f>VLOOKUP(A72,OBITOS!A:AC,4,0)</f>
        <v>0</v>
      </c>
      <c r="K72" s="1">
        <f>VLOOKUP(A72,POP_2021_FX_ETARIA!A:AC,12,0)</f>
        <v>5354.6870317002886</v>
      </c>
      <c r="L72" s="3">
        <f t="shared" si="11"/>
        <v>0</v>
      </c>
      <c r="M72" s="12">
        <f>(L72*POP_PADRAO!$D$2)/100000</f>
        <v>0</v>
      </c>
      <c r="N72" s="8">
        <f>VLOOKUP(A72,OBITOS!A:AB,5,0)</f>
        <v>2</v>
      </c>
      <c r="O72" s="1">
        <f>VLOOKUP(A72,POP_2021_FX_ETARIA!A:AC,15,0)</f>
        <v>5867.391167799</v>
      </c>
      <c r="P72" s="3">
        <f t="shared" si="12"/>
        <v>34.086699570607429</v>
      </c>
      <c r="Q72" s="12">
        <f>(P72*POP_PADRAO!$E$2)/100000</f>
        <v>5.6508959191637791</v>
      </c>
      <c r="R72" s="8">
        <f>VLOOKUP($A72,OBITOS!A:AB,6,0)</f>
        <v>17</v>
      </c>
      <c r="S72" s="1">
        <f>VLOOKUP(A72,POP_2021_FX_ETARIA!A:AC,18,0)</f>
        <v>5686.8246008184233</v>
      </c>
      <c r="T72" s="3">
        <f t="shared" si="13"/>
        <v>298.936598071856</v>
      </c>
      <c r="U72" s="12">
        <f>(T72*POP_PADRAO!$F$2)/100000</f>
        <v>45.609539129181357</v>
      </c>
      <c r="V72" s="8">
        <f>VLOOKUP(A72,OBITOS!A:AC,7,0)</f>
        <v>20</v>
      </c>
      <c r="W72" s="1">
        <f>VLOOKUP(A72,POP_2021_FX_ETARIA!A:AC,21,0)</f>
        <v>4895.3565898974257</v>
      </c>
      <c r="X72" s="3">
        <f t="shared" si="14"/>
        <v>408.55042186863591</v>
      </c>
      <c r="Y72" s="12">
        <f>(X72*POP_PADRAO!$G$2)/100000</f>
        <v>49.818435075616499</v>
      </c>
      <c r="Z72" s="8">
        <f>VLOOKUP(A72,OBITOS!A:AC,8,0)</f>
        <v>27</v>
      </c>
      <c r="AA72" s="1">
        <f>VLOOKUP(A72,POP_2021_FX_ETARIA!A:AC,24,0)</f>
        <v>4361.6944841837549</v>
      </c>
      <c r="AB72" s="3">
        <f t="shared" si="15"/>
        <v>619.02547502826224</v>
      </c>
      <c r="AC72" s="12">
        <f>(AB72*POP_PADRAO!$H$2)/100000</f>
        <v>56.512459296074447</v>
      </c>
      <c r="AD72" s="8">
        <f>VLOOKUP(A72,OBITOS!A:AC,9,0)</f>
        <v>79</v>
      </c>
      <c r="AE72" s="1">
        <f>VLOOKUP(A72,POP_2021_FX_ETARIA!A:AC,27,0)</f>
        <v>3798.5304711660906</v>
      </c>
      <c r="AF72" s="3">
        <f t="shared" si="16"/>
        <v>2079.7516460555917</v>
      </c>
      <c r="AG72" s="12">
        <f>(AF72*POP_PADRAO!$I$2)/100000</f>
        <v>143.80453711572537</v>
      </c>
      <c r="AH72" s="12">
        <f t="shared" si="17"/>
        <v>301.39586653576146</v>
      </c>
    </row>
    <row r="73" spans="1:34" x14ac:dyDescent="0.25">
      <c r="A73" s="8" t="s">
        <v>72</v>
      </c>
      <c r="B73" s="6">
        <f>VLOOKUP($A73,OBITOS!A:AC,2,0)</f>
        <v>0</v>
      </c>
      <c r="C73" s="1">
        <f>VLOOKUP(A73,POP_2021_FX_ETARIA!A:AC,6,0)</f>
        <v>2697.8010615865628</v>
      </c>
      <c r="D73" s="3">
        <f t="shared" si="9"/>
        <v>0</v>
      </c>
      <c r="E73" s="12">
        <f>(D73*POP_PADRAO!$B$2)/100000</f>
        <v>0</v>
      </c>
      <c r="F73" s="6">
        <f>VLOOKUP(A73,OBITOS!A:AC,3,0)</f>
        <v>0</v>
      </c>
      <c r="G73" s="1">
        <f>VLOOKUP(A73,POP_2021_FX_ETARIA!A:AC,9,0)</f>
        <v>2430.6374862452622</v>
      </c>
      <c r="H73" s="3">
        <f t="shared" si="10"/>
        <v>0</v>
      </c>
      <c r="I73" s="12">
        <f>(H73*POP_PADRAO!$C$2)/100000</f>
        <v>0</v>
      </c>
      <c r="J73" s="8">
        <f>VLOOKUP(A73,OBITOS!A:AC,4,0)</f>
        <v>1</v>
      </c>
      <c r="K73" s="1">
        <f>VLOOKUP(A73,POP_2021_FX_ETARIA!A:AC,12,0)</f>
        <v>2966.4596565731167</v>
      </c>
      <c r="L73" s="3">
        <f t="shared" si="11"/>
        <v>33.710217423122138</v>
      </c>
      <c r="M73" s="12">
        <f>(L73*POP_PADRAO!$D$2)/100000</f>
        <v>4.9884757421287542</v>
      </c>
      <c r="N73" s="8">
        <f>VLOOKUP(A73,OBITOS!A:AB,5,0)</f>
        <v>1</v>
      </c>
      <c r="O73" s="1">
        <f>VLOOKUP(A73,POP_2021_FX_ETARIA!A:AC,15,0)</f>
        <v>3670.8980449022451</v>
      </c>
      <c r="P73" s="3">
        <f t="shared" si="12"/>
        <v>27.241290489903257</v>
      </c>
      <c r="Q73" s="12">
        <f>(P73*POP_PADRAO!$E$2)/100000</f>
        <v>4.5160634265362578</v>
      </c>
      <c r="R73" s="8">
        <f>VLOOKUP($A73,OBITOS!A:AB,6,0)</f>
        <v>5</v>
      </c>
      <c r="S73" s="1">
        <f>VLOOKUP(A73,POP_2021_FX_ETARIA!A:AC,18,0)</f>
        <v>3469.0278972264032</v>
      </c>
      <c r="T73" s="3">
        <f t="shared" si="13"/>
        <v>144.13259703093357</v>
      </c>
      <c r="U73" s="12">
        <f>(T73*POP_PADRAO!$F$2)/100000</f>
        <v>21.990687545366157</v>
      </c>
      <c r="V73" s="8">
        <f>VLOOKUP(A73,OBITOS!A:AC,7,0)</f>
        <v>16</v>
      </c>
      <c r="W73" s="1">
        <f>VLOOKUP(A73,POP_2021_FX_ETARIA!A:AC,21,0)</f>
        <v>3195.3825171276326</v>
      </c>
      <c r="X73" s="3">
        <f t="shared" si="14"/>
        <v>500.72252427488996</v>
      </c>
      <c r="Y73" s="12">
        <f>(X73*POP_PADRAO!$G$2)/100000</f>
        <v>61.057855361873109</v>
      </c>
      <c r="Z73" s="8">
        <f>VLOOKUP(A73,OBITOS!A:AC,8,0)</f>
        <v>25</v>
      </c>
      <c r="AA73" s="1">
        <f>VLOOKUP(A73,POP_2021_FX_ETARIA!A:AC,24,0)</f>
        <v>2681.7586956521741</v>
      </c>
      <c r="AB73" s="3">
        <f t="shared" si="15"/>
        <v>932.2240677556664</v>
      </c>
      <c r="AC73" s="12">
        <f>(AB73*POP_PADRAO!$H$2)/100000</f>
        <v>85.105180334392173</v>
      </c>
      <c r="AD73" s="8">
        <f>VLOOKUP(A73,OBITOS!A:AC,9,0)</f>
        <v>61</v>
      </c>
      <c r="AE73" s="1">
        <f>VLOOKUP(A73,POP_2021_FX_ETARIA!A:AC,27,0)</f>
        <v>2903.6177689673818</v>
      </c>
      <c r="AF73" s="3">
        <f t="shared" si="16"/>
        <v>2100.827479840555</v>
      </c>
      <c r="AG73" s="12">
        <f>(AF73*POP_PADRAO!$I$2)/100000</f>
        <v>145.2618267529389</v>
      </c>
      <c r="AH73" s="12">
        <f t="shared" si="17"/>
        <v>322.92008916323539</v>
      </c>
    </row>
    <row r="74" spans="1:34" x14ac:dyDescent="0.25">
      <c r="A74" s="8" t="s">
        <v>73</v>
      </c>
      <c r="B74" s="6">
        <f>VLOOKUP($A74,OBITOS!A:AC,2,0)</f>
        <v>0</v>
      </c>
      <c r="C74" s="1">
        <f>VLOOKUP(A74,POP_2021_FX_ETARIA!A:AC,6,0)</f>
        <v>2472.7285129604365</v>
      </c>
      <c r="D74" s="3">
        <f t="shared" si="9"/>
        <v>0</v>
      </c>
      <c r="E74" s="12">
        <f>(D74*POP_PADRAO!$B$2)/100000</f>
        <v>0</v>
      </c>
      <c r="F74" s="6">
        <f>VLOOKUP(A74,OBITOS!A:AC,3,0)</f>
        <v>0</v>
      </c>
      <c r="G74" s="1">
        <f>VLOOKUP(A74,POP_2021_FX_ETARIA!A:AC,9,0)</f>
        <v>2139.3442691222062</v>
      </c>
      <c r="H74" s="3">
        <f t="shared" si="10"/>
        <v>0</v>
      </c>
      <c r="I74" s="12">
        <f>(H74*POP_PADRAO!$C$2)/100000</f>
        <v>0</v>
      </c>
      <c r="J74" s="8">
        <f>VLOOKUP(A74,OBITOS!A:AC,4,0)</f>
        <v>1</v>
      </c>
      <c r="K74" s="1">
        <f>VLOOKUP(A74,POP_2021_FX_ETARIA!A:AC,12,0)</f>
        <v>2667.9614973262032</v>
      </c>
      <c r="L74" s="3">
        <f t="shared" si="11"/>
        <v>37.481800280933108</v>
      </c>
      <c r="M74" s="12">
        <f>(L74*POP_PADRAO!$D$2)/100000</f>
        <v>5.5465987989890655</v>
      </c>
      <c r="N74" s="8">
        <f>VLOOKUP(A74,OBITOS!A:AB,5,0)</f>
        <v>3</v>
      </c>
      <c r="O74" s="1">
        <f>VLOOKUP(A74,POP_2021_FX_ETARIA!A:AC,15,0)</f>
        <v>2934.4329199549043</v>
      </c>
      <c r="P74" s="3">
        <f t="shared" si="12"/>
        <v>102.23440377863889</v>
      </c>
      <c r="Q74" s="12">
        <f>(P74*POP_PADRAO!$E$2)/100000</f>
        <v>16.948428049309015</v>
      </c>
      <c r="R74" s="8">
        <f>VLOOKUP($A74,OBITOS!A:AB,6,0)</f>
        <v>7</v>
      </c>
      <c r="S74" s="1">
        <f>VLOOKUP(A74,POP_2021_FX_ETARIA!A:AC,18,0)</f>
        <v>2775.9315298792603</v>
      </c>
      <c r="T74" s="3">
        <f t="shared" si="13"/>
        <v>252.167603006565</v>
      </c>
      <c r="U74" s="12">
        <f>(T74*POP_PADRAO!$F$2)/100000</f>
        <v>38.47387115068198</v>
      </c>
      <c r="V74" s="8">
        <f>VLOOKUP(A74,OBITOS!A:AC,7,0)</f>
        <v>7</v>
      </c>
      <c r="W74" s="1">
        <f>VLOOKUP(A74,POP_2021_FX_ETARIA!A:AC,21,0)</f>
        <v>2404.5571551781331</v>
      </c>
      <c r="X74" s="3">
        <f t="shared" si="14"/>
        <v>291.11389533518616</v>
      </c>
      <c r="Y74" s="12">
        <f>(X74*POP_PADRAO!$G$2)/100000</f>
        <v>35.498283487341467</v>
      </c>
      <c r="Z74" s="8">
        <f>VLOOKUP(A74,OBITOS!A:AC,8,0)</f>
        <v>17</v>
      </c>
      <c r="AA74" s="1">
        <f>VLOOKUP(A74,POP_2021_FX_ETARIA!A:AC,24,0)</f>
        <v>1797.1987494417149</v>
      </c>
      <c r="AB74" s="3">
        <f t="shared" si="15"/>
        <v>945.91652733349122</v>
      </c>
      <c r="AC74" s="12">
        <f>(AB74*POP_PADRAO!$H$2)/100000</f>
        <v>86.355200884062839</v>
      </c>
      <c r="AD74" s="8">
        <f>VLOOKUP(A74,OBITOS!A:AC,9,0)</f>
        <v>43</v>
      </c>
      <c r="AE74" s="1">
        <f>VLOOKUP(A74,POP_2021_FX_ETARIA!A:AC,27,0)</f>
        <v>1737.3548479223191</v>
      </c>
      <c r="AF74" s="3">
        <f t="shared" si="16"/>
        <v>2475.0269095241633</v>
      </c>
      <c r="AG74" s="12">
        <f>(AF74*POP_PADRAO!$I$2)/100000</f>
        <v>171.13586602905991</v>
      </c>
      <c r="AH74" s="12">
        <f t="shared" si="17"/>
        <v>353.9582483994443</v>
      </c>
    </row>
    <row r="75" spans="1:34" x14ac:dyDescent="0.25">
      <c r="A75" s="8" t="s">
        <v>74</v>
      </c>
      <c r="B75" s="6">
        <f>VLOOKUP($A75,OBITOS!A:AC,2,0)</f>
        <v>0</v>
      </c>
      <c r="C75" s="1">
        <f>VLOOKUP(A75,POP_2021_FX_ETARIA!A:AC,6,0)</f>
        <v>2192.0233628922238</v>
      </c>
      <c r="D75" s="3">
        <f t="shared" si="9"/>
        <v>0</v>
      </c>
      <c r="E75" s="12">
        <f>(D75*POP_PADRAO!$B$2)/100000</f>
        <v>0</v>
      </c>
      <c r="F75" s="6">
        <f>VLOOKUP(A75,OBITOS!A:AC,3,0)</f>
        <v>0</v>
      </c>
      <c r="G75" s="1">
        <f>VLOOKUP(A75,POP_2021_FX_ETARIA!A:AC,9,0)</f>
        <v>1849.649298968118</v>
      </c>
      <c r="H75" s="3">
        <f t="shared" si="10"/>
        <v>0</v>
      </c>
      <c r="I75" s="12">
        <f>(H75*POP_PADRAO!$C$2)/100000</f>
        <v>0</v>
      </c>
      <c r="J75" s="8">
        <f>VLOOKUP(A75,OBITOS!A:AC,4,0)</f>
        <v>0</v>
      </c>
      <c r="K75" s="1">
        <f>VLOOKUP(A75,POP_2021_FX_ETARIA!A:AC,12,0)</f>
        <v>2570.8994652406418</v>
      </c>
      <c r="L75" s="3">
        <f t="shared" si="11"/>
        <v>0</v>
      </c>
      <c r="M75" s="12">
        <f>(L75*POP_PADRAO!$D$2)/100000</f>
        <v>0</v>
      </c>
      <c r="N75" s="8">
        <f>VLOOKUP(A75,OBITOS!A:AB,5,0)</f>
        <v>6</v>
      </c>
      <c r="O75" s="1">
        <f>VLOOKUP(A75,POP_2021_FX_ETARIA!A:AC,15,0)</f>
        <v>2941.7040811724914</v>
      </c>
      <c r="P75" s="3">
        <f t="shared" si="12"/>
        <v>203.96341149340032</v>
      </c>
      <c r="Q75" s="12">
        <f>(P75*POP_PADRAO!$E$2)/100000</f>
        <v>33.813071496679356</v>
      </c>
      <c r="R75" s="8">
        <f>VLOOKUP($A75,OBITOS!A:AB,6,0)</f>
        <v>2</v>
      </c>
      <c r="S75" s="1">
        <f>VLOOKUP(A75,POP_2021_FX_ETARIA!A:AC,18,0)</f>
        <v>2785.1199755463858</v>
      </c>
      <c r="T75" s="3">
        <f t="shared" si="13"/>
        <v>71.810191932849833</v>
      </c>
      <c r="U75" s="12">
        <f>(T75*POP_PADRAO!$F$2)/100000</f>
        <v>10.956268921104346</v>
      </c>
      <c r="V75" s="8">
        <f>VLOOKUP(A75,OBITOS!A:AC,7,0)</f>
        <v>15</v>
      </c>
      <c r="W75" s="1">
        <f>VLOOKUP(A75,POP_2021_FX_ETARIA!A:AC,21,0)</f>
        <v>2466.2417567836528</v>
      </c>
      <c r="X75" s="3">
        <f t="shared" si="14"/>
        <v>608.21287932300027</v>
      </c>
      <c r="Y75" s="12">
        <f>(X75*POP_PADRAO!$G$2)/100000</f>
        <v>74.165175750202266</v>
      </c>
      <c r="Z75" s="8">
        <f>VLOOKUP(A75,OBITOS!A:AC,8,0)</f>
        <v>18</v>
      </c>
      <c r="AA75" s="1">
        <f>VLOOKUP(A75,POP_2021_FX_ETARIA!A:AC,24,0)</f>
        <v>2196.257257704332</v>
      </c>
      <c r="AB75" s="3">
        <f t="shared" si="15"/>
        <v>819.57611918445048</v>
      </c>
      <c r="AC75" s="12">
        <f>(AB75*POP_PADRAO!$H$2)/100000</f>
        <v>74.821253637956161</v>
      </c>
      <c r="AD75" s="8">
        <f>VLOOKUP(A75,OBITOS!A:AC,9,0)</f>
        <v>41</v>
      </c>
      <c r="AE75" s="1">
        <f>VLOOKUP(A75,POP_2021_FX_ETARIA!A:AC,27,0)</f>
        <v>1919.6041696415821</v>
      </c>
      <c r="AF75" s="3">
        <f t="shared" si="16"/>
        <v>2135.8569984589735</v>
      </c>
      <c r="AG75" s="12">
        <f>(AF75*POP_PADRAO!$I$2)/100000</f>
        <v>147.68394466296061</v>
      </c>
      <c r="AH75" s="12">
        <f t="shared" si="17"/>
        <v>341.43971446890271</v>
      </c>
    </row>
    <row r="76" spans="1:34" x14ac:dyDescent="0.25">
      <c r="A76" s="8" t="s">
        <v>75</v>
      </c>
      <c r="B76" s="6">
        <f>VLOOKUP($A76,OBITOS!A:AC,2,0)</f>
        <v>0</v>
      </c>
      <c r="C76" s="1">
        <f>VLOOKUP(A76,POP_2021_FX_ETARIA!A:AC,6,0)</f>
        <v>3345.2309314331419</v>
      </c>
      <c r="D76" s="3">
        <f t="shared" si="9"/>
        <v>0</v>
      </c>
      <c r="E76" s="12">
        <f>(D76*POP_PADRAO!$B$2)/100000</f>
        <v>0</v>
      </c>
      <c r="F76" s="6">
        <f>VLOOKUP(A76,OBITOS!A:AC,3,0)</f>
        <v>0</v>
      </c>
      <c r="G76" s="1">
        <f>VLOOKUP(A76,POP_2021_FX_ETARIA!A:AC,9,0)</f>
        <v>2934.7020418144025</v>
      </c>
      <c r="H76" s="3">
        <f t="shared" si="10"/>
        <v>0</v>
      </c>
      <c r="I76" s="12">
        <f>(H76*POP_PADRAO!$C$2)/100000</f>
        <v>0</v>
      </c>
      <c r="J76" s="8">
        <f>VLOOKUP(A76,OBITOS!A:AC,4,0)</f>
        <v>0</v>
      </c>
      <c r="K76" s="1">
        <f>VLOOKUP(A76,POP_2021_FX_ETARIA!A:AC,12,0)</f>
        <v>3929.3200701624814</v>
      </c>
      <c r="L76" s="3">
        <f t="shared" si="11"/>
        <v>0</v>
      </c>
      <c r="M76" s="12">
        <f>(L76*POP_PADRAO!$D$2)/100000</f>
        <v>0</v>
      </c>
      <c r="N76" s="8">
        <f>VLOOKUP(A76,OBITOS!A:AB,5,0)</f>
        <v>2</v>
      </c>
      <c r="O76" s="1">
        <f>VLOOKUP(A76,POP_2021_FX_ETARIA!A:AC,15,0)</f>
        <v>5043.1768588429422</v>
      </c>
      <c r="P76" s="3">
        <f t="shared" si="12"/>
        <v>39.657542378136242</v>
      </c>
      <c r="Q76" s="12">
        <f>(P76*POP_PADRAO!$E$2)/100000</f>
        <v>6.5744307079208735</v>
      </c>
      <c r="R76" s="8">
        <f>VLOOKUP($A76,OBITOS!A:AB,6,0)</f>
        <v>11</v>
      </c>
      <c r="S76" s="1">
        <f>VLOOKUP(A76,POP_2021_FX_ETARIA!A:AC,18,0)</f>
        <v>4794.4826381423354</v>
      </c>
      <c r="T76" s="3">
        <f t="shared" si="13"/>
        <v>229.43038551208619</v>
      </c>
      <c r="U76" s="12">
        <f>(T76*POP_PADRAO!$F$2)/100000</f>
        <v>35.004794370883133</v>
      </c>
      <c r="V76" s="8">
        <f>VLOOKUP(A76,OBITOS!A:AC,7,0)</f>
        <v>18</v>
      </c>
      <c r="W76" s="1">
        <f>VLOOKUP(A76,POP_2021_FX_ETARIA!A:AC,21,0)</f>
        <v>4420.0253742704899</v>
      </c>
      <c r="X76" s="3">
        <f t="shared" si="14"/>
        <v>407.2374811416289</v>
      </c>
      <c r="Y76" s="12">
        <f>(X76*POP_PADRAO!$G$2)/100000</f>
        <v>49.658335736917095</v>
      </c>
      <c r="Z76" s="8">
        <f>VLOOKUP(A76,OBITOS!A:AC,8,0)</f>
        <v>26</v>
      </c>
      <c r="AA76" s="1">
        <f>VLOOKUP(A76,POP_2021_FX_ETARIA!A:AC,24,0)</f>
        <v>3692.5652173913045</v>
      </c>
      <c r="AB76" s="3">
        <f t="shared" si="15"/>
        <v>704.11755701821517</v>
      </c>
      <c r="AC76" s="12">
        <f>(AB76*POP_PADRAO!$H$2)/100000</f>
        <v>64.280738654296158</v>
      </c>
      <c r="AD76" s="8">
        <f>VLOOKUP(A76,OBITOS!A:AC,9,0)</f>
        <v>95</v>
      </c>
      <c r="AE76" s="1">
        <f>VLOOKUP(A76,POP_2021_FX_ETARIA!A:AC,27,0)</f>
        <v>3537.858983600649</v>
      </c>
      <c r="AF76" s="3">
        <f t="shared" si="16"/>
        <v>2685.2398707908346</v>
      </c>
      <c r="AG76" s="12">
        <f>(AF76*POP_PADRAO!$I$2)/100000</f>
        <v>185.67105230863913</v>
      </c>
      <c r="AH76" s="12">
        <f t="shared" si="17"/>
        <v>341.18935177865637</v>
      </c>
    </row>
    <row r="77" spans="1:34" x14ac:dyDescent="0.25">
      <c r="A77" s="8" t="s">
        <v>76</v>
      </c>
      <c r="B77" s="6">
        <f>VLOOKUP($A77,OBITOS!A:AC,2,0)</f>
        <v>0</v>
      </c>
      <c r="C77" s="1">
        <f>VLOOKUP(A77,POP_2021_FX_ETARIA!A:AC,6,0)</f>
        <v>2327.9922741014443</v>
      </c>
      <c r="D77" s="3">
        <f t="shared" si="9"/>
        <v>0</v>
      </c>
      <c r="E77" s="12">
        <f>(D77*POP_PADRAO!$B$2)/100000</f>
        <v>0</v>
      </c>
      <c r="F77" s="6">
        <f>VLOOKUP(A77,OBITOS!A:AC,3,0)</f>
        <v>0</v>
      </c>
      <c r="G77" s="1">
        <f>VLOOKUP(A77,POP_2021_FX_ETARIA!A:AC,9,0)</f>
        <v>2134.1056619659016</v>
      </c>
      <c r="H77" s="3">
        <f t="shared" si="10"/>
        <v>0</v>
      </c>
      <c r="I77" s="12">
        <f>(H77*POP_PADRAO!$C$2)/100000</f>
        <v>0</v>
      </c>
      <c r="J77" s="8">
        <f>VLOOKUP(A77,OBITOS!A:AC,4,0)</f>
        <v>0</v>
      </c>
      <c r="K77" s="1">
        <f>VLOOKUP(A77,POP_2021_FX_ETARIA!A:AC,12,0)</f>
        <v>2769.5486805165638</v>
      </c>
      <c r="L77" s="3">
        <f t="shared" si="11"/>
        <v>0</v>
      </c>
      <c r="M77" s="12">
        <f>(L77*POP_PADRAO!$D$2)/100000</f>
        <v>0</v>
      </c>
      <c r="N77" s="8">
        <f>VLOOKUP(A77,OBITOS!A:AB,5,0)</f>
        <v>4</v>
      </c>
      <c r="O77" s="1">
        <f>VLOOKUP(A77,POP_2021_FX_ETARIA!A:AC,15,0)</f>
        <v>3456.5261422232884</v>
      </c>
      <c r="P77" s="3">
        <f t="shared" si="12"/>
        <v>115.72312302626305</v>
      </c>
      <c r="Q77" s="12">
        <f>(P77*POP_PADRAO!$E$2)/100000</f>
        <v>19.184589059654289</v>
      </c>
      <c r="R77" s="8">
        <f>VLOOKUP($A77,OBITOS!A:AB,6,0)</f>
        <v>3</v>
      </c>
      <c r="S77" s="1">
        <f>VLOOKUP(A77,POP_2021_FX_ETARIA!A:AC,18,0)</f>
        <v>3204.5820974576272</v>
      </c>
      <c r="T77" s="3">
        <f t="shared" si="13"/>
        <v>93.615950809313532</v>
      </c>
      <c r="U77" s="12">
        <f>(T77*POP_PADRAO!$F$2)/100000</f>
        <v>14.283230621787453</v>
      </c>
      <c r="V77" s="8">
        <f>VLOOKUP(A77,OBITOS!A:AC,7,0)</f>
        <v>8</v>
      </c>
      <c r="W77" s="1">
        <f>VLOOKUP(A77,POP_2021_FX_ETARIA!A:AC,21,0)</f>
        <v>2815.1035017043691</v>
      </c>
      <c r="X77" s="3">
        <f t="shared" si="14"/>
        <v>284.18138072566427</v>
      </c>
      <c r="Y77" s="12">
        <f>(X77*POP_PADRAO!$G$2)/100000</f>
        <v>34.6529361067034</v>
      </c>
      <c r="Z77" s="8">
        <f>VLOOKUP(A77,OBITOS!A:AC,8,0)</f>
        <v>24</v>
      </c>
      <c r="AA77" s="1">
        <f>VLOOKUP(A77,POP_2021_FX_ETARIA!A:AC,24,0)</f>
        <v>2562.434698562281</v>
      </c>
      <c r="AB77" s="3">
        <f t="shared" si="15"/>
        <v>936.60923392372922</v>
      </c>
      <c r="AC77" s="12">
        <f>(AB77*POP_PADRAO!$H$2)/100000</f>
        <v>85.505513656002023</v>
      </c>
      <c r="AD77" s="8">
        <f>VLOOKUP(A77,OBITOS!A:AC,9,0)</f>
        <v>48</v>
      </c>
      <c r="AE77" s="1">
        <f>VLOOKUP(A77,POP_2021_FX_ETARIA!A:AC,27,0)</f>
        <v>2124.5229117243102</v>
      </c>
      <c r="AF77" s="3">
        <f t="shared" si="16"/>
        <v>2259.3307765761924</v>
      </c>
      <c r="AG77" s="12">
        <f>(AF77*POP_PADRAO!$I$2)/100000</f>
        <v>156.22154555475564</v>
      </c>
      <c r="AH77" s="12">
        <f t="shared" si="17"/>
        <v>309.84781499890278</v>
      </c>
    </row>
    <row r="78" spans="1:34" x14ac:dyDescent="0.25">
      <c r="A78" s="8" t="s">
        <v>77</v>
      </c>
      <c r="B78" s="6">
        <f>VLOOKUP($A78,OBITOS!A:AC,2,0)</f>
        <v>0</v>
      </c>
      <c r="C78" s="1">
        <f>VLOOKUP(A78,POP_2021_FX_ETARIA!A:AC,6,0)</f>
        <v>4005.0107490762516</v>
      </c>
      <c r="D78" s="3">
        <f t="shared" si="9"/>
        <v>0</v>
      </c>
      <c r="E78" s="12">
        <f>(D78*POP_PADRAO!$B$2)/100000</f>
        <v>0</v>
      </c>
      <c r="F78" s="6">
        <f>VLOOKUP(A78,OBITOS!A:AC,3,0)</f>
        <v>0</v>
      </c>
      <c r="G78" s="1">
        <f>VLOOKUP(A78,POP_2021_FX_ETARIA!A:AC,9,0)</f>
        <v>3824.1481793306671</v>
      </c>
      <c r="H78" s="3">
        <f t="shared" si="10"/>
        <v>0</v>
      </c>
      <c r="I78" s="12">
        <f>(H78*POP_PADRAO!$C$2)/100000</f>
        <v>0</v>
      </c>
      <c r="J78" s="8">
        <f>VLOOKUP(A78,OBITOS!A:AC,4,0)</f>
        <v>0</v>
      </c>
      <c r="K78" s="1">
        <f>VLOOKUP(A78,POP_2021_FX_ETARIA!A:AC,12,0)</f>
        <v>4852.0711398090962</v>
      </c>
      <c r="L78" s="3">
        <f t="shared" si="11"/>
        <v>0</v>
      </c>
      <c r="M78" s="12">
        <f>(L78*POP_PADRAO!$D$2)/100000</f>
        <v>0</v>
      </c>
      <c r="N78" s="8">
        <f>VLOOKUP(A78,OBITOS!A:AB,5,0)</f>
        <v>2</v>
      </c>
      <c r="O78" s="1">
        <f>VLOOKUP(A78,POP_2021_FX_ETARIA!A:AC,15,0)</f>
        <v>5557.2906223767841</v>
      </c>
      <c r="P78" s="3">
        <f t="shared" si="12"/>
        <v>35.988760277299029</v>
      </c>
      <c r="Q78" s="12">
        <f>(P78*POP_PADRAO!$E$2)/100000</f>
        <v>5.9662197029516797</v>
      </c>
      <c r="R78" s="8">
        <f>VLOOKUP($A78,OBITOS!A:AB,6,0)</f>
        <v>8</v>
      </c>
      <c r="S78" s="1">
        <f>VLOOKUP(A78,POP_2021_FX_ETARIA!A:AC,18,0)</f>
        <v>5423.9434586864409</v>
      </c>
      <c r="T78" s="3">
        <f t="shared" si="13"/>
        <v>147.49416288969618</v>
      </c>
      <c r="U78" s="12">
        <f>(T78*POP_PADRAO!$F$2)/100000</f>
        <v>22.503570446153368</v>
      </c>
      <c r="V78" s="8">
        <f>VLOOKUP(A78,OBITOS!A:AC,7,0)</f>
        <v>19</v>
      </c>
      <c r="W78" s="1">
        <f>VLOOKUP(A78,POP_2021_FX_ETARIA!A:AC,21,0)</f>
        <v>4806.4571583514098</v>
      </c>
      <c r="X78" s="3">
        <f t="shared" si="14"/>
        <v>395.30155734326581</v>
      </c>
      <c r="Y78" s="12">
        <f>(X78*POP_PADRAO!$G$2)/100000</f>
        <v>48.202875130374252</v>
      </c>
      <c r="Z78" s="8">
        <f>VLOOKUP(A78,OBITOS!A:AC,8,0)</f>
        <v>37</v>
      </c>
      <c r="AA78" s="1">
        <f>VLOOKUP(A78,POP_2021_FX_ETARIA!A:AC,24,0)</f>
        <v>4016.49293222182</v>
      </c>
      <c r="AB78" s="3">
        <f t="shared" si="15"/>
        <v>921.20167082013415</v>
      </c>
      <c r="AC78" s="12">
        <f>(AB78*POP_PADRAO!$H$2)/100000</f>
        <v>84.098916806811189</v>
      </c>
      <c r="AD78" s="8">
        <f>VLOOKUP(A78,OBITOS!A:AC,9,0)</f>
        <v>88</v>
      </c>
      <c r="AE78" s="1">
        <f>VLOOKUP(A78,POP_2021_FX_ETARIA!A:AC,27,0)</f>
        <v>3526.2821825446376</v>
      </c>
      <c r="AF78" s="3">
        <f t="shared" si="16"/>
        <v>2495.546171421182</v>
      </c>
      <c r="AG78" s="12">
        <f>(AF78*POP_PADRAO!$I$2)/100000</f>
        <v>172.55467147376456</v>
      </c>
      <c r="AH78" s="12">
        <f t="shared" si="17"/>
        <v>333.32625356005508</v>
      </c>
    </row>
    <row r="79" spans="1:34" x14ac:dyDescent="0.25">
      <c r="A79" s="8" t="s">
        <v>78</v>
      </c>
      <c r="B79" s="6">
        <f>VLOOKUP($A79,OBITOS!A:AC,2,0)</f>
        <v>0</v>
      </c>
      <c r="C79" s="1">
        <f>VLOOKUP(A79,POP_2021_FX_ETARIA!A:AC,6,0)</f>
        <v>3400.6887576816489</v>
      </c>
      <c r="D79" s="3">
        <f t="shared" si="9"/>
        <v>0</v>
      </c>
      <c r="E79" s="12">
        <f>(D79*POP_PADRAO!$B$2)/100000</f>
        <v>0</v>
      </c>
      <c r="F79" s="6">
        <f>VLOOKUP(A79,OBITOS!A:AC,3,0)</f>
        <v>0</v>
      </c>
      <c r="G79" s="1">
        <f>VLOOKUP(A79,POP_2021_FX_ETARIA!A:AC,9,0)</f>
        <v>3204.7690821256037</v>
      </c>
      <c r="H79" s="3">
        <f t="shared" si="10"/>
        <v>0</v>
      </c>
      <c r="I79" s="12">
        <f>(H79*POP_PADRAO!$C$2)/100000</f>
        <v>0</v>
      </c>
      <c r="J79" s="8">
        <f>VLOOKUP(A79,OBITOS!A:AC,4,0)</f>
        <v>0</v>
      </c>
      <c r="K79" s="1">
        <f>VLOOKUP(A79,POP_2021_FX_ETARIA!A:AC,12,0)</f>
        <v>4139.8776675683803</v>
      </c>
      <c r="L79" s="3">
        <f t="shared" si="11"/>
        <v>0</v>
      </c>
      <c r="M79" s="12">
        <f>(L79*POP_PADRAO!$D$2)/100000</f>
        <v>0</v>
      </c>
      <c r="N79" s="8">
        <f>VLOOKUP(A79,OBITOS!A:AB,5,0)</f>
        <v>2</v>
      </c>
      <c r="O79" s="1">
        <f>VLOOKUP(A79,POP_2021_FX_ETARIA!A:AC,15,0)</f>
        <v>5246.4243764777666</v>
      </c>
      <c r="P79" s="3">
        <f t="shared" si="12"/>
        <v>38.121201345567044</v>
      </c>
      <c r="Q79" s="12">
        <f>(P79*POP_PADRAO!$E$2)/100000</f>
        <v>6.3197359624408707</v>
      </c>
      <c r="R79" s="8">
        <f>VLOOKUP($A79,OBITOS!A:AB,6,0)</f>
        <v>10</v>
      </c>
      <c r="S79" s="1">
        <f>VLOOKUP(A79,POP_2021_FX_ETARIA!A:AC,18,0)</f>
        <v>5227.9167074963252</v>
      </c>
      <c r="T79" s="3">
        <f t="shared" si="13"/>
        <v>191.28078275732608</v>
      </c>
      <c r="U79" s="12">
        <f>(T79*POP_PADRAO!$F$2)/100000</f>
        <v>29.184209635427916</v>
      </c>
      <c r="V79" s="8">
        <f>VLOOKUP(A79,OBITOS!A:AC,7,0)</f>
        <v>15</v>
      </c>
      <c r="W79" s="1">
        <f>VLOOKUP(A79,POP_2021_FX_ETARIA!A:AC,21,0)</f>
        <v>4573.9812153658304</v>
      </c>
      <c r="X79" s="3">
        <f t="shared" si="14"/>
        <v>327.94188025103836</v>
      </c>
      <c r="Y79" s="12">
        <f>(X79*POP_PADRAO!$G$2)/100000</f>
        <v>39.989069635852886</v>
      </c>
      <c r="Z79" s="8">
        <f>VLOOKUP(A79,OBITOS!A:AC,8,0)</f>
        <v>27</v>
      </c>
      <c r="AA79" s="1">
        <f>VLOOKUP(A79,POP_2021_FX_ETARIA!A:AC,24,0)</f>
        <v>3996.7914293463523</v>
      </c>
      <c r="AB79" s="3">
        <f t="shared" si="15"/>
        <v>675.54188096364248</v>
      </c>
      <c r="AC79" s="12">
        <f>(AB79*POP_PADRAO!$H$2)/100000</f>
        <v>61.671990234341202</v>
      </c>
      <c r="AD79" s="8">
        <f>VLOOKUP(A79,OBITOS!A:AC,9,0)</f>
        <v>88</v>
      </c>
      <c r="AE79" s="1">
        <f>VLOOKUP(A79,POP_2021_FX_ETARIA!A:AC,27,0)</f>
        <v>3709.8847218726401</v>
      </c>
      <c r="AF79" s="3">
        <f t="shared" si="16"/>
        <v>2372.0413596997214</v>
      </c>
      <c r="AG79" s="12">
        <f>(AF79*POP_PADRAO!$I$2)/100000</f>
        <v>164.01492476176955</v>
      </c>
      <c r="AH79" s="12">
        <f t="shared" si="17"/>
        <v>301.17993022983239</v>
      </c>
    </row>
    <row r="80" spans="1:34" x14ac:dyDescent="0.25">
      <c r="A80" s="8" t="s">
        <v>79</v>
      </c>
      <c r="B80" s="6">
        <f>VLOOKUP($A80,OBITOS!A:AC,2,0)</f>
        <v>0</v>
      </c>
      <c r="C80" s="1">
        <f>VLOOKUP(A80,POP_2021_FX_ETARIA!A:AC,6,0)</f>
        <v>3144.5007832268952</v>
      </c>
      <c r="D80" s="3">
        <f t="shared" si="9"/>
        <v>0</v>
      </c>
      <c r="E80" s="12">
        <f>(D80*POP_PADRAO!$B$2)/100000</f>
        <v>0</v>
      </c>
      <c r="F80" s="6">
        <f>VLOOKUP(A80,OBITOS!A:AC,3,0)</f>
        <v>0</v>
      </c>
      <c r="G80" s="1">
        <f>VLOOKUP(A80,POP_2021_FX_ETARIA!A:AC,9,0)</f>
        <v>2970.4347826086955</v>
      </c>
      <c r="H80" s="3">
        <f t="shared" si="10"/>
        <v>0</v>
      </c>
      <c r="I80" s="12">
        <f>(H80*POP_PADRAO!$C$2)/100000</f>
        <v>0</v>
      </c>
      <c r="J80" s="8">
        <f>VLOOKUP(A80,OBITOS!A:AC,4,0)</f>
        <v>1</v>
      </c>
      <c r="K80" s="1">
        <f>VLOOKUP(A80,POP_2021_FX_ETARIA!A:AC,12,0)</f>
        <v>3874.7100991884581</v>
      </c>
      <c r="L80" s="3">
        <f t="shared" si="11"/>
        <v>25.808382418324555</v>
      </c>
      <c r="M80" s="12">
        <f>(L80*POP_PADRAO!$D$2)/100000</f>
        <v>3.8191533451542585</v>
      </c>
      <c r="N80" s="8">
        <f>VLOOKUP(A80,OBITOS!A:AB,5,0)</f>
        <v>4</v>
      </c>
      <c r="O80" s="1">
        <f>VLOOKUP(A80,POP_2021_FX_ETARIA!A:AC,15,0)</f>
        <v>4472.8495156738618</v>
      </c>
      <c r="P80" s="3">
        <f t="shared" si="12"/>
        <v>89.428450163214933</v>
      </c>
      <c r="Q80" s="12">
        <f>(P80*POP_PADRAO!$E$2)/100000</f>
        <v>14.825455982843552</v>
      </c>
      <c r="R80" s="8">
        <f>VLOOKUP($A80,OBITOS!A:AB,6,0)</f>
        <v>12</v>
      </c>
      <c r="S80" s="1">
        <f>VLOOKUP(A80,POP_2021_FX_ETARIA!A:AC,18,0)</f>
        <v>4685.5575698187158</v>
      </c>
      <c r="T80" s="3">
        <f t="shared" si="13"/>
        <v>256.10612656423467</v>
      </c>
      <c r="U80" s="12">
        <f>(T80*POP_PADRAO!$F$2)/100000</f>
        <v>39.074781997575201</v>
      </c>
      <c r="V80" s="8">
        <f>VLOOKUP(A80,OBITOS!A:AC,7,0)</f>
        <v>14</v>
      </c>
      <c r="W80" s="1">
        <f>VLOOKUP(A80,POP_2021_FX_ETARIA!A:AC,21,0)</f>
        <v>4377.7634075326378</v>
      </c>
      <c r="X80" s="3">
        <f t="shared" si="14"/>
        <v>319.79800406551834</v>
      </c>
      <c r="Y80" s="12">
        <f>(X80*POP_PADRAO!$G$2)/100000</f>
        <v>38.996009427625665</v>
      </c>
      <c r="Z80" s="8">
        <f>VLOOKUP(A80,OBITOS!A:AC,8,0)</f>
        <v>31</v>
      </c>
      <c r="AA80" s="1">
        <f>VLOOKUP(A80,POP_2021_FX_ETARIA!A:AC,24,0)</f>
        <v>3600.3376729048009</v>
      </c>
      <c r="AB80" s="3">
        <f t="shared" si="15"/>
        <v>861.03034816144839</v>
      </c>
      <c r="AC80" s="12">
        <f>(AB80*POP_PADRAO!$H$2)/100000</f>
        <v>78.605718934163548</v>
      </c>
      <c r="AD80" s="8">
        <f>VLOOKUP(A80,OBITOS!A:AC,9,0)</f>
        <v>78</v>
      </c>
      <c r="AE80" s="1">
        <f>VLOOKUP(A80,POP_2021_FX_ETARIA!A:AC,27,0)</f>
        <v>3603.4583438207901</v>
      </c>
      <c r="AF80" s="3">
        <f t="shared" si="16"/>
        <v>2164.58725362413</v>
      </c>
      <c r="AG80" s="12">
        <f>(AF80*POP_PADRAO!$I$2)/100000</f>
        <v>149.67049966969796</v>
      </c>
      <c r="AH80" s="12">
        <f t="shared" si="17"/>
        <v>324.99161935706019</v>
      </c>
    </row>
    <row r="81" spans="1:34" x14ac:dyDescent="0.25">
      <c r="A81" s="8" t="s">
        <v>80</v>
      </c>
      <c r="B81" s="6">
        <f>VLOOKUP($A81,OBITOS!A:AC,2,0)</f>
        <v>0</v>
      </c>
      <c r="C81" s="1">
        <f>VLOOKUP(A81,POP_2021_FX_ETARIA!A:AC,6,0)</f>
        <v>3897.1745334796924</v>
      </c>
      <c r="D81" s="3">
        <f t="shared" si="9"/>
        <v>0</v>
      </c>
      <c r="E81" s="12">
        <f>(D81*POP_PADRAO!$B$2)/100000</f>
        <v>0</v>
      </c>
      <c r="F81" s="6">
        <f>VLOOKUP(A81,OBITOS!A:AC,3,0)</f>
        <v>0</v>
      </c>
      <c r="G81" s="1">
        <f>VLOOKUP(A81,POP_2021_FX_ETARIA!A:AC,9,0)</f>
        <v>3541.409854423292</v>
      </c>
      <c r="H81" s="3">
        <f t="shared" si="10"/>
        <v>0</v>
      </c>
      <c r="I81" s="12">
        <f>(H81*POP_PADRAO!$C$2)/100000</f>
        <v>0</v>
      </c>
      <c r="J81" s="8">
        <f>VLOOKUP(A81,OBITOS!A:AC,4,0)</f>
        <v>1</v>
      </c>
      <c r="K81" s="1">
        <f>VLOOKUP(A81,POP_2021_FX_ETARIA!A:AC,12,0)</f>
        <v>4592.4115927291214</v>
      </c>
      <c r="L81" s="3">
        <f t="shared" si="11"/>
        <v>21.775051730625311</v>
      </c>
      <c r="M81" s="12">
        <f>(L81*POP_PADRAO!$D$2)/100000</f>
        <v>3.2222965511731383</v>
      </c>
      <c r="N81" s="8">
        <f>VLOOKUP(A81,OBITOS!A:AB,5,0)</f>
        <v>6</v>
      </c>
      <c r="O81" s="1">
        <f>VLOOKUP(A81,POP_2021_FX_ETARIA!A:AC,15,0)</f>
        <v>5442.5845219601752</v>
      </c>
      <c r="P81" s="3">
        <f t="shared" si="12"/>
        <v>110.2417422419573</v>
      </c>
      <c r="Q81" s="12">
        <f>(P81*POP_PADRAO!$E$2)/100000</f>
        <v>18.275885292624722</v>
      </c>
      <c r="R81" s="8">
        <f>VLOOKUP($A81,OBITOS!A:AB,6,0)</f>
        <v>8</v>
      </c>
      <c r="S81" s="1">
        <f>VLOOKUP(A81,POP_2021_FX_ETARIA!A:AC,18,0)</f>
        <v>4798.1248562392175</v>
      </c>
      <c r="T81" s="3">
        <f t="shared" si="13"/>
        <v>166.73180127018247</v>
      </c>
      <c r="U81" s="12">
        <f>(T81*POP_PADRAO!$F$2)/100000</f>
        <v>25.438707281613453</v>
      </c>
      <c r="V81" s="8">
        <f>VLOOKUP(A81,OBITOS!A:AC,7,0)</f>
        <v>23</v>
      </c>
      <c r="W81" s="1">
        <f>VLOOKUP(A81,POP_2021_FX_ETARIA!A:AC,21,0)</f>
        <v>4389.0265273311888</v>
      </c>
      <c r="X81" s="3">
        <f t="shared" si="14"/>
        <v>524.03419885423853</v>
      </c>
      <c r="Y81" s="12">
        <f>(X81*POP_PADRAO!$G$2)/100000</f>
        <v>63.900469356061059</v>
      </c>
      <c r="Z81" s="8">
        <f>VLOOKUP(A81,OBITOS!A:AC,8,0)</f>
        <v>23</v>
      </c>
      <c r="AA81" s="1">
        <f>VLOOKUP(A81,POP_2021_FX_ETARIA!A:AC,24,0)</f>
        <v>3950.5921667719522</v>
      </c>
      <c r="AB81" s="3">
        <f t="shared" si="15"/>
        <v>582.19120144698229</v>
      </c>
      <c r="AC81" s="12">
        <f>(AB81*POP_PADRAO!$H$2)/100000</f>
        <v>53.149761845912934</v>
      </c>
      <c r="AD81" s="8">
        <f>VLOOKUP(A81,OBITOS!A:AC,9,0)</f>
        <v>99</v>
      </c>
      <c r="AE81" s="1">
        <f>VLOOKUP(A81,POP_2021_FX_ETARIA!A:AC,27,0)</f>
        <v>3457.2735116479726</v>
      </c>
      <c r="AF81" s="3">
        <f t="shared" si="16"/>
        <v>2863.5281433897849</v>
      </c>
      <c r="AG81" s="12">
        <f>(AF81*POP_PADRAO!$I$2)/100000</f>
        <v>197.99880430868205</v>
      </c>
      <c r="AH81" s="12">
        <f t="shared" si="17"/>
        <v>361.98592463606735</v>
      </c>
    </row>
    <row r="82" spans="1:34" x14ac:dyDescent="0.25">
      <c r="A82" s="8" t="s">
        <v>81</v>
      </c>
      <c r="B82" s="6">
        <f>VLOOKUP($A82,OBITOS!A:AC,2,0)</f>
        <v>0</v>
      </c>
      <c r="C82" s="1">
        <f>VLOOKUP(A82,POP_2021_FX_ETARIA!A:AC,6,0)</f>
        <v>3886.7205062984494</v>
      </c>
      <c r="D82" s="3">
        <f t="shared" si="9"/>
        <v>0</v>
      </c>
      <c r="E82" s="12">
        <f>(D82*POP_PADRAO!$B$2)/100000</f>
        <v>0</v>
      </c>
      <c r="F82" s="6">
        <f>VLOOKUP(A82,OBITOS!A:AC,3,0)</f>
        <v>0</v>
      </c>
      <c r="G82" s="1">
        <f>VLOOKUP(A82,POP_2021_FX_ETARIA!A:AC,9,0)</f>
        <v>3610.295067217106</v>
      </c>
      <c r="H82" s="3">
        <f t="shared" si="10"/>
        <v>0</v>
      </c>
      <c r="I82" s="12">
        <f>(H82*POP_PADRAO!$C$2)/100000</f>
        <v>0</v>
      </c>
      <c r="J82" s="8">
        <f>VLOOKUP(A82,OBITOS!A:AC,4,0)</f>
        <v>1</v>
      </c>
      <c r="K82" s="1">
        <f>VLOOKUP(A82,POP_2021_FX_ETARIA!A:AC,12,0)</f>
        <v>4440.7500303214065</v>
      </c>
      <c r="L82" s="3">
        <f t="shared" si="11"/>
        <v>22.518718531149194</v>
      </c>
      <c r="M82" s="12">
        <f>(L82*POP_PADRAO!$D$2)/100000</f>
        <v>3.3323451974952873</v>
      </c>
      <c r="N82" s="8">
        <f>VLOOKUP(A82,OBITOS!A:AB,5,0)</f>
        <v>4</v>
      </c>
      <c r="O82" s="1">
        <f>VLOOKUP(A82,POP_2021_FX_ETARIA!A:AC,15,0)</f>
        <v>5952.7941592920351</v>
      </c>
      <c r="P82" s="3">
        <f t="shared" si="12"/>
        <v>67.195335383068567</v>
      </c>
      <c r="Q82" s="12">
        <f>(P82*POP_PADRAO!$E$2)/100000</f>
        <v>11.139648346314132</v>
      </c>
      <c r="R82" s="8">
        <f>VLOOKUP($A82,OBITOS!A:AB,6,0)</f>
        <v>10</v>
      </c>
      <c r="S82" s="1">
        <f>VLOOKUP(A82,POP_2021_FX_ETARIA!A:AC,18,0)</f>
        <v>5372.6162239770283</v>
      </c>
      <c r="T82" s="3">
        <f t="shared" si="13"/>
        <v>186.12905860224637</v>
      </c>
      <c r="U82" s="12">
        <f>(T82*POP_PADRAO!$F$2)/100000</f>
        <v>28.398197598262172</v>
      </c>
      <c r="V82" s="8">
        <f>VLOOKUP(A82,OBITOS!A:AC,7,0)</f>
        <v>30</v>
      </c>
      <c r="W82" s="1">
        <f>VLOOKUP(A82,POP_2021_FX_ETARIA!A:AC,21,0)</f>
        <v>4635.9871922918746</v>
      </c>
      <c r="X82" s="3">
        <f t="shared" si="14"/>
        <v>647.11136497271082</v>
      </c>
      <c r="Y82" s="12">
        <f>(X82*POP_PADRAO!$G$2)/100000</f>
        <v>78.908437727552524</v>
      </c>
      <c r="Z82" s="8">
        <f>VLOOKUP(A82,OBITOS!A:AC,8,0)</f>
        <v>29</v>
      </c>
      <c r="AA82" s="1">
        <f>VLOOKUP(A82,POP_2021_FX_ETARIA!A:AC,24,0)</f>
        <v>3690.1581323941114</v>
      </c>
      <c r="AB82" s="3">
        <f t="shared" si="15"/>
        <v>785.87418098490252</v>
      </c>
      <c r="AC82" s="12">
        <f>(AB82*POP_PADRAO!$H$2)/100000</f>
        <v>71.744515300791917</v>
      </c>
      <c r="AD82" s="8">
        <f>VLOOKUP(A82,OBITOS!A:AC,9,0)</f>
        <v>86</v>
      </c>
      <c r="AE82" s="1">
        <f>VLOOKUP(A82,POP_2021_FX_ETARIA!A:AC,27,0)</f>
        <v>3442.1604973156254</v>
      </c>
      <c r="AF82" s="3">
        <f t="shared" si="16"/>
        <v>2498.4308566398122</v>
      </c>
      <c r="AG82" s="12">
        <f>(AF82*POP_PADRAO!$I$2)/100000</f>
        <v>172.75413318515515</v>
      </c>
      <c r="AH82" s="12">
        <f t="shared" si="17"/>
        <v>366.27727735557119</v>
      </c>
    </row>
    <row r="83" spans="1:34" x14ac:dyDescent="0.25">
      <c r="A83" s="8" t="s">
        <v>82</v>
      </c>
      <c r="B83" s="6">
        <f>VLOOKUP($A83,OBITOS!A:AC,2,0)</f>
        <v>0</v>
      </c>
      <c r="C83" s="1">
        <f>VLOOKUP(A83,POP_2021_FX_ETARIA!A:AC,6,0)</f>
        <v>2116.7160247093025</v>
      </c>
      <c r="D83" s="3">
        <f t="shared" si="9"/>
        <v>0</v>
      </c>
      <c r="E83" s="12">
        <f>(D83*POP_PADRAO!$B$2)/100000</f>
        <v>0</v>
      </c>
      <c r="F83" s="6">
        <f>VLOOKUP(A83,OBITOS!A:AC,3,0)</f>
        <v>0</v>
      </c>
      <c r="G83" s="1">
        <f>VLOOKUP(A83,POP_2021_FX_ETARIA!A:AC,9,0)</f>
        <v>2231.0528210013758</v>
      </c>
      <c r="H83" s="3">
        <f t="shared" si="10"/>
        <v>0</v>
      </c>
      <c r="I83" s="12">
        <f>(H83*POP_PADRAO!$C$2)/100000</f>
        <v>0</v>
      </c>
      <c r="J83" s="8">
        <f>VLOOKUP(A83,OBITOS!A:AC,4,0)</f>
        <v>0</v>
      </c>
      <c r="K83" s="1">
        <f>VLOOKUP(A83,POP_2021_FX_ETARIA!A:AC,12,0)</f>
        <v>2819.6728522336771</v>
      </c>
      <c r="L83" s="3">
        <f t="shared" si="11"/>
        <v>0</v>
      </c>
      <c r="M83" s="12">
        <f>(L83*POP_PADRAO!$D$2)/100000</f>
        <v>0</v>
      </c>
      <c r="N83" s="8">
        <f>VLOOKUP(A83,OBITOS!A:AB,5,0)</f>
        <v>0</v>
      </c>
      <c r="O83" s="1">
        <f>VLOOKUP(A83,POP_2021_FX_ETARIA!A:AC,15,0)</f>
        <v>3413.1566371681415</v>
      </c>
      <c r="P83" s="3">
        <f t="shared" si="12"/>
        <v>0</v>
      </c>
      <c r="Q83" s="12">
        <f>(P83*POP_PADRAO!$E$2)/100000</f>
        <v>0</v>
      </c>
      <c r="R83" s="8">
        <f>VLOOKUP($A83,OBITOS!A:AB,6,0)</f>
        <v>6</v>
      </c>
      <c r="S83" s="1">
        <f>VLOOKUP(A83,POP_2021_FX_ETARIA!A:AC,18,0)</f>
        <v>3178.6440775305095</v>
      </c>
      <c r="T83" s="3">
        <f t="shared" si="13"/>
        <v>188.75973067929655</v>
      </c>
      <c r="U83" s="12">
        <f>(T83*POP_PADRAO!$F$2)/100000</f>
        <v>28.799566121916222</v>
      </c>
      <c r="V83" s="8">
        <f>VLOOKUP(A83,OBITOS!A:AC,7,0)</f>
        <v>18</v>
      </c>
      <c r="W83" s="1">
        <f>VLOOKUP(A83,POP_2021_FX_ETARIA!A:AC,21,0)</f>
        <v>3193.7547735150697</v>
      </c>
      <c r="X83" s="3">
        <f t="shared" si="14"/>
        <v>563.59994039833782</v>
      </c>
      <c r="Y83" s="12">
        <f>(X83*POP_PADRAO!$G$2)/100000</f>
        <v>68.725096185028377</v>
      </c>
      <c r="Z83" s="8">
        <f>VLOOKUP(A83,OBITOS!A:AC,8,0)</f>
        <v>27</v>
      </c>
      <c r="AA83" s="1">
        <f>VLOOKUP(A83,POP_2021_FX_ETARIA!A:AC,24,0)</f>
        <v>2758.3278244378216</v>
      </c>
      <c r="AB83" s="3">
        <f t="shared" si="15"/>
        <v>978.85391869629939</v>
      </c>
      <c r="AC83" s="12">
        <f>(AB83*POP_PADRAO!$H$2)/100000</f>
        <v>89.362141735123259</v>
      </c>
      <c r="AD83" s="8">
        <f>VLOOKUP(A83,OBITOS!A:AC,9,0)</f>
        <v>60</v>
      </c>
      <c r="AE83" s="1">
        <f>VLOOKUP(A83,POP_2021_FX_ETARIA!A:AC,27,0)</f>
        <v>2566.3300367335405</v>
      </c>
      <c r="AF83" s="3">
        <f t="shared" si="16"/>
        <v>2337.9689728593448</v>
      </c>
      <c r="AG83" s="12">
        <f>(AF83*POP_PADRAO!$I$2)/100000</f>
        <v>161.65898777895669</v>
      </c>
      <c r="AH83" s="12">
        <f t="shared" si="17"/>
        <v>348.54579182102452</v>
      </c>
    </row>
    <row r="84" spans="1:34" x14ac:dyDescent="0.25">
      <c r="A84" s="8" t="s">
        <v>83</v>
      </c>
      <c r="B84" s="6">
        <f>VLOOKUP($A84,OBITOS!A:AC,2,0)</f>
        <v>0</v>
      </c>
      <c r="C84" s="1">
        <f>VLOOKUP(A84,POP_2021_FX_ETARIA!A:AC,6,0)</f>
        <v>2445.4849738075545</v>
      </c>
      <c r="D84" s="3">
        <f t="shared" si="9"/>
        <v>0</v>
      </c>
      <c r="E84" s="12">
        <f>(D84*POP_PADRAO!$B$2)/100000</f>
        <v>0</v>
      </c>
      <c r="F84" s="6">
        <f>VLOOKUP(A84,OBITOS!A:AC,3,0)</f>
        <v>0</v>
      </c>
      <c r="G84" s="1">
        <f>VLOOKUP(A84,POP_2021_FX_ETARIA!A:AC,9,0)</f>
        <v>2322.2672997586988</v>
      </c>
      <c r="H84" s="3">
        <f t="shared" si="10"/>
        <v>0</v>
      </c>
      <c r="I84" s="12">
        <f>(H84*POP_PADRAO!$C$2)/100000</f>
        <v>0</v>
      </c>
      <c r="J84" s="8">
        <f>VLOOKUP(A84,OBITOS!A:AC,4,0)</f>
        <v>0</v>
      </c>
      <c r="K84" s="1">
        <f>VLOOKUP(A84,POP_2021_FX_ETARIA!A:AC,12,0)</f>
        <v>2933.4455554334686</v>
      </c>
      <c r="L84" s="3">
        <f t="shared" si="11"/>
        <v>0</v>
      </c>
      <c r="M84" s="12">
        <f>(L84*POP_PADRAO!$D$2)/100000</f>
        <v>0</v>
      </c>
      <c r="N84" s="8">
        <f>VLOOKUP(A84,OBITOS!A:AB,5,0)</f>
        <v>3</v>
      </c>
      <c r="O84" s="1">
        <f>VLOOKUP(A84,POP_2021_FX_ETARIA!A:AC,15,0)</f>
        <v>3632.0182177743154</v>
      </c>
      <c r="P84" s="3">
        <f t="shared" si="12"/>
        <v>82.598704635308422</v>
      </c>
      <c r="Q84" s="12">
        <f>(P84*POP_PADRAO!$E$2)/100000</f>
        <v>13.693220195315057</v>
      </c>
      <c r="R84" s="8">
        <f>VLOOKUP($A84,OBITOS!A:AB,6,0)</f>
        <v>1</v>
      </c>
      <c r="S84" s="1">
        <f>VLOOKUP(A84,POP_2021_FX_ETARIA!A:AC,18,0)</f>
        <v>3588.8956354215106</v>
      </c>
      <c r="T84" s="3">
        <f t="shared" si="13"/>
        <v>27.863724710472155</v>
      </c>
      <c r="U84" s="12">
        <f>(T84*POP_PADRAO!$F$2)/100000</f>
        <v>4.2512414025717256</v>
      </c>
      <c r="V84" s="8">
        <f>VLOOKUP(A84,OBITOS!A:AC,7,0)</f>
        <v>13</v>
      </c>
      <c r="W84" s="1">
        <f>VLOOKUP(A84,POP_2021_FX_ETARIA!A:AC,21,0)</f>
        <v>3144.0163797679529</v>
      </c>
      <c r="X84" s="3">
        <f t="shared" si="14"/>
        <v>413.48385090027671</v>
      </c>
      <c r="Y84" s="12">
        <f>(X84*POP_PADRAO!$G$2)/100000</f>
        <v>50.420014955986773</v>
      </c>
      <c r="Z84" s="8">
        <f>VLOOKUP(A84,OBITOS!A:AC,8,0)</f>
        <v>19</v>
      </c>
      <c r="AA84" s="1">
        <f>VLOOKUP(A84,POP_2021_FX_ETARIA!A:AC,24,0)</f>
        <v>2697.6144411015966</v>
      </c>
      <c r="AB84" s="3">
        <f t="shared" si="15"/>
        <v>704.32600413575665</v>
      </c>
      <c r="AC84" s="12">
        <f>(AB84*POP_PADRAO!$H$2)/100000</f>
        <v>64.299768338405542</v>
      </c>
      <c r="AD84" s="8">
        <f>VLOOKUP(A84,OBITOS!A:AC,9,0)</f>
        <v>68</v>
      </c>
      <c r="AE84" s="1">
        <f>VLOOKUP(A84,POP_2021_FX_ETARIA!A:AC,27,0)</f>
        <v>2271.3966582742046</v>
      </c>
      <c r="AF84" s="3">
        <f t="shared" si="16"/>
        <v>2993.7527535003969</v>
      </c>
      <c r="AG84" s="12">
        <f>(AF84*POP_PADRAO!$I$2)/100000</f>
        <v>207.00319183425478</v>
      </c>
      <c r="AH84" s="12">
        <f t="shared" si="17"/>
        <v>339.66743672653388</v>
      </c>
    </row>
    <row r="85" spans="1:34" x14ac:dyDescent="0.25">
      <c r="A85" s="8" t="s">
        <v>84</v>
      </c>
      <c r="B85" s="6">
        <f>VLOOKUP($A85,OBITOS!A:AC,2,0)</f>
        <v>0</v>
      </c>
      <c r="C85" s="1">
        <f>VLOOKUP(A85,POP_2021_FX_ETARIA!A:AC,6,0)</f>
        <v>2986.5305578531388</v>
      </c>
      <c r="D85" s="3">
        <f t="shared" si="9"/>
        <v>0</v>
      </c>
      <c r="E85" s="12">
        <f>(D85*POP_PADRAO!$B$2)/100000</f>
        <v>0</v>
      </c>
      <c r="F85" s="6">
        <f>VLOOKUP(A85,OBITOS!A:AC,3,0)</f>
        <v>0</v>
      </c>
      <c r="G85" s="1">
        <f>VLOOKUP(A85,POP_2021_FX_ETARIA!A:AC,9,0)</f>
        <v>2878.2090760488832</v>
      </c>
      <c r="H85" s="3">
        <f t="shared" si="10"/>
        <v>0</v>
      </c>
      <c r="I85" s="12">
        <f>(H85*POP_PADRAO!$C$2)/100000</f>
        <v>0</v>
      </c>
      <c r="J85" s="8">
        <f>VLOOKUP(A85,OBITOS!A:AC,4,0)</f>
        <v>0</v>
      </c>
      <c r="K85" s="1">
        <f>VLOOKUP(A85,POP_2021_FX_ETARIA!A:AC,12,0)</f>
        <v>3548.23953411713</v>
      </c>
      <c r="L85" s="3">
        <f t="shared" si="11"/>
        <v>0</v>
      </c>
      <c r="M85" s="12">
        <f>(L85*POP_PADRAO!$D$2)/100000</f>
        <v>0</v>
      </c>
      <c r="N85" s="8">
        <f>VLOOKUP(A85,OBITOS!A:AB,5,0)</f>
        <v>3</v>
      </c>
      <c r="O85" s="1">
        <f>VLOOKUP(A85,POP_2021_FX_ETARIA!A:AC,15,0)</f>
        <v>4817.0058129082518</v>
      </c>
      <c r="P85" s="3">
        <f t="shared" si="12"/>
        <v>62.279351873747473</v>
      </c>
      <c r="Q85" s="12">
        <f>(P85*POP_PADRAO!$E$2)/100000</f>
        <v>10.324676187042568</v>
      </c>
      <c r="R85" s="8">
        <f>VLOOKUP($A85,OBITOS!A:AB,6,0)</f>
        <v>9</v>
      </c>
      <c r="S85" s="1">
        <f>VLOOKUP(A85,POP_2021_FX_ETARIA!A:AC,18,0)</f>
        <v>4380.9865143160832</v>
      </c>
      <c r="T85" s="3">
        <f t="shared" si="13"/>
        <v>205.43318201482734</v>
      </c>
      <c r="U85" s="12">
        <f>(T85*POP_PADRAO!$F$2)/100000</f>
        <v>31.343478229070115</v>
      </c>
      <c r="V85" s="8">
        <f>VLOOKUP(A85,OBITOS!A:AC,7,0)</f>
        <v>24</v>
      </c>
      <c r="W85" s="1">
        <f>VLOOKUP(A85,POP_2021_FX_ETARIA!A:AC,21,0)</f>
        <v>3919.512398574353</v>
      </c>
      <c r="X85" s="3">
        <f t="shared" si="14"/>
        <v>612.32106342435691</v>
      </c>
      <c r="Y85" s="12">
        <f>(X85*POP_PADRAO!$G$2)/100000</f>
        <v>74.666125674561712</v>
      </c>
      <c r="Z85" s="8">
        <f>VLOOKUP(A85,OBITOS!A:AC,8,0)</f>
        <v>24</v>
      </c>
      <c r="AA85" s="1">
        <f>VLOOKUP(A85,POP_2021_FX_ETARIA!A:AC,24,0)</f>
        <v>3362.1254339273314</v>
      </c>
      <c r="AB85" s="3">
        <f t="shared" si="15"/>
        <v>713.83416447866932</v>
      </c>
      <c r="AC85" s="12">
        <f>(AB85*POP_PADRAO!$H$2)/100000</f>
        <v>65.16779323566017</v>
      </c>
      <c r="AD85" s="8">
        <f>VLOOKUP(A85,OBITOS!A:AC,9,0)</f>
        <v>87</v>
      </c>
      <c r="AE85" s="1">
        <f>VLOOKUP(A85,POP_2021_FX_ETARIA!A:AC,27,0)</f>
        <v>3124.0585946440833</v>
      </c>
      <c r="AF85" s="3">
        <f t="shared" si="16"/>
        <v>2784.8389319314833</v>
      </c>
      <c r="AG85" s="12">
        <f>(AF85*POP_PADRAO!$I$2)/100000</f>
        <v>192.55783463750814</v>
      </c>
      <c r="AH85" s="12">
        <f t="shared" si="17"/>
        <v>374.0599079638427</v>
      </c>
    </row>
    <row r="86" spans="1:34" x14ac:dyDescent="0.25">
      <c r="A86" s="8" t="s">
        <v>85</v>
      </c>
      <c r="B86" s="6">
        <f>VLOOKUP($A86,OBITOS!A:AC,2,0)</f>
        <v>0</v>
      </c>
      <c r="C86" s="1">
        <f>VLOOKUP(A86,POP_2021_FX_ETARIA!A:AC,6,0)</f>
        <v>4067.593835314839</v>
      </c>
      <c r="D86" s="3">
        <f t="shared" si="9"/>
        <v>0</v>
      </c>
      <c r="E86" s="12">
        <f>(D86*POP_PADRAO!$B$2)/100000</f>
        <v>0</v>
      </c>
      <c r="F86" s="6">
        <f>VLOOKUP(A86,OBITOS!A:AC,3,0)</f>
        <v>0</v>
      </c>
      <c r="G86" s="1">
        <f>VLOOKUP(A86,POP_2021_FX_ETARIA!A:AC,9,0)</f>
        <v>3439.7856873538949</v>
      </c>
      <c r="H86" s="3">
        <f t="shared" si="10"/>
        <v>0</v>
      </c>
      <c r="I86" s="12">
        <f>(H86*POP_PADRAO!$C$2)/100000</f>
        <v>0</v>
      </c>
      <c r="J86" s="8">
        <f>VLOOKUP(A86,OBITOS!A:AC,4,0)</f>
        <v>0</v>
      </c>
      <c r="K86" s="1">
        <f>VLOOKUP(A86,POP_2021_FX_ETARIA!A:AC,12,0)</f>
        <v>3841.2081955661556</v>
      </c>
      <c r="L86" s="3">
        <f t="shared" si="11"/>
        <v>0</v>
      </c>
      <c r="M86" s="12">
        <f>(L86*POP_PADRAO!$D$2)/100000</f>
        <v>0</v>
      </c>
      <c r="N86" s="8">
        <f>VLOOKUP(A86,OBITOS!A:AB,5,0)</f>
        <v>7</v>
      </c>
      <c r="O86" s="1">
        <f>VLOOKUP(A86,POP_2021_FX_ETARIA!A:AC,15,0)</f>
        <v>5057.2806732117806</v>
      </c>
      <c r="P86" s="3">
        <f t="shared" si="12"/>
        <v>138.4143070618708</v>
      </c>
      <c r="Q86" s="12">
        <f>(P86*POP_PADRAO!$E$2)/100000</f>
        <v>22.946335455846238</v>
      </c>
      <c r="R86" s="8">
        <f>VLOOKUP($A86,OBITOS!A:AB,6,0)</f>
        <v>8</v>
      </c>
      <c r="S86" s="1">
        <f>VLOOKUP(A86,POP_2021_FX_ETARIA!A:AC,18,0)</f>
        <v>4937.6545108088567</v>
      </c>
      <c r="T86" s="3">
        <f t="shared" si="13"/>
        <v>162.02024630292507</v>
      </c>
      <c r="U86" s="12">
        <f>(T86*POP_PADRAO!$F$2)/100000</f>
        <v>24.719853009421723</v>
      </c>
      <c r="V86" s="8">
        <f>VLOOKUP(A86,OBITOS!A:AC,7,0)</f>
        <v>13</v>
      </c>
      <c r="W86" s="1">
        <f>VLOOKUP(A86,POP_2021_FX_ETARIA!A:AC,21,0)</f>
        <v>4197.0855544331334</v>
      </c>
      <c r="X86" s="3">
        <f t="shared" si="14"/>
        <v>309.73874207231415</v>
      </c>
      <c r="Y86" s="12">
        <f>(X86*POP_PADRAO!$G$2)/100000</f>
        <v>37.769388027444627</v>
      </c>
      <c r="Z86" s="8">
        <f>VLOOKUP(A86,OBITOS!A:AC,8,0)</f>
        <v>26</v>
      </c>
      <c r="AA86" s="1">
        <f>VLOOKUP(A86,POP_2021_FX_ETARIA!A:AC,24,0)</f>
        <v>3458.4266439771482</v>
      </c>
      <c r="AB86" s="3">
        <f t="shared" si="15"/>
        <v>751.7869446581733</v>
      </c>
      <c r="AC86" s="12">
        <f>(AB86*POP_PADRAO!$H$2)/100000</f>
        <v>68.632602086974657</v>
      </c>
      <c r="AD86" s="8">
        <f>VLOOKUP(A86,OBITOS!A:AC,9,0)</f>
        <v>73</v>
      </c>
      <c r="AE86" s="1">
        <f>VLOOKUP(A86,POP_2021_FX_ETARIA!A:AC,27,0)</f>
        <v>3206.8396756082348</v>
      </c>
      <c r="AF86" s="3">
        <f t="shared" si="16"/>
        <v>2276.3844589815435</v>
      </c>
      <c r="AG86" s="12">
        <f>(AF86*POP_PADRAO!$I$2)/100000</f>
        <v>157.40072332296236</v>
      </c>
      <c r="AH86" s="12">
        <f t="shared" si="17"/>
        <v>311.46890190264958</v>
      </c>
    </row>
    <row r="87" spans="1:34" x14ac:dyDescent="0.25">
      <c r="A87" s="8" t="s">
        <v>86</v>
      </c>
      <c r="B87" s="6">
        <f>VLOOKUP($A87,OBITOS!A:AC,2,0)</f>
        <v>0</v>
      </c>
      <c r="C87" s="1">
        <f>VLOOKUP(A87,POP_2021_FX_ETARIA!A:AC,6,0)</f>
        <v>3335.2526528707017</v>
      </c>
      <c r="D87" s="3">
        <f t="shared" si="9"/>
        <v>0</v>
      </c>
      <c r="E87" s="12">
        <f>(D87*POP_PADRAO!$B$2)/100000</f>
        <v>0</v>
      </c>
      <c r="F87" s="6">
        <f>VLOOKUP(A87,OBITOS!A:AC,3,0)</f>
        <v>0</v>
      </c>
      <c r="G87" s="1">
        <f>VLOOKUP(A87,POP_2021_FX_ETARIA!A:AC,9,0)</f>
        <v>3190.911167931376</v>
      </c>
      <c r="H87" s="3">
        <f t="shared" si="10"/>
        <v>0</v>
      </c>
      <c r="I87" s="12">
        <f>(H87*POP_PADRAO!$C$2)/100000</f>
        <v>0</v>
      </c>
      <c r="J87" s="8">
        <f>VLOOKUP(A87,OBITOS!A:AC,4,0)</f>
        <v>1</v>
      </c>
      <c r="K87" s="1">
        <f>VLOOKUP(A87,POP_2021_FX_ETARIA!A:AC,12,0)</f>
        <v>4897.1143389441304</v>
      </c>
      <c r="L87" s="3">
        <f t="shared" si="11"/>
        <v>20.42018892733492</v>
      </c>
      <c r="M87" s="12">
        <f>(L87*POP_PADRAO!$D$2)/100000</f>
        <v>3.0218024355970456</v>
      </c>
      <c r="N87" s="8">
        <f>VLOOKUP(A87,OBITOS!A:AB,5,0)</f>
        <v>3</v>
      </c>
      <c r="O87" s="1">
        <f>VLOOKUP(A87,POP_2021_FX_ETARIA!A:AC,15,0)</f>
        <v>5992.7978437915672</v>
      </c>
      <c r="P87" s="3">
        <f t="shared" si="12"/>
        <v>50.060090098115808</v>
      </c>
      <c r="Q87" s="12">
        <f>(P87*POP_PADRAO!$E$2)/100000</f>
        <v>8.2989659430783274</v>
      </c>
      <c r="R87" s="8">
        <f>VLOOKUP($A87,OBITOS!A:AB,6,0)</f>
        <v>6</v>
      </c>
      <c r="S87" s="1">
        <f>VLOOKUP(A87,POP_2021_FX_ETARIA!A:AC,18,0)</f>
        <v>5672.8532771242199</v>
      </c>
      <c r="T87" s="3">
        <f t="shared" si="13"/>
        <v>105.76688144209544</v>
      </c>
      <c r="U87" s="12">
        <f>(T87*POP_PADRAO!$F$2)/100000</f>
        <v>16.137129909216359</v>
      </c>
      <c r="V87" s="8">
        <f>VLOOKUP(A87,OBITOS!A:AC,7,0)</f>
        <v>13</v>
      </c>
      <c r="W87" s="1">
        <f>VLOOKUP(A87,POP_2021_FX_ETARIA!A:AC,21,0)</f>
        <v>5160.376167963369</v>
      </c>
      <c r="X87" s="3">
        <f t="shared" si="14"/>
        <v>251.91961936237439</v>
      </c>
      <c r="Y87" s="12">
        <f>(X87*POP_PADRAO!$G$2)/100000</f>
        <v>30.718952985229908</v>
      </c>
      <c r="Z87" s="8">
        <f>VLOOKUP(A87,OBITOS!A:AC,8,0)</f>
        <v>24</v>
      </c>
      <c r="AA87" s="1">
        <f>VLOOKUP(A87,POP_2021_FX_ETARIA!A:AC,24,0)</f>
        <v>4614.1875</v>
      </c>
      <c r="AB87" s="3">
        <f t="shared" si="15"/>
        <v>520.13490999227929</v>
      </c>
      <c r="AC87" s="12">
        <f>(AB87*POP_PADRAO!$H$2)/100000</f>
        <v>47.484480227674005</v>
      </c>
      <c r="AD87" s="8">
        <f>VLOOKUP(A87,OBITOS!A:AC,9,0)</f>
        <v>65</v>
      </c>
      <c r="AE87" s="1">
        <f>VLOOKUP(A87,POP_2021_FX_ETARIA!A:AC,27,0)</f>
        <v>4624.788302752293</v>
      </c>
      <c r="AF87" s="3">
        <f t="shared" si="16"/>
        <v>1405.4697370973145</v>
      </c>
      <c r="AG87" s="12">
        <f>(AF87*POP_PADRAO!$I$2)/100000</f>
        <v>97.181279003558998</v>
      </c>
      <c r="AH87" s="12">
        <f t="shared" si="17"/>
        <v>202.84261050435464</v>
      </c>
    </row>
    <row r="88" spans="1:34" x14ac:dyDescent="0.25">
      <c r="A88" s="8" t="s">
        <v>87</v>
      </c>
      <c r="B88" s="6">
        <f>VLOOKUP($A88,OBITOS!A:AC,2,0)</f>
        <v>0</v>
      </c>
      <c r="C88" s="1">
        <f>VLOOKUP(A88,POP_2021_FX_ETARIA!A:AC,6,0)</f>
        <v>4249.5497121518592</v>
      </c>
      <c r="D88" s="3">
        <f t="shared" si="9"/>
        <v>0</v>
      </c>
      <c r="E88" s="12">
        <f>(D88*POP_PADRAO!$B$2)/100000</f>
        <v>0</v>
      </c>
      <c r="F88" s="6">
        <f>VLOOKUP(A88,OBITOS!A:AC,3,0)</f>
        <v>0</v>
      </c>
      <c r="G88" s="1">
        <f>VLOOKUP(A88,POP_2021_FX_ETARIA!A:AC,9,0)</f>
        <v>3688.8642362256683</v>
      </c>
      <c r="H88" s="3">
        <f t="shared" si="10"/>
        <v>0</v>
      </c>
      <c r="I88" s="12">
        <f>(H88*POP_PADRAO!$C$2)/100000</f>
        <v>0</v>
      </c>
      <c r="J88" s="8">
        <f>VLOOKUP(A88,OBITOS!A:AC,4,0)</f>
        <v>0</v>
      </c>
      <c r="K88" s="1">
        <f>VLOOKUP(A88,POP_2021_FX_ETARIA!A:AC,12,0)</f>
        <v>4008.0225298412079</v>
      </c>
      <c r="L88" s="3">
        <f t="shared" si="11"/>
        <v>0</v>
      </c>
      <c r="M88" s="12">
        <f>(L88*POP_PADRAO!$D$2)/100000</f>
        <v>0</v>
      </c>
      <c r="N88" s="8">
        <f>VLOOKUP(A88,OBITOS!A:AB,5,0)</f>
        <v>4</v>
      </c>
      <c r="O88" s="1">
        <f>VLOOKUP(A88,POP_2021_FX_ETARIA!A:AC,15,0)</f>
        <v>4096.1830443609551</v>
      </c>
      <c r="P88" s="3">
        <f t="shared" si="12"/>
        <v>97.651886077372296</v>
      </c>
      <c r="Q88" s="12">
        <f>(P88*POP_PADRAO!$E$2)/100000</f>
        <v>16.188737879718282</v>
      </c>
      <c r="R88" s="8">
        <f>VLOOKUP($A88,OBITOS!A:AB,6,0)</f>
        <v>9</v>
      </c>
      <c r="S88" s="1">
        <f>VLOOKUP(A88,POP_2021_FX_ETARIA!A:AC,18,0)</f>
        <v>3307.9796052069387</v>
      </c>
      <c r="T88" s="3">
        <f t="shared" si="13"/>
        <v>272.06939201902918</v>
      </c>
      <c r="U88" s="12">
        <f>(T88*POP_PADRAO!$F$2)/100000</f>
        <v>41.51033918624352</v>
      </c>
      <c r="V88" s="8">
        <f>VLOOKUP(A88,OBITOS!A:AC,7,0)</f>
        <v>12</v>
      </c>
      <c r="W88" s="1">
        <f>VLOOKUP(A88,POP_2021_FX_ETARIA!A:AC,21,0)</f>
        <v>2218.3060343223019</v>
      </c>
      <c r="X88" s="3">
        <f t="shared" si="14"/>
        <v>540.95331366963671</v>
      </c>
      <c r="Y88" s="12">
        <f>(X88*POP_PADRAO!$G$2)/100000</f>
        <v>65.963577794702786</v>
      </c>
      <c r="Z88" s="8">
        <f>VLOOKUP(A88,OBITOS!A:AC,8,0)</f>
        <v>20</v>
      </c>
      <c r="AA88" s="1">
        <f>VLOOKUP(A88,POP_2021_FX_ETARIA!A:AC,24,0)</f>
        <v>1251.3869764397907</v>
      </c>
      <c r="AB88" s="3">
        <f t="shared" si="15"/>
        <v>1598.2266378462891</v>
      </c>
      <c r="AC88" s="12">
        <f>(AB88*POP_PADRAO!$H$2)/100000</f>
        <v>145.90630185787862</v>
      </c>
      <c r="AD88" s="8">
        <f>VLOOKUP(A88,OBITOS!A:AC,9,0)</f>
        <v>18</v>
      </c>
      <c r="AE88" s="1">
        <f>VLOOKUP(A88,POP_2021_FX_ETARIA!A:AC,27,0)</f>
        <v>519.06674311926599</v>
      </c>
      <c r="AF88" s="3">
        <f t="shared" si="16"/>
        <v>3467.7621401500846</v>
      </c>
      <c r="AG88" s="12">
        <f>(AF88*POP_PADRAO!$I$2)/100000</f>
        <v>239.77859584220298</v>
      </c>
      <c r="AH88" s="12">
        <f t="shared" si="17"/>
        <v>509.34755256074618</v>
      </c>
    </row>
    <row r="89" spans="1:34" x14ac:dyDescent="0.25">
      <c r="A89" s="8" t="s">
        <v>88</v>
      </c>
      <c r="B89" s="6">
        <f>VLOOKUP($A89,OBITOS!A:AC,2,0)</f>
        <v>0</v>
      </c>
      <c r="C89" s="1">
        <f>VLOOKUP(A89,POP_2021_FX_ETARIA!A:AC,6,0)</f>
        <v>2847.8917068616774</v>
      </c>
      <c r="D89" s="3">
        <f t="shared" si="9"/>
        <v>0</v>
      </c>
      <c r="E89" s="12">
        <f>(D89*POP_PADRAO!$B$2)/100000</f>
        <v>0</v>
      </c>
      <c r="F89" s="6">
        <f>VLOOKUP(A89,OBITOS!A:AC,3,0)</f>
        <v>0</v>
      </c>
      <c r="G89" s="1">
        <f>VLOOKUP(A89,POP_2021_FX_ETARIA!A:AC,9,0)</f>
        <v>2726.0968327284727</v>
      </c>
      <c r="H89" s="3">
        <f t="shared" si="10"/>
        <v>0</v>
      </c>
      <c r="I89" s="12">
        <f>(H89*POP_PADRAO!$C$2)/100000</f>
        <v>0</v>
      </c>
      <c r="J89" s="8">
        <f>VLOOKUP(A89,OBITOS!A:AC,4,0)</f>
        <v>0</v>
      </c>
      <c r="K89" s="1">
        <f>VLOOKUP(A89,POP_2021_FX_ETARIA!A:AC,12,0)</f>
        <v>3691.0274257490087</v>
      </c>
      <c r="L89" s="3">
        <f t="shared" si="11"/>
        <v>0</v>
      </c>
      <c r="M89" s="12">
        <f>(L89*POP_PADRAO!$D$2)/100000</f>
        <v>0</v>
      </c>
      <c r="N89" s="8">
        <f>VLOOKUP(A89,OBITOS!A:AB,5,0)</f>
        <v>2</v>
      </c>
      <c r="O89" s="1">
        <f>VLOOKUP(A89,POP_2021_FX_ETARIA!A:AC,15,0)</f>
        <v>4207.6867430518287</v>
      </c>
      <c r="P89" s="3">
        <f t="shared" si="12"/>
        <v>47.532055548160962</v>
      </c>
      <c r="Q89" s="12">
        <f>(P89*POP_PADRAO!$E$2)/100000</f>
        <v>7.8798681629528735</v>
      </c>
      <c r="R89" s="8">
        <f>VLOOKUP($A89,OBITOS!A:AB,6,0)</f>
        <v>6</v>
      </c>
      <c r="S89" s="1">
        <f>VLOOKUP(A89,POP_2021_FX_ETARIA!A:AC,18,0)</f>
        <v>4337.5764092631098</v>
      </c>
      <c r="T89" s="3">
        <f t="shared" si="13"/>
        <v>138.32609351126823</v>
      </c>
      <c r="U89" s="12">
        <f>(T89*POP_PADRAO!$F$2)/100000</f>
        <v>21.104774106890993</v>
      </c>
      <c r="V89" s="8">
        <f>VLOOKUP(A89,OBITOS!A:AC,7,0)</f>
        <v>16</v>
      </c>
      <c r="W89" s="1">
        <f>VLOOKUP(A89,POP_2021_FX_ETARIA!A:AC,21,0)</f>
        <v>4030.8092915906636</v>
      </c>
      <c r="X89" s="3">
        <f t="shared" si="14"/>
        <v>396.94261977068084</v>
      </c>
      <c r="Y89" s="12">
        <f>(X89*POP_PADRAO!$G$2)/100000</f>
        <v>48.402985465889948</v>
      </c>
      <c r="Z89" s="8">
        <f>VLOOKUP(A89,OBITOS!A:AC,8,0)</f>
        <v>22</v>
      </c>
      <c r="AA89" s="1">
        <f>VLOOKUP(A89,POP_2021_FX_ETARIA!A:AC,24,0)</f>
        <v>3462.6537958115186</v>
      </c>
      <c r="AB89" s="3">
        <f t="shared" si="15"/>
        <v>635.35084063591785</v>
      </c>
      <c r="AC89" s="12">
        <f>(AB89*POP_PADRAO!$H$2)/100000</f>
        <v>58.002844743222717</v>
      </c>
      <c r="AD89" s="8">
        <f>VLOOKUP(A89,OBITOS!A:AC,9,0)</f>
        <v>40</v>
      </c>
      <c r="AE89" s="1">
        <f>VLOOKUP(A89,POP_2021_FX_ETARIA!A:AC,27,0)</f>
        <v>2671.059633027523</v>
      </c>
      <c r="AF89" s="3">
        <f t="shared" si="16"/>
        <v>1497.5330204313652</v>
      </c>
      <c r="AG89" s="12">
        <f>(AF89*POP_PADRAO!$I$2)/100000</f>
        <v>103.54699957904984</v>
      </c>
      <c r="AH89" s="12">
        <f t="shared" si="17"/>
        <v>238.93747205800636</v>
      </c>
    </row>
    <row r="90" spans="1:34" x14ac:dyDescent="0.25">
      <c r="A90" s="8" t="s">
        <v>89</v>
      </c>
      <c r="B90" s="6">
        <f>VLOOKUP($A90,OBITOS!A:AC,2,0)</f>
        <v>0</v>
      </c>
      <c r="C90" s="1">
        <f>VLOOKUP(A90,POP_2021_FX_ETARIA!A:AC,6,0)</f>
        <v>2240.6716664073442</v>
      </c>
      <c r="D90" s="3">
        <f t="shared" si="9"/>
        <v>0</v>
      </c>
      <c r="E90" s="12">
        <f>(D90*POP_PADRAO!$B$2)/100000</f>
        <v>0</v>
      </c>
      <c r="F90" s="6">
        <f>VLOOKUP(A90,OBITOS!A:AC,3,0)</f>
        <v>0</v>
      </c>
      <c r="G90" s="1">
        <f>VLOOKUP(A90,POP_2021_FX_ETARIA!A:AC,9,0)</f>
        <v>2193.260887495876</v>
      </c>
      <c r="H90" s="3">
        <f t="shared" si="10"/>
        <v>0</v>
      </c>
      <c r="I90" s="12">
        <f>(H90*POP_PADRAO!$C$2)/100000</f>
        <v>0</v>
      </c>
      <c r="J90" s="8">
        <f>VLOOKUP(A90,OBITOS!A:AC,4,0)</f>
        <v>0</v>
      </c>
      <c r="K90" s="1">
        <f>VLOOKUP(A90,POP_2021_FX_ETARIA!A:AC,12,0)</f>
        <v>2776.0072572084659</v>
      </c>
      <c r="L90" s="3">
        <f t="shared" si="11"/>
        <v>0</v>
      </c>
      <c r="M90" s="12">
        <f>(L90*POP_PADRAO!$D$2)/100000</f>
        <v>0</v>
      </c>
      <c r="N90" s="8">
        <f>VLOOKUP(A90,OBITOS!A:AB,5,0)</f>
        <v>0</v>
      </c>
      <c r="O90" s="1">
        <f>VLOOKUP(A90,POP_2021_FX_ETARIA!A:AC,15,0)</f>
        <v>3124.2074067159829</v>
      </c>
      <c r="P90" s="3">
        <f t="shared" si="12"/>
        <v>0</v>
      </c>
      <c r="Q90" s="12">
        <f>(P90*POP_PADRAO!$E$2)/100000</f>
        <v>0</v>
      </c>
      <c r="R90" s="8">
        <f>VLOOKUP($A90,OBITOS!A:AB,6,0)</f>
        <v>2</v>
      </c>
      <c r="S90" s="1">
        <f>VLOOKUP(A90,POP_2021_FX_ETARIA!A:AC,18,0)</f>
        <v>3092.3448315150827</v>
      </c>
      <c r="T90" s="3">
        <f t="shared" si="13"/>
        <v>64.675840146200898</v>
      </c>
      <c r="U90" s="12">
        <f>(T90*POP_PADRAO!$F$2)/100000</f>
        <v>9.8677621973598892</v>
      </c>
      <c r="V90" s="8">
        <f>VLOOKUP(A90,OBITOS!A:AC,7,0)</f>
        <v>10</v>
      </c>
      <c r="W90" s="1">
        <f>VLOOKUP(A90,POP_2021_FX_ETARIA!A:AC,21,0)</f>
        <v>3016.3023489558127</v>
      </c>
      <c r="X90" s="3">
        <f t="shared" si="14"/>
        <v>331.53175123381823</v>
      </c>
      <c r="Y90" s="12">
        <f>(X90*POP_PADRAO!$G$2)/100000</f>
        <v>40.426816716537488</v>
      </c>
      <c r="Z90" s="8">
        <f>VLOOKUP(A90,OBITOS!A:AC,8,0)</f>
        <v>20</v>
      </c>
      <c r="AA90" s="1">
        <f>VLOOKUP(A90,POP_2021_FX_ETARIA!A:AC,24,0)</f>
        <v>2254.7513089005238</v>
      </c>
      <c r="AB90" s="3">
        <f t="shared" si="15"/>
        <v>887.01578400469032</v>
      </c>
      <c r="AC90" s="12">
        <f>(AB90*POP_PADRAO!$H$2)/100000</f>
        <v>80.977997531122611</v>
      </c>
      <c r="AD90" s="8">
        <f>VLOOKUP(A90,OBITOS!A:AC,9,0)</f>
        <v>37</v>
      </c>
      <c r="AE90" s="1">
        <f>VLOOKUP(A90,POP_2021_FX_ETARIA!A:AC,27,0)</f>
        <v>1652.2018348623853</v>
      </c>
      <c r="AF90" s="3">
        <f t="shared" si="16"/>
        <v>2239.4358376367372</v>
      </c>
      <c r="AG90" s="12">
        <f>(AF90*POP_PADRAO!$I$2)/100000</f>
        <v>154.84590895383744</v>
      </c>
      <c r="AH90" s="12">
        <f t="shared" si="17"/>
        <v>286.11848539885739</v>
      </c>
    </row>
    <row r="91" spans="1:34" x14ac:dyDescent="0.25">
      <c r="A91" s="8" t="s">
        <v>90</v>
      </c>
      <c r="B91" s="6">
        <f>VLOOKUP($A91,OBITOS!A:AC,2,0)</f>
        <v>0</v>
      </c>
      <c r="C91" s="1">
        <f>VLOOKUP(A91,POP_2021_FX_ETARIA!A:AC,6,0)</f>
        <v>3721.575353975416</v>
      </c>
      <c r="D91" s="3">
        <f t="shared" si="9"/>
        <v>0</v>
      </c>
      <c r="E91" s="12">
        <f>(D91*POP_PADRAO!$B$2)/100000</f>
        <v>0</v>
      </c>
      <c r="F91" s="6">
        <f>VLOOKUP(A91,OBITOS!A:AC,3,0)</f>
        <v>0</v>
      </c>
      <c r="G91" s="1">
        <f>VLOOKUP(A91,POP_2021_FX_ETARIA!A:AC,9,0)</f>
        <v>3147.3075717584957</v>
      </c>
      <c r="H91" s="3">
        <f t="shared" si="10"/>
        <v>0</v>
      </c>
      <c r="I91" s="12">
        <f>(H91*POP_PADRAO!$C$2)/100000</f>
        <v>0</v>
      </c>
      <c r="J91" s="8">
        <f>VLOOKUP(A91,OBITOS!A:AC,4,0)</f>
        <v>1</v>
      </c>
      <c r="K91" s="1">
        <f>VLOOKUP(A91,POP_2021_FX_ETARIA!A:AC,12,0)</f>
        <v>3656.7350793960268</v>
      </c>
      <c r="L91" s="3">
        <f t="shared" si="11"/>
        <v>27.346799215358178</v>
      </c>
      <c r="M91" s="12">
        <f>(L91*POP_PADRAO!$D$2)/100000</f>
        <v>4.04680998637253</v>
      </c>
      <c r="N91" s="8">
        <f>VLOOKUP(A91,OBITOS!A:AB,5,0)</f>
        <v>3</v>
      </c>
      <c r="O91" s="1">
        <f>VLOOKUP(A91,POP_2021_FX_ETARIA!A:AC,15,0)</f>
        <v>4701.0380136746553</v>
      </c>
      <c r="P91" s="3">
        <f t="shared" si="12"/>
        <v>63.815693284619783</v>
      </c>
      <c r="Q91" s="12">
        <f>(P91*POP_PADRAO!$E$2)/100000</f>
        <v>10.579370995237692</v>
      </c>
      <c r="R91" s="8">
        <f>VLOOKUP($A91,OBITOS!A:AB,6,0)</f>
        <v>6</v>
      </c>
      <c r="S91" s="1">
        <f>VLOOKUP(A91,POP_2021_FX_ETARIA!A:AC,18,0)</f>
        <v>4338.7612157119665</v>
      </c>
      <c r="T91" s="3">
        <f t="shared" si="13"/>
        <v>138.28832013783531</v>
      </c>
      <c r="U91" s="12">
        <f>(T91*POP_PADRAO!$F$2)/100000</f>
        <v>21.099010924447821</v>
      </c>
      <c r="V91" s="8">
        <f>VLOOKUP(A91,OBITOS!A:AC,7,0)</f>
        <v>11</v>
      </c>
      <c r="W91" s="1">
        <f>VLOOKUP(A91,POP_2021_FX_ETARIA!A:AC,21,0)</f>
        <v>2950.7305587611213</v>
      </c>
      <c r="X91" s="3">
        <f t="shared" si="14"/>
        <v>372.78903583180443</v>
      </c>
      <c r="Y91" s="12">
        <f>(X91*POP_PADRAO!$G$2)/100000</f>
        <v>45.45770946348437</v>
      </c>
      <c r="Z91" s="8">
        <f>VLOOKUP(A91,OBITOS!A:AC,8,0)</f>
        <v>18</v>
      </c>
      <c r="AA91" s="1">
        <f>VLOOKUP(A91,POP_2021_FX_ETARIA!A:AC,24,0)</f>
        <v>2016.3918848167541</v>
      </c>
      <c r="AB91" s="3">
        <f t="shared" si="15"/>
        <v>892.6836164903433</v>
      </c>
      <c r="AC91" s="12">
        <f>(AB91*POP_PADRAO!$H$2)/100000</f>
        <v>81.495428825251196</v>
      </c>
      <c r="AD91" s="8">
        <f>VLOOKUP(A91,OBITOS!A:AC,9,0)</f>
        <v>36</v>
      </c>
      <c r="AE91" s="1">
        <f>VLOOKUP(A91,POP_2021_FX_ETARIA!A:AC,27,0)</f>
        <v>1151.0339449541284</v>
      </c>
      <c r="AF91" s="3">
        <f t="shared" si="16"/>
        <v>3127.6227914750757</v>
      </c>
      <c r="AG91" s="12">
        <f>(AF91*POP_PADRAO!$I$2)/100000</f>
        <v>216.25964266150837</v>
      </c>
      <c r="AH91" s="12">
        <f t="shared" si="17"/>
        <v>378.93797285630194</v>
      </c>
    </row>
    <row r="92" spans="1:34" x14ac:dyDescent="0.25">
      <c r="A92" s="8" t="s">
        <v>91</v>
      </c>
      <c r="B92" s="6">
        <f>VLOOKUP($A92,OBITOS!A:AC,2,0)</f>
        <v>0</v>
      </c>
      <c r="C92" s="1">
        <f>VLOOKUP(A92,POP_2021_FX_ETARIA!A:AC,6,0)</f>
        <v>2511.0975571806443</v>
      </c>
      <c r="D92" s="3">
        <f t="shared" si="9"/>
        <v>0</v>
      </c>
      <c r="E92" s="12">
        <f>(D92*POP_PADRAO!$B$2)/100000</f>
        <v>0</v>
      </c>
      <c r="F92" s="6">
        <f>VLOOKUP(A92,OBITOS!A:AC,3,0)</f>
        <v>0</v>
      </c>
      <c r="G92" s="1">
        <f>VLOOKUP(A92,POP_2021_FX_ETARIA!A:AC,9,0)</f>
        <v>2391.2212141207524</v>
      </c>
      <c r="H92" s="3">
        <f t="shared" si="10"/>
        <v>0</v>
      </c>
      <c r="I92" s="12">
        <f>(H92*POP_PADRAO!$C$2)/100000</f>
        <v>0</v>
      </c>
      <c r="J92" s="8">
        <f>VLOOKUP(A92,OBITOS!A:AC,4,0)</f>
        <v>0</v>
      </c>
      <c r="K92" s="1">
        <f>VLOOKUP(A92,POP_2021_FX_ETARIA!A:AC,12,0)</f>
        <v>2857.9743289790081</v>
      </c>
      <c r="L92" s="3">
        <f t="shared" si="11"/>
        <v>0</v>
      </c>
      <c r="M92" s="12">
        <f>(L92*POP_PADRAO!$D$2)/100000</f>
        <v>0</v>
      </c>
      <c r="N92" s="8">
        <f>VLOOKUP(A92,OBITOS!A:AB,5,0)</f>
        <v>0</v>
      </c>
      <c r="O92" s="1">
        <f>VLOOKUP(A92,POP_2021_FX_ETARIA!A:AC,15,0)</f>
        <v>3664.8951531981429</v>
      </c>
      <c r="P92" s="3">
        <f t="shared" si="12"/>
        <v>0</v>
      </c>
      <c r="Q92" s="12">
        <f>(P92*POP_PADRAO!$E$2)/100000</f>
        <v>0</v>
      </c>
      <c r="R92" s="8">
        <f>VLOOKUP($A92,OBITOS!A:AB,6,0)</f>
        <v>5</v>
      </c>
      <c r="S92" s="1">
        <f>VLOOKUP(A92,POP_2021_FX_ETARIA!A:AC,18,0)</f>
        <v>3638.5406044378615</v>
      </c>
      <c r="T92" s="3">
        <f t="shared" si="13"/>
        <v>137.4177326453796</v>
      </c>
      <c r="U92" s="12">
        <f>(T92*POP_PADRAO!$F$2)/100000</f>
        <v>20.966183112267426</v>
      </c>
      <c r="V92" s="8">
        <f>VLOOKUP(A92,OBITOS!A:AC,7,0)</f>
        <v>18</v>
      </c>
      <c r="W92" s="1">
        <f>VLOOKUP(A92,POP_2021_FX_ETARIA!A:AC,21,0)</f>
        <v>2973.0002233555447</v>
      </c>
      <c r="X92" s="3">
        <f t="shared" si="14"/>
        <v>605.44899588617886</v>
      </c>
      <c r="Y92" s="12">
        <f>(X92*POP_PADRAO!$G$2)/100000</f>
        <v>73.82814917971416</v>
      </c>
      <c r="Z92" s="8">
        <f>VLOOKUP(A92,OBITOS!A:AC,8,0)</f>
        <v>16</v>
      </c>
      <c r="AA92" s="1">
        <f>VLOOKUP(A92,POP_2021_FX_ETARIA!A:AC,24,0)</f>
        <v>2203.2141361256545</v>
      </c>
      <c r="AB92" s="3">
        <f t="shared" si="15"/>
        <v>726.21175298629623</v>
      </c>
      <c r="AC92" s="12">
        <f>(AB92*POP_PADRAO!$H$2)/100000</f>
        <v>66.297775756474664</v>
      </c>
      <c r="AD92" s="8">
        <f>VLOOKUP(A92,OBITOS!A:AC,9,0)</f>
        <v>39</v>
      </c>
      <c r="AE92" s="1">
        <f>VLOOKUP(A92,POP_2021_FX_ETARIA!A:AC,27,0)</f>
        <v>1624.6651376146788</v>
      </c>
      <c r="AF92" s="3">
        <f t="shared" si="16"/>
        <v>2400.4946679202772</v>
      </c>
      <c r="AG92" s="12">
        <f>(AF92*POP_PADRAO!$I$2)/100000</f>
        <v>165.98233025743454</v>
      </c>
      <c r="AH92" s="12">
        <f t="shared" si="17"/>
        <v>327.07443830589079</v>
      </c>
    </row>
    <row r="93" spans="1:34" x14ac:dyDescent="0.25">
      <c r="A93" s="8" t="s">
        <v>92</v>
      </c>
      <c r="B93" s="6">
        <f>VLOOKUP($A93,OBITOS!A:AC,2,0)</f>
        <v>0</v>
      </c>
      <c r="C93" s="1">
        <f>VLOOKUP(A93,POP_2021_FX_ETARIA!A:AC,6,0)</f>
        <v>3539.2751309125247</v>
      </c>
      <c r="D93" s="3">
        <f t="shared" si="9"/>
        <v>0</v>
      </c>
      <c r="E93" s="12">
        <f>(D93*POP_PADRAO!$B$2)/100000</f>
        <v>0</v>
      </c>
      <c r="F93" s="6">
        <f>VLOOKUP(A93,OBITOS!A:AC,3,0)</f>
        <v>0</v>
      </c>
      <c r="G93" s="1">
        <f>VLOOKUP(A93,POP_2021_FX_ETARIA!A:AC,9,0)</f>
        <v>3280.0939934092271</v>
      </c>
      <c r="H93" s="3">
        <f t="shared" si="10"/>
        <v>0</v>
      </c>
      <c r="I93" s="12">
        <f>(H93*POP_PADRAO!$C$2)/100000</f>
        <v>0</v>
      </c>
      <c r="J93" s="8">
        <f>VLOOKUP(A93,OBITOS!A:AC,4,0)</f>
        <v>1</v>
      </c>
      <c r="K93" s="1">
        <f>VLOOKUP(A93,POP_2021_FX_ETARIA!A:AC,12,0)</f>
        <v>3542.8286350148364</v>
      </c>
      <c r="L93" s="3">
        <f t="shared" si="11"/>
        <v>28.226033574322521</v>
      </c>
      <c r="M93" s="12">
        <f>(L93*POP_PADRAO!$D$2)/100000</f>
        <v>4.1769200718782775</v>
      </c>
      <c r="N93" s="8">
        <f>VLOOKUP(A93,OBITOS!A:AB,5,0)</f>
        <v>3</v>
      </c>
      <c r="O93" s="1">
        <f>VLOOKUP(A93,POP_2021_FX_ETARIA!A:AC,15,0)</f>
        <v>4340.2579626810975</v>
      </c>
      <c r="P93" s="3">
        <f t="shared" si="12"/>
        <v>69.120315561769445</v>
      </c>
      <c r="Q93" s="12">
        <f>(P93*POP_PADRAO!$E$2)/100000</f>
        <v>11.458771722097683</v>
      </c>
      <c r="R93" s="8">
        <f>VLOOKUP($A93,OBITOS!A:AB,6,0)</f>
        <v>9</v>
      </c>
      <c r="S93" s="1">
        <f>VLOOKUP(A93,POP_2021_FX_ETARIA!A:AC,18,0)</f>
        <v>4395.5662921348321</v>
      </c>
      <c r="T93" s="3">
        <f t="shared" si="13"/>
        <v>204.75177489881273</v>
      </c>
      <c r="U93" s="12">
        <f>(T93*POP_PADRAO!$F$2)/100000</f>
        <v>31.239514162036407</v>
      </c>
      <c r="V93" s="8">
        <f>VLOOKUP(A93,OBITOS!A:AC,7,0)</f>
        <v>14</v>
      </c>
      <c r="W93" s="1">
        <f>VLOOKUP(A93,POP_2021_FX_ETARIA!A:AC,21,0)</f>
        <v>3583.6011139674379</v>
      </c>
      <c r="X93" s="3">
        <f t="shared" si="14"/>
        <v>390.66847996652376</v>
      </c>
      <c r="Y93" s="12">
        <f>(X93*POP_PADRAO!$G$2)/100000</f>
        <v>47.637919981294161</v>
      </c>
      <c r="Z93" s="8">
        <f>VLOOKUP(A93,OBITOS!A:AC,8,0)</f>
        <v>28</v>
      </c>
      <c r="AA93" s="1">
        <f>VLOOKUP(A93,POP_2021_FX_ETARIA!A:AC,24,0)</f>
        <v>3071.783215157503</v>
      </c>
      <c r="AB93" s="3">
        <f t="shared" si="15"/>
        <v>911.52265764836284</v>
      </c>
      <c r="AC93" s="12">
        <f>(AB93*POP_PADRAO!$H$2)/100000</f>
        <v>83.215294306669449</v>
      </c>
      <c r="AD93" s="8">
        <f>VLOOKUP(A93,OBITOS!A:AC,9,0)</f>
        <v>60</v>
      </c>
      <c r="AE93" s="1">
        <f>VLOOKUP(A93,POP_2021_FX_ETARIA!A:AC,27,0)</f>
        <v>2593.7718958467826</v>
      </c>
      <c r="AF93" s="3">
        <f t="shared" si="16"/>
        <v>2313.2334842579494</v>
      </c>
      <c r="AG93" s="12">
        <f>(AF93*POP_PADRAO!$I$2)/100000</f>
        <v>159.94865111669165</v>
      </c>
      <c r="AH93" s="12">
        <f t="shared" si="17"/>
        <v>337.67707136066758</v>
      </c>
    </row>
    <row r="94" spans="1:34" x14ac:dyDescent="0.25">
      <c r="A94" s="8" t="s">
        <v>93</v>
      </c>
      <c r="B94" s="6">
        <f>VLOOKUP($A94,OBITOS!A:AC,2,0)</f>
        <v>0</v>
      </c>
      <c r="C94" s="1">
        <f>VLOOKUP(A94,POP_2021_FX_ETARIA!A:AC,6,0)</f>
        <v>1635.3342468256142</v>
      </c>
      <c r="D94" s="3">
        <f t="shared" si="9"/>
        <v>0</v>
      </c>
      <c r="E94" s="12">
        <f>(D94*POP_PADRAO!$B$2)/100000</f>
        <v>0</v>
      </c>
      <c r="F94" s="6">
        <f>VLOOKUP(A94,OBITOS!A:AC,3,0)</f>
        <v>0</v>
      </c>
      <c r="G94" s="1">
        <f>VLOOKUP(A94,POP_2021_FX_ETARIA!A:AC,9,0)</f>
        <v>1447.3405761316874</v>
      </c>
      <c r="H94" s="3">
        <f t="shared" si="10"/>
        <v>0</v>
      </c>
      <c r="I94" s="12">
        <f>(H94*POP_PADRAO!$C$2)/100000</f>
        <v>0</v>
      </c>
      <c r="J94" s="8">
        <f>VLOOKUP(A94,OBITOS!A:AC,4,0)</f>
        <v>0</v>
      </c>
      <c r="K94" s="1">
        <f>VLOOKUP(A94,POP_2021_FX_ETARIA!A:AC,12,0)</f>
        <v>1694.9663545540072</v>
      </c>
      <c r="L94" s="3">
        <f t="shared" si="11"/>
        <v>0</v>
      </c>
      <c r="M94" s="12">
        <f>(L94*POP_PADRAO!$D$2)/100000</f>
        <v>0</v>
      </c>
      <c r="N94" s="8">
        <f>VLOOKUP(A94,OBITOS!A:AB,5,0)</f>
        <v>0</v>
      </c>
      <c r="O94" s="1">
        <f>VLOOKUP(A94,POP_2021_FX_ETARIA!A:AC,15,0)</f>
        <v>2651.7568342151676</v>
      </c>
      <c r="P94" s="3">
        <f t="shared" si="12"/>
        <v>0</v>
      </c>
      <c r="Q94" s="12">
        <f>(P94*POP_PADRAO!$E$2)/100000</f>
        <v>0</v>
      </c>
      <c r="R94" s="8">
        <f>VLOOKUP($A94,OBITOS!A:AB,6,0)</f>
        <v>2</v>
      </c>
      <c r="S94" s="1">
        <f>VLOOKUP(A94,POP_2021_FX_ETARIA!A:AC,18,0)</f>
        <v>2799.0371416614357</v>
      </c>
      <c r="T94" s="3">
        <f t="shared" si="13"/>
        <v>71.453142590771478</v>
      </c>
      <c r="U94" s="12">
        <f>(T94*POP_PADRAO!$F$2)/100000</f>
        <v>10.901792968532433</v>
      </c>
      <c r="V94" s="8">
        <f>VLOOKUP(A94,OBITOS!A:AC,7,0)</f>
        <v>3</v>
      </c>
      <c r="W94" s="1">
        <f>VLOOKUP(A94,POP_2021_FX_ETARIA!A:AC,21,0)</f>
        <v>2338.0660015349195</v>
      </c>
      <c r="X94" s="3">
        <f t="shared" si="14"/>
        <v>128.31117676021665</v>
      </c>
      <c r="Y94" s="12">
        <f>(X94*POP_PADRAO!$G$2)/100000</f>
        <v>15.646201023775113</v>
      </c>
      <c r="Z94" s="8">
        <f>VLOOKUP(A94,OBITOS!A:AC,8,0)</f>
        <v>9</v>
      </c>
      <c r="AA94" s="1">
        <f>VLOOKUP(A94,POP_2021_FX_ETARIA!A:AC,24,0)</f>
        <v>1772.1439244663384</v>
      </c>
      <c r="AB94" s="3">
        <f t="shared" si="15"/>
        <v>507.85942810543736</v>
      </c>
      <c r="AC94" s="12">
        <f>(AB94*POP_PADRAO!$H$2)/100000</f>
        <v>46.363819288092834</v>
      </c>
      <c r="AD94" s="8">
        <f>VLOOKUP(A94,OBITOS!A:AC,9,0)</f>
        <v>29</v>
      </c>
      <c r="AE94" s="1">
        <f>VLOOKUP(A94,POP_2021_FX_ETARIA!A:AC,27,0)</f>
        <v>1516.1170366979477</v>
      </c>
      <c r="AF94" s="3">
        <f t="shared" si="16"/>
        <v>1912.7810913042065</v>
      </c>
      <c r="AG94" s="12">
        <f>(AF94*POP_PADRAO!$I$2)/100000</f>
        <v>132.25934931240388</v>
      </c>
      <c r="AH94" s="12">
        <f t="shared" si="17"/>
        <v>205.17116259280425</v>
      </c>
    </row>
    <row r="95" spans="1:34" x14ac:dyDescent="0.25">
      <c r="A95" s="8" t="s">
        <v>94</v>
      </c>
      <c r="B95" s="6">
        <f>VLOOKUP($A95,OBITOS!A:AC,2,0)</f>
        <v>0</v>
      </c>
      <c r="C95" s="1">
        <f>VLOOKUP(A95,POP_2021_FX_ETARIA!A:AC,6,0)</f>
        <v>2611.3775100401604</v>
      </c>
      <c r="D95" s="3">
        <f t="shared" si="9"/>
        <v>0</v>
      </c>
      <c r="E95" s="12">
        <f>(D95*POP_PADRAO!$B$2)/100000</f>
        <v>0</v>
      </c>
      <c r="F95" s="6">
        <f>VLOOKUP(A95,OBITOS!A:AC,3,0)</f>
        <v>0</v>
      </c>
      <c r="G95" s="1">
        <f>VLOOKUP(A95,POP_2021_FX_ETARIA!A:AC,9,0)</f>
        <v>2361.7792719239264</v>
      </c>
      <c r="H95" s="3">
        <f t="shared" si="10"/>
        <v>0</v>
      </c>
      <c r="I95" s="12">
        <f>(H95*POP_PADRAO!$C$2)/100000</f>
        <v>0</v>
      </c>
      <c r="J95" s="8">
        <f>VLOOKUP(A95,OBITOS!A:AC,4,0)</f>
        <v>2</v>
      </c>
      <c r="K95" s="1">
        <f>VLOOKUP(A95,POP_2021_FX_ETARIA!A:AC,12,0)</f>
        <v>3497.5395047169814</v>
      </c>
      <c r="L95" s="3">
        <f t="shared" si="11"/>
        <v>57.183056754689574</v>
      </c>
      <c r="M95" s="12">
        <f>(L95*POP_PADRAO!$D$2)/100000</f>
        <v>8.4620128046365242</v>
      </c>
      <c r="N95" s="8">
        <f>VLOOKUP(A95,OBITOS!A:AB,5,0)</f>
        <v>2</v>
      </c>
      <c r="O95" s="1">
        <f>VLOOKUP(A95,POP_2021_FX_ETARIA!A:AC,15,0)</f>
        <v>4290.0942524582542</v>
      </c>
      <c r="P95" s="3">
        <f t="shared" si="12"/>
        <v>46.619022387538131</v>
      </c>
      <c r="Q95" s="12">
        <f>(P95*POP_PADRAO!$E$2)/100000</f>
        <v>7.7285054488614886</v>
      </c>
      <c r="R95" s="8">
        <f>VLOOKUP($A95,OBITOS!A:AB,6,0)</f>
        <v>4</v>
      </c>
      <c r="S95" s="1">
        <f>VLOOKUP(A95,POP_2021_FX_ETARIA!A:AC,18,0)</f>
        <v>4478.8589412021311</v>
      </c>
      <c r="T95" s="3">
        <f t="shared" si="13"/>
        <v>89.308461206558903</v>
      </c>
      <c r="U95" s="12">
        <f>(T95*POP_PADRAO!$F$2)/100000</f>
        <v>13.626025659756827</v>
      </c>
      <c r="V95" s="8">
        <f>VLOOKUP(A95,OBITOS!A:AC,7,0)</f>
        <v>15</v>
      </c>
      <c r="W95" s="1">
        <f>VLOOKUP(A95,POP_2021_FX_ETARIA!A:AC,21,0)</f>
        <v>3900.9024244118709</v>
      </c>
      <c r="X95" s="3">
        <f t="shared" si="14"/>
        <v>384.5264087132739</v>
      </c>
      <c r="Y95" s="12">
        <f>(X95*POP_PADRAO!$G$2)/100000</f>
        <v>46.888958870055305</v>
      </c>
      <c r="Z95" s="8">
        <f>VLOOKUP(A95,OBITOS!A:AC,8,0)</f>
        <v>27</v>
      </c>
      <c r="AA95" s="1">
        <f>VLOOKUP(A95,POP_2021_FX_ETARIA!A:AC,24,0)</f>
        <v>3014.661257066844</v>
      </c>
      <c r="AB95" s="3">
        <f t="shared" si="15"/>
        <v>895.62301358760351</v>
      </c>
      <c r="AC95" s="12">
        <f>(AB95*POP_PADRAO!$H$2)/100000</f>
        <v>81.763774096189081</v>
      </c>
      <c r="AD95" s="8">
        <f>VLOOKUP(A95,OBITOS!A:AC,9,0)</f>
        <v>60</v>
      </c>
      <c r="AE95" s="1">
        <f>VLOOKUP(A95,POP_2021_FX_ETARIA!A:AC,27,0)</f>
        <v>2819.9061613442932</v>
      </c>
      <c r="AF95" s="3">
        <f t="shared" si="16"/>
        <v>2127.7303770774083</v>
      </c>
      <c r="AG95" s="12">
        <f>(AF95*POP_PADRAO!$I$2)/100000</f>
        <v>147.12202899946917</v>
      </c>
      <c r="AH95" s="12">
        <f t="shared" si="17"/>
        <v>305.5913058789684</v>
      </c>
    </row>
    <row r="96" spans="1:34" x14ac:dyDescent="0.25">
      <c r="A96" s="8" t="s">
        <v>95</v>
      </c>
      <c r="B96" s="6">
        <f>VLOOKUP($A96,OBITOS!A:AC,2,0)</f>
        <v>0</v>
      </c>
      <c r="C96" s="1">
        <f>VLOOKUP(A96,POP_2021_FX_ETARIA!A:AC,6,0)</f>
        <v>1908.272220699735</v>
      </c>
      <c r="D96" s="3">
        <f t="shared" si="9"/>
        <v>0</v>
      </c>
      <c r="E96" s="12">
        <f>(D96*POP_PADRAO!$B$2)/100000</f>
        <v>0</v>
      </c>
      <c r="F96" s="6">
        <f>VLOOKUP(A96,OBITOS!A:AC,3,0)</f>
        <v>0</v>
      </c>
      <c r="G96" s="1">
        <f>VLOOKUP(A96,POP_2021_FX_ETARIA!A:AC,9,0)</f>
        <v>1955.1460082304527</v>
      </c>
      <c r="H96" s="3">
        <f t="shared" si="10"/>
        <v>0</v>
      </c>
      <c r="I96" s="12">
        <f>(H96*POP_PADRAO!$C$2)/100000</f>
        <v>0</v>
      </c>
      <c r="J96" s="8">
        <f>VLOOKUP(A96,OBITOS!A:AC,4,0)</f>
        <v>0</v>
      </c>
      <c r="K96" s="1">
        <f>VLOOKUP(A96,POP_2021_FX_ETARIA!A:AC,12,0)</f>
        <v>1834.8701671072083</v>
      </c>
      <c r="L96" s="3">
        <f t="shared" si="11"/>
        <v>0</v>
      </c>
      <c r="M96" s="12">
        <f>(L96*POP_PADRAO!$D$2)/100000</f>
        <v>0</v>
      </c>
      <c r="N96" s="8">
        <f>VLOOKUP(A96,OBITOS!A:AB,5,0)</f>
        <v>1</v>
      </c>
      <c r="O96" s="1">
        <f>VLOOKUP(A96,POP_2021_FX_ETARIA!A:AC,15,0)</f>
        <v>2888.0059523809523</v>
      </c>
      <c r="P96" s="3">
        <f t="shared" si="12"/>
        <v>34.625967414491377</v>
      </c>
      <c r="Q96" s="12">
        <f>(P96*POP_PADRAO!$E$2)/100000</f>
        <v>5.7402957876382183</v>
      </c>
      <c r="R96" s="8">
        <f>VLOOKUP($A96,OBITOS!A:AB,6,0)</f>
        <v>2</v>
      </c>
      <c r="S96" s="1">
        <f>VLOOKUP(A96,POP_2021_FX_ETARIA!A:AC,18,0)</f>
        <v>3778.3378844946642</v>
      </c>
      <c r="T96" s="3">
        <f t="shared" si="13"/>
        <v>52.933328387794283</v>
      </c>
      <c r="U96" s="12">
        <f>(T96*POP_PADRAO!$F$2)/100000</f>
        <v>8.076176446487116</v>
      </c>
      <c r="V96" s="8">
        <f>VLOOKUP(A96,OBITOS!A:AC,7,0)</f>
        <v>3</v>
      </c>
      <c r="W96" s="1">
        <f>VLOOKUP(A96,POP_2021_FX_ETARIA!A:AC,21,0)</f>
        <v>3161.0652340752108</v>
      </c>
      <c r="X96" s="3">
        <f t="shared" si="14"/>
        <v>94.904716538621784</v>
      </c>
      <c r="Y96" s="12">
        <f>(X96*POP_PADRAO!$G$2)/100000</f>
        <v>11.572633893324788</v>
      </c>
      <c r="Z96" s="8">
        <f>VLOOKUP(A96,OBITOS!A:AC,8,0)</f>
        <v>13</v>
      </c>
      <c r="AA96" s="1">
        <f>VLOOKUP(A96,POP_2021_FX_ETARIA!A:AC,24,0)</f>
        <v>3334.3723316912974</v>
      </c>
      <c r="AB96" s="3">
        <f t="shared" si="15"/>
        <v>389.8784750713786</v>
      </c>
      <c r="AC96" s="12">
        <f>(AB96*POP_PADRAO!$H$2)/100000</f>
        <v>35.593028625972003</v>
      </c>
      <c r="AD96" s="8">
        <f>VLOOKUP(A96,OBITOS!A:AC,9,0)</f>
        <v>67</v>
      </c>
      <c r="AE96" s="1">
        <f>VLOOKUP(A96,POP_2021_FX_ETARIA!A:AC,27,0)</f>
        <v>3874.2407873655297</v>
      </c>
      <c r="AF96" s="3">
        <f t="shared" si="16"/>
        <v>1729.3710865493149</v>
      </c>
      <c r="AG96" s="12">
        <f>(AF96*POP_PADRAO!$I$2)/100000</f>
        <v>119.57745487265538</v>
      </c>
      <c r="AH96" s="12">
        <f t="shared" si="17"/>
        <v>180.55958962607752</v>
      </c>
    </row>
    <row r="97" spans="1:34" x14ac:dyDescent="0.25">
      <c r="A97" s="8" t="s">
        <v>96</v>
      </c>
      <c r="B97" s="6">
        <f>VLOOKUP($A97,OBITOS!A:AC,2,0)</f>
        <v>0</v>
      </c>
      <c r="C97" s="1">
        <f>VLOOKUP(A97,POP_2021_FX_ETARIA!A:AC,6,0)</f>
        <v>2353.0521719907151</v>
      </c>
      <c r="D97" s="3">
        <f t="shared" si="9"/>
        <v>0</v>
      </c>
      <c r="E97" s="12">
        <f>(D97*POP_PADRAO!$B$2)/100000</f>
        <v>0</v>
      </c>
      <c r="F97" s="6">
        <f>VLOOKUP(A97,OBITOS!A:AC,3,0)</f>
        <v>0</v>
      </c>
      <c r="G97" s="1">
        <f>VLOOKUP(A97,POP_2021_FX_ETARIA!A:AC,9,0)</f>
        <v>2031.3661832036628</v>
      </c>
      <c r="H97" s="3">
        <f t="shared" si="10"/>
        <v>0</v>
      </c>
      <c r="I97" s="12">
        <f>(H97*POP_PADRAO!$C$2)/100000</f>
        <v>0</v>
      </c>
      <c r="J97" s="8">
        <f>VLOOKUP(A97,OBITOS!A:AC,4,0)</f>
        <v>0</v>
      </c>
      <c r="K97" s="1">
        <f>VLOOKUP(A97,POP_2021_FX_ETARIA!A:AC,12,0)</f>
        <v>2727.5820558176101</v>
      </c>
      <c r="L97" s="3">
        <f t="shared" si="11"/>
        <v>0</v>
      </c>
      <c r="M97" s="12">
        <f>(L97*POP_PADRAO!$D$2)/100000</f>
        <v>0</v>
      </c>
      <c r="N97" s="8">
        <f>VLOOKUP(A97,OBITOS!A:AB,5,0)</f>
        <v>2</v>
      </c>
      <c r="O97" s="1">
        <f>VLOOKUP(A97,POP_2021_FX_ETARIA!A:AC,15,0)</f>
        <v>3206.3015975430353</v>
      </c>
      <c r="P97" s="3">
        <f t="shared" si="12"/>
        <v>62.377163818044593</v>
      </c>
      <c r="Q97" s="12">
        <f>(P97*POP_PADRAO!$E$2)/100000</f>
        <v>10.340891459387406</v>
      </c>
      <c r="R97" s="8">
        <f>VLOOKUP($A97,OBITOS!A:AB,6,0)</f>
        <v>1</v>
      </c>
      <c r="S97" s="1">
        <f>VLOOKUP(A97,POP_2021_FX_ETARIA!A:AC,18,0)</f>
        <v>3203.8884491945282</v>
      </c>
      <c r="T97" s="3">
        <f t="shared" si="13"/>
        <v>31.21207295002435</v>
      </c>
      <c r="U97" s="12">
        <f>(T97*POP_PADRAO!$F$2)/100000</f>
        <v>4.7621076566035327</v>
      </c>
      <c r="V97" s="8">
        <f>VLOOKUP(A97,OBITOS!A:AC,7,0)</f>
        <v>7</v>
      </c>
      <c r="W97" s="1">
        <f>VLOOKUP(A97,POP_2021_FX_ETARIA!A:AC,21,0)</f>
        <v>2540.1772576586654</v>
      </c>
      <c r="X97" s="3">
        <f t="shared" si="14"/>
        <v>275.57132002874658</v>
      </c>
      <c r="Y97" s="12">
        <f>(X97*POP_PADRAO!$G$2)/100000</f>
        <v>33.603029591212319</v>
      </c>
      <c r="Z97" s="8">
        <f>VLOOKUP(A97,OBITOS!A:AC,8,0)</f>
        <v>16</v>
      </c>
      <c r="AA97" s="1">
        <f>VLOOKUP(A97,POP_2021_FX_ETARIA!A:AC,24,0)</f>
        <v>1764.9686730961091</v>
      </c>
      <c r="AB97" s="3">
        <f t="shared" si="15"/>
        <v>906.53167072550866</v>
      </c>
      <c r="AC97" s="12">
        <f>(AB97*POP_PADRAO!$H$2)/100000</f>
        <v>82.759654019309451</v>
      </c>
      <c r="AD97" s="8">
        <f>VLOOKUP(A97,OBITOS!A:AC,9,0)</f>
        <v>25</v>
      </c>
      <c r="AE97" s="1">
        <f>VLOOKUP(A97,POP_2021_FX_ETARIA!A:AC,27,0)</f>
        <v>1336.0088746635629</v>
      </c>
      <c r="AF97" s="3">
        <f t="shared" si="16"/>
        <v>1871.2450548874958</v>
      </c>
      <c r="AG97" s="12">
        <f>(AF97*POP_PADRAO!$I$2)/100000</f>
        <v>129.38733788649375</v>
      </c>
      <c r="AH97" s="12">
        <f t="shared" si="17"/>
        <v>260.85302061300649</v>
      </c>
    </row>
    <row r="98" spans="1:34" x14ac:dyDescent="0.25">
      <c r="A98" s="8" t="s">
        <v>97</v>
      </c>
      <c r="B98" s="6">
        <f>VLOOKUP($A98,OBITOS!A:AC,2,0)</f>
        <v>0</v>
      </c>
      <c r="C98" s="1">
        <f>VLOOKUP(A98,POP_2021_FX_ETARIA!A:AC,6,0)</f>
        <v>2604.0860690468294</v>
      </c>
      <c r="D98" s="3">
        <f t="shared" si="9"/>
        <v>0</v>
      </c>
      <c r="E98" s="12">
        <f>(D98*POP_PADRAO!$B$2)/100000</f>
        <v>0</v>
      </c>
      <c r="F98" s="6">
        <f>VLOOKUP(A98,OBITOS!A:AC,3,0)</f>
        <v>0</v>
      </c>
      <c r="G98" s="1">
        <f>VLOOKUP(A98,POP_2021_FX_ETARIA!A:AC,9,0)</f>
        <v>2161.1713252009095</v>
      </c>
      <c r="H98" s="3">
        <f t="shared" si="10"/>
        <v>0</v>
      </c>
      <c r="I98" s="12">
        <f>(H98*POP_PADRAO!$C$2)/100000</f>
        <v>0</v>
      </c>
      <c r="J98" s="8">
        <f>VLOOKUP(A98,OBITOS!A:AC,4,0)</f>
        <v>0</v>
      </c>
      <c r="K98" s="1">
        <f>VLOOKUP(A98,POP_2021_FX_ETARIA!A:AC,12,0)</f>
        <v>2552.2374950864782</v>
      </c>
      <c r="L98" s="3">
        <f t="shared" si="11"/>
        <v>0</v>
      </c>
      <c r="M98" s="12">
        <f>(L98*POP_PADRAO!$D$2)/100000</f>
        <v>0</v>
      </c>
      <c r="N98" s="8">
        <f>VLOOKUP(A98,OBITOS!A:AB,5,0)</f>
        <v>1</v>
      </c>
      <c r="O98" s="1">
        <f>VLOOKUP(A98,POP_2021_FX_ETARIA!A:AC,15,0)</f>
        <v>4218.5600175497457</v>
      </c>
      <c r="P98" s="3">
        <f t="shared" si="12"/>
        <v>23.704771197751672</v>
      </c>
      <c r="Q98" s="12">
        <f>(P98*POP_PADRAO!$E$2)/100000</f>
        <v>3.9297789611051792</v>
      </c>
      <c r="R98" s="8">
        <f>VLOOKUP($A98,OBITOS!A:AB,6,0)</f>
        <v>4</v>
      </c>
      <c r="S98" s="1">
        <f>VLOOKUP(A98,POP_2021_FX_ETARIA!A:AC,18,0)</f>
        <v>4166.6444395974195</v>
      </c>
      <c r="T98" s="3">
        <f t="shared" si="13"/>
        <v>96.000512114407329</v>
      </c>
      <c r="U98" s="12">
        <f>(T98*POP_PADRAO!$F$2)/100000</f>
        <v>14.647049380855773</v>
      </c>
      <c r="V98" s="8">
        <f>VLOOKUP(A98,OBITOS!A:AC,7,0)</f>
        <v>7</v>
      </c>
      <c r="W98" s="1">
        <f>VLOOKUP(A98,POP_2021_FX_ETARIA!A:AC,21,0)</f>
        <v>3186.4040020769262</v>
      </c>
      <c r="X98" s="3">
        <f t="shared" si="14"/>
        <v>219.68337961656269</v>
      </c>
      <c r="Y98" s="12">
        <f>(X98*POP_PADRAO!$G$2)/100000</f>
        <v>26.78808195708762</v>
      </c>
      <c r="Z98" s="8">
        <f>VLOOKUP(A98,OBITOS!A:AC,8,0)</f>
        <v>15</v>
      </c>
      <c r="AA98" s="1">
        <f>VLOOKUP(A98,POP_2021_FX_ETARIA!A:AC,24,0)</f>
        <v>2167.7132025274359</v>
      </c>
      <c r="AB98" s="3">
        <f t="shared" si="15"/>
        <v>691.97345767469676</v>
      </c>
      <c r="AC98" s="12">
        <f>(AB98*POP_PADRAO!$H$2)/100000</f>
        <v>63.172071971706508</v>
      </c>
      <c r="AD98" s="8">
        <f>VLOOKUP(A98,OBITOS!A:AC,9,0)</f>
        <v>35</v>
      </c>
      <c r="AE98" s="1">
        <f>VLOOKUP(A98,POP_2021_FX_ETARIA!A:AC,27,0)</f>
        <v>1683.170655415727</v>
      </c>
      <c r="AF98" s="3">
        <f t="shared" si="16"/>
        <v>2079.4088755875637</v>
      </c>
      <c r="AG98" s="12">
        <f>(AF98*POP_PADRAO!$I$2)/100000</f>
        <v>143.78083623365842</v>
      </c>
      <c r="AH98" s="12">
        <f t="shared" si="17"/>
        <v>252.31781850441351</v>
      </c>
    </row>
    <row r="99" spans="1:34" x14ac:dyDescent="0.25">
      <c r="A99" s="8" t="s">
        <v>98</v>
      </c>
      <c r="B99" s="6">
        <f>VLOOKUP($A99,OBITOS!A:AC,2,0)</f>
        <v>0</v>
      </c>
      <c r="C99" s="1">
        <f>VLOOKUP(A99,POP_2021_FX_ETARIA!A:AC,6,0)</f>
        <v>2415.5502376478389</v>
      </c>
      <c r="D99" s="3">
        <f t="shared" si="9"/>
        <v>0</v>
      </c>
      <c r="E99" s="12">
        <f>(D99*POP_PADRAO!$B$2)/100000</f>
        <v>0</v>
      </c>
      <c r="F99" s="6">
        <f>VLOOKUP(A99,OBITOS!A:AC,3,0)</f>
        <v>0</v>
      </c>
      <c r="G99" s="1">
        <f>VLOOKUP(A99,POP_2021_FX_ETARIA!A:AC,9,0)</f>
        <v>1876.2743252329267</v>
      </c>
      <c r="H99" s="3">
        <f t="shared" si="10"/>
        <v>0</v>
      </c>
      <c r="I99" s="12">
        <f>(H99*POP_PADRAO!$C$2)/100000</f>
        <v>0</v>
      </c>
      <c r="J99" s="8">
        <f>VLOOKUP(A99,OBITOS!A:AC,4,0)</f>
        <v>0</v>
      </c>
      <c r="K99" s="1">
        <f>VLOOKUP(A99,POP_2021_FX_ETARIA!A:AC,12,0)</f>
        <v>2439.2376670597487</v>
      </c>
      <c r="L99" s="3">
        <f t="shared" si="11"/>
        <v>0</v>
      </c>
      <c r="M99" s="12">
        <f>(L99*POP_PADRAO!$D$2)/100000</f>
        <v>0</v>
      </c>
      <c r="N99" s="8">
        <f>VLOOKUP(A99,OBITOS!A:AB,5,0)</f>
        <v>1</v>
      </c>
      <c r="O99" s="1">
        <f>VLOOKUP(A99,POP_2021_FX_ETARIA!A:AC,15,0)</f>
        <v>2928.9839471442947</v>
      </c>
      <c r="P99" s="3">
        <f t="shared" si="12"/>
        <v>34.141532287159905</v>
      </c>
      <c r="Q99" s="12">
        <f>(P99*POP_PADRAO!$E$2)/100000</f>
        <v>5.6599860915215112</v>
      </c>
      <c r="R99" s="8">
        <f>VLOOKUP($A99,OBITOS!A:AB,6,0)</f>
        <v>2</v>
      </c>
      <c r="S99" s="1">
        <f>VLOOKUP(A99,POP_2021_FX_ETARIA!A:AC,18,0)</f>
        <v>2561.2942386190134</v>
      </c>
      <c r="T99" s="3">
        <f t="shared" si="13"/>
        <v>78.085522929936801</v>
      </c>
      <c r="U99" s="12">
        <f>(T99*POP_PADRAO!$F$2)/100000</f>
        <v>11.913712594800682</v>
      </c>
      <c r="V99" s="8">
        <f>VLOOKUP(A99,OBITOS!A:AC,7,0)</f>
        <v>9</v>
      </c>
      <c r="W99" s="1">
        <f>VLOOKUP(A99,POP_2021_FX_ETARIA!A:AC,21,0)</f>
        <v>2192.9333785996728</v>
      </c>
      <c r="X99" s="3">
        <f t="shared" si="14"/>
        <v>410.40918469429619</v>
      </c>
      <c r="Y99" s="12">
        <f>(X99*POP_PADRAO!$G$2)/100000</f>
        <v>50.045091689327947</v>
      </c>
      <c r="Z99" s="8">
        <f>VLOOKUP(A99,OBITOS!A:AC,8,0)</f>
        <v>13</v>
      </c>
      <c r="AA99" s="1">
        <f>VLOOKUP(A99,POP_2021_FX_ETARIA!A:AC,24,0)</f>
        <v>1554.712337878284</v>
      </c>
      <c r="AB99" s="3">
        <f t="shared" si="15"/>
        <v>836.16754580729071</v>
      </c>
      <c r="AC99" s="12">
        <f>(AB99*POP_PADRAO!$H$2)/100000</f>
        <v>76.335928493048769</v>
      </c>
      <c r="AD99" s="8">
        <f>VLOOKUP(A99,OBITOS!A:AC,9,0)</f>
        <v>37</v>
      </c>
      <c r="AE99" s="1">
        <f>VLOOKUP(A99,POP_2021_FX_ETARIA!A:AC,27,0)</f>
        <v>1284.6239179457336</v>
      </c>
      <c r="AF99" s="3">
        <f t="shared" si="16"/>
        <v>2880.2203884828332</v>
      </c>
      <c r="AG99" s="12">
        <f>(AF99*POP_PADRAO!$I$2)/100000</f>
        <v>199.15299047489117</v>
      </c>
      <c r="AH99" s="12">
        <f t="shared" si="17"/>
        <v>343.10770934359005</v>
      </c>
    </row>
    <row r="100" spans="1:34" x14ac:dyDescent="0.25">
      <c r="A100" s="8" t="s">
        <v>99</v>
      </c>
      <c r="B100" s="6">
        <f>VLOOKUP($A100,OBITOS!A:AC,2,0)</f>
        <v>0</v>
      </c>
      <c r="C100" s="1">
        <f>VLOOKUP(A100,POP_2021_FX_ETARIA!A:AC,6,0)</f>
        <v>2454.2422850581315</v>
      </c>
      <c r="D100" s="3">
        <f t="shared" si="9"/>
        <v>0</v>
      </c>
      <c r="E100" s="12">
        <f>(D100*POP_PADRAO!$B$2)/100000</f>
        <v>0</v>
      </c>
      <c r="F100" s="6">
        <f>VLOOKUP(A100,OBITOS!A:AC,3,0)</f>
        <v>0</v>
      </c>
      <c r="G100" s="1">
        <f>VLOOKUP(A100,POP_2021_FX_ETARIA!A:AC,9,0)</f>
        <v>2241.845716721125</v>
      </c>
      <c r="H100" s="3">
        <f t="shared" si="10"/>
        <v>0</v>
      </c>
      <c r="I100" s="12">
        <f>(H100*POP_PADRAO!$C$2)/100000</f>
        <v>0</v>
      </c>
      <c r="J100" s="8">
        <f>VLOOKUP(A100,OBITOS!A:AC,4,0)</f>
        <v>0</v>
      </c>
      <c r="K100" s="1">
        <f>VLOOKUP(A100,POP_2021_FX_ETARIA!A:AC,12,0)</f>
        <v>2686.3727609635575</v>
      </c>
      <c r="L100" s="3">
        <f t="shared" si="11"/>
        <v>0</v>
      </c>
      <c r="M100" s="12">
        <f>(L100*POP_PADRAO!$D$2)/100000</f>
        <v>0</v>
      </c>
      <c r="N100" s="8">
        <f>VLOOKUP(A100,OBITOS!A:AB,5,0)</f>
        <v>0</v>
      </c>
      <c r="O100" s="1">
        <f>VLOOKUP(A100,POP_2021_FX_ETARIA!A:AC,15,0)</f>
        <v>4222.7007457454265</v>
      </c>
      <c r="P100" s="3">
        <f t="shared" si="12"/>
        <v>0</v>
      </c>
      <c r="Q100" s="12">
        <f>(P100*POP_PADRAO!$E$2)/100000</f>
        <v>0</v>
      </c>
      <c r="R100" s="8">
        <f>VLOOKUP($A100,OBITOS!A:AB,6,0)</f>
        <v>3</v>
      </c>
      <c r="S100" s="1">
        <f>VLOOKUP(A100,POP_2021_FX_ETARIA!A:AC,18,0)</f>
        <v>5104.1334186530157</v>
      </c>
      <c r="T100" s="3">
        <f t="shared" si="13"/>
        <v>58.775893064168805</v>
      </c>
      <c r="U100" s="12">
        <f>(T100*POP_PADRAO!$F$2)/100000</f>
        <v>8.9675918300187885</v>
      </c>
      <c r="V100" s="8">
        <f>VLOOKUP(A100,OBITOS!A:AC,7,0)</f>
        <v>6</v>
      </c>
      <c r="W100" s="1">
        <f>VLOOKUP(A100,POP_2021_FX_ETARIA!A:AC,21,0)</f>
        <v>4029.1051026296268</v>
      </c>
      <c r="X100" s="3">
        <f t="shared" si="14"/>
        <v>148.91644291145579</v>
      </c>
      <c r="Y100" s="12">
        <f>(X100*POP_PADRAO!$G$2)/100000</f>
        <v>18.158796921427545</v>
      </c>
      <c r="Z100" s="8">
        <f>VLOOKUP(A100,OBITOS!A:AC,8,0)</f>
        <v>9</v>
      </c>
      <c r="AA100" s="1">
        <f>VLOOKUP(A100,POP_2021_FX_ETARIA!A:AC,24,0)</f>
        <v>3635.5959382008473</v>
      </c>
      <c r="AB100" s="3">
        <f t="shared" si="15"/>
        <v>247.55226248970459</v>
      </c>
      <c r="AC100" s="12">
        <f>(AB100*POP_PADRAO!$H$2)/100000</f>
        <v>22.599695363041153</v>
      </c>
      <c r="AD100" s="8">
        <f>VLOOKUP(A100,OBITOS!A:AC,9,0)</f>
        <v>54</v>
      </c>
      <c r="AE100" s="1">
        <f>VLOOKUP(A100,POP_2021_FX_ETARIA!A:AC,27,0)</f>
        <v>3472.4326469858597</v>
      </c>
      <c r="AF100" s="3">
        <f t="shared" si="16"/>
        <v>1555.1057569647339</v>
      </c>
      <c r="AG100" s="12">
        <f>(AF100*POP_PADRAO!$I$2)/100000</f>
        <v>107.52786947924626</v>
      </c>
      <c r="AH100" s="12">
        <f t="shared" si="17"/>
        <v>157.25395359373374</v>
      </c>
    </row>
    <row r="101" spans="1:34" x14ac:dyDescent="0.25">
      <c r="A101" s="8" t="s">
        <v>100</v>
      </c>
      <c r="B101" s="6">
        <f>VLOOKUP($A101,OBITOS!A:AC,2,0)</f>
        <v>0</v>
      </c>
      <c r="C101" s="1">
        <f>VLOOKUP(A101,POP_2021_FX_ETARIA!A:AC,6,0)</f>
        <v>1667.6832208985218</v>
      </c>
      <c r="D101" s="3">
        <f t="shared" si="9"/>
        <v>0</v>
      </c>
      <c r="E101" s="12">
        <f>(D101*POP_PADRAO!$B$2)/100000</f>
        <v>0</v>
      </c>
      <c r="F101" s="6">
        <f>VLOOKUP(A101,OBITOS!A:AC,3,0)</f>
        <v>0</v>
      </c>
      <c r="G101" s="1">
        <f>VLOOKUP(A101,POP_2021_FX_ETARIA!A:AC,9,0)</f>
        <v>1655.4169626367379</v>
      </c>
      <c r="H101" s="3">
        <f t="shared" si="10"/>
        <v>0</v>
      </c>
      <c r="I101" s="12">
        <f>(H101*POP_PADRAO!$C$2)/100000</f>
        <v>0</v>
      </c>
      <c r="J101" s="8">
        <f>VLOOKUP(A101,OBITOS!A:AC,4,0)</f>
        <v>0</v>
      </c>
      <c r="K101" s="1">
        <f>VLOOKUP(A101,POP_2021_FX_ETARIA!A:AC,12,0)</f>
        <v>1895.7388820259418</v>
      </c>
      <c r="L101" s="3">
        <f t="shared" si="11"/>
        <v>0</v>
      </c>
      <c r="M101" s="12">
        <f>(L101*POP_PADRAO!$D$2)/100000</f>
        <v>0</v>
      </c>
      <c r="N101" s="8">
        <f>VLOOKUP(A101,OBITOS!A:AB,5,0)</f>
        <v>0</v>
      </c>
      <c r="O101" s="1">
        <f>VLOOKUP(A101,POP_2021_FX_ETARIA!A:AC,15,0)</f>
        <v>2977.9743769520046</v>
      </c>
      <c r="P101" s="3">
        <f t="shared" si="12"/>
        <v>0</v>
      </c>
      <c r="Q101" s="12">
        <f>(P101*POP_PADRAO!$E$2)/100000</f>
        <v>0</v>
      </c>
      <c r="R101" s="8">
        <f>VLOOKUP($A101,OBITOS!A:AB,6,0)</f>
        <v>0</v>
      </c>
      <c r="S101" s="1">
        <f>VLOOKUP(A101,POP_2021_FX_ETARIA!A:AC,18,0)</f>
        <v>3463.6589345704688</v>
      </c>
      <c r="T101" s="3">
        <f t="shared" si="13"/>
        <v>0</v>
      </c>
      <c r="U101" s="12">
        <f>(T101*POP_PADRAO!$F$2)/100000</f>
        <v>0</v>
      </c>
      <c r="V101" s="8">
        <f>VLOOKUP(A101,OBITOS!A:AC,7,0)</f>
        <v>2</v>
      </c>
      <c r="W101" s="1">
        <f>VLOOKUP(A101,POP_2021_FX_ETARIA!A:AC,21,0)</f>
        <v>2889.9807930096449</v>
      </c>
      <c r="X101" s="3">
        <f t="shared" si="14"/>
        <v>69.204612184193351</v>
      </c>
      <c r="Y101" s="12">
        <f>(X101*POP_PADRAO!$G$2)/100000</f>
        <v>8.4387759612692488</v>
      </c>
      <c r="Z101" s="8">
        <f>VLOOKUP(A101,OBITOS!A:AC,8,0)</f>
        <v>11</v>
      </c>
      <c r="AA101" s="1">
        <f>VLOOKUP(A101,POP_2021_FX_ETARIA!A:AC,24,0)</f>
        <v>2611.1684525292799</v>
      </c>
      <c r="AB101" s="3">
        <f t="shared" si="15"/>
        <v>421.26734448499366</v>
      </c>
      <c r="AC101" s="12">
        <f>(AB101*POP_PADRAO!$H$2)/100000</f>
        <v>38.458600846575251</v>
      </c>
      <c r="AD101" s="8">
        <f>VLOOKUP(A101,OBITOS!A:AC,9,0)</f>
        <v>41</v>
      </c>
      <c r="AE101" s="1">
        <f>VLOOKUP(A101,POP_2021_FX_ETARIA!A:AC,27,0)</f>
        <v>2630.0250558174153</v>
      </c>
      <c r="AF101" s="3">
        <f t="shared" si="16"/>
        <v>1558.9205094951899</v>
      </c>
      <c r="AG101" s="12">
        <f>(AF101*POP_PADRAO!$I$2)/100000</f>
        <v>107.79164074390361</v>
      </c>
      <c r="AH101" s="12">
        <f t="shared" si="17"/>
        <v>154.68901755174812</v>
      </c>
    </row>
    <row r="102" spans="1:34" x14ac:dyDescent="0.25">
      <c r="A102" s="8" t="s">
        <v>101</v>
      </c>
      <c r="B102" s="6">
        <f>VLOOKUP($A102,OBITOS!A:AC,2,0)</f>
        <v>0</v>
      </c>
      <c r="C102" s="1">
        <f>VLOOKUP(A102,POP_2021_FX_ETARIA!A:AC,6,0)</f>
        <v>2761.9288359362417</v>
      </c>
      <c r="D102" s="3">
        <f t="shared" si="9"/>
        <v>0</v>
      </c>
      <c r="E102" s="12">
        <f>(D102*POP_PADRAO!$B$2)/100000</f>
        <v>0</v>
      </c>
      <c r="F102" s="6">
        <f>VLOOKUP(A102,OBITOS!A:AC,3,0)</f>
        <v>0</v>
      </c>
      <c r="G102" s="1">
        <f>VLOOKUP(A102,POP_2021_FX_ETARIA!A:AC,9,0)</f>
        <v>2676.5314330958035</v>
      </c>
      <c r="H102" s="3">
        <f t="shared" si="10"/>
        <v>0</v>
      </c>
      <c r="I102" s="12">
        <f>(H102*POP_PADRAO!$C$2)/100000</f>
        <v>0</v>
      </c>
      <c r="J102" s="8">
        <f>VLOOKUP(A102,OBITOS!A:AC,4,0)</f>
        <v>0</v>
      </c>
      <c r="K102" s="1">
        <f>VLOOKUP(A102,POP_2021_FX_ETARIA!A:AC,12,0)</f>
        <v>3322.1529239766082</v>
      </c>
      <c r="L102" s="3">
        <f t="shared" si="11"/>
        <v>0</v>
      </c>
      <c r="M102" s="12">
        <f>(L102*POP_PADRAO!$D$2)/100000</f>
        <v>0</v>
      </c>
      <c r="N102" s="8">
        <f>VLOOKUP(A102,OBITOS!A:AB,5,0)</f>
        <v>0</v>
      </c>
      <c r="O102" s="1">
        <f>VLOOKUP(A102,POP_2021_FX_ETARIA!A:AC,15,0)</f>
        <v>4623.0682545325271</v>
      </c>
      <c r="P102" s="3">
        <f t="shared" si="12"/>
        <v>0</v>
      </c>
      <c r="Q102" s="12">
        <f>(P102*POP_PADRAO!$E$2)/100000</f>
        <v>0</v>
      </c>
      <c r="R102" s="8">
        <f>VLOOKUP($A102,OBITOS!A:AB,6,0)</f>
        <v>8</v>
      </c>
      <c r="S102" s="1">
        <f>VLOOKUP(A102,POP_2021_FX_ETARIA!A:AC,18,0)</f>
        <v>5139.2285653650251</v>
      </c>
      <c r="T102" s="3">
        <f t="shared" si="13"/>
        <v>155.66538631721241</v>
      </c>
      <c r="U102" s="12">
        <f>(T102*POP_PADRAO!$F$2)/100000</f>
        <v>23.750275389791621</v>
      </c>
      <c r="V102" s="8">
        <f>VLOOKUP(A102,OBITOS!A:AC,7,0)</f>
        <v>6</v>
      </c>
      <c r="W102" s="1">
        <f>VLOOKUP(A102,POP_2021_FX_ETARIA!A:AC,21,0)</f>
        <v>4412.9485479076147</v>
      </c>
      <c r="X102" s="3">
        <f t="shared" si="14"/>
        <v>135.96351588655799</v>
      </c>
      <c r="Y102" s="12">
        <f>(X102*POP_PADRAO!$G$2)/100000</f>
        <v>16.579323447681983</v>
      </c>
      <c r="Z102" s="8">
        <f>VLOOKUP(A102,OBITOS!A:AC,8,0)</f>
        <v>22</v>
      </c>
      <c r="AA102" s="1">
        <f>VLOOKUP(A102,POP_2021_FX_ETARIA!A:AC,24,0)</f>
        <v>3994.3434218653492</v>
      </c>
      <c r="AB102" s="3">
        <f t="shared" si="15"/>
        <v>550.77888094374339</v>
      </c>
      <c r="AC102" s="12">
        <f>(AB102*POP_PADRAO!$H$2)/100000</f>
        <v>50.28204871382659</v>
      </c>
      <c r="AD102" s="8">
        <f>VLOOKUP(A102,OBITOS!A:AC,9,0)</f>
        <v>101</v>
      </c>
      <c r="AE102" s="1">
        <f>VLOOKUP(A102,POP_2021_FX_ETARIA!A:AC,27,0)</f>
        <v>4399.8323429541597</v>
      </c>
      <c r="AF102" s="3">
        <f t="shared" si="16"/>
        <v>2295.5420144983527</v>
      </c>
      <c r="AG102" s="12">
        <f>(AF102*POP_PADRAO!$I$2)/100000</f>
        <v>158.72537350828065</v>
      </c>
      <c r="AH102" s="12">
        <f t="shared" si="17"/>
        <v>249.33702105958085</v>
      </c>
    </row>
    <row r="103" spans="1:34" x14ac:dyDescent="0.25">
      <c r="A103" s="8" t="s">
        <v>102</v>
      </c>
      <c r="B103" s="6">
        <f>VLOOKUP($A103,OBITOS!A:AC,2,0)</f>
        <v>0</v>
      </c>
      <c r="C103" s="1">
        <f>VLOOKUP(A103,POP_2021_FX_ETARIA!A:AC,6,0)</f>
        <v>2284.3020447592976</v>
      </c>
      <c r="D103" s="3">
        <f t="shared" si="9"/>
        <v>0</v>
      </c>
      <c r="E103" s="12">
        <f>(D103*POP_PADRAO!$B$2)/100000</f>
        <v>0</v>
      </c>
      <c r="F103" s="6">
        <f>VLOOKUP(A103,OBITOS!A:AC,3,0)</f>
        <v>0</v>
      </c>
      <c r="G103" s="1">
        <f>VLOOKUP(A103,POP_2021_FX_ETARIA!A:AC,9,0)</f>
        <v>1960.1684877276327</v>
      </c>
      <c r="H103" s="3">
        <f t="shared" si="10"/>
        <v>0</v>
      </c>
      <c r="I103" s="12">
        <f>(H103*POP_PADRAO!$C$2)/100000</f>
        <v>0</v>
      </c>
      <c r="J103" s="8">
        <f>VLOOKUP(A103,OBITOS!A:AC,4,0)</f>
        <v>0</v>
      </c>
      <c r="K103" s="1">
        <f>VLOOKUP(A103,POP_2021_FX_ETARIA!A:AC,12,0)</f>
        <v>1926.5596491228071</v>
      </c>
      <c r="L103" s="3">
        <f t="shared" si="11"/>
        <v>0</v>
      </c>
      <c r="M103" s="12">
        <f>(L103*POP_PADRAO!$D$2)/100000</f>
        <v>0</v>
      </c>
      <c r="N103" s="8">
        <f>VLOOKUP(A103,OBITOS!A:AB,5,0)</f>
        <v>2</v>
      </c>
      <c r="O103" s="1">
        <f>VLOOKUP(A103,POP_2021_FX_ETARIA!A:AC,15,0)</f>
        <v>3090.6468183434054</v>
      </c>
      <c r="P103" s="3">
        <f t="shared" si="12"/>
        <v>64.71137329991025</v>
      </c>
      <c r="Q103" s="12">
        <f>(P103*POP_PADRAO!$E$2)/100000</f>
        <v>10.727856903437669</v>
      </c>
      <c r="R103" s="8">
        <f>VLOOKUP($A103,OBITOS!A:AB,6,0)</f>
        <v>0</v>
      </c>
      <c r="S103" s="1">
        <f>VLOOKUP(A103,POP_2021_FX_ETARIA!A:AC,18,0)</f>
        <v>3763.4863115449916</v>
      </c>
      <c r="T103" s="3">
        <f t="shared" si="13"/>
        <v>0</v>
      </c>
      <c r="U103" s="12">
        <f>(T103*POP_PADRAO!$F$2)/100000</f>
        <v>0</v>
      </c>
      <c r="V103" s="8">
        <f>VLOOKUP(A103,OBITOS!A:AC,7,0)</f>
        <v>5</v>
      </c>
      <c r="W103" s="1">
        <f>VLOOKUP(A103,POP_2021_FX_ETARIA!A:AC,21,0)</f>
        <v>3186.3526183398121</v>
      </c>
      <c r="X103" s="3">
        <f t="shared" si="14"/>
        <v>156.9192301950923</v>
      </c>
      <c r="Y103" s="12">
        <f>(X103*POP_PADRAO!$G$2)/100000</f>
        <v>19.13465281918992</v>
      </c>
      <c r="Z103" s="8">
        <f>VLOOKUP(A103,OBITOS!A:AC,8,0)</f>
        <v>13</v>
      </c>
      <c r="AA103" s="1">
        <f>VLOOKUP(A103,POP_2021_FX_ETARIA!A:AC,24,0)</f>
        <v>2810.7007411982709</v>
      </c>
      <c r="AB103" s="3">
        <f t="shared" si="15"/>
        <v>462.51811192314199</v>
      </c>
      <c r="AC103" s="12">
        <f>(AB103*POP_PADRAO!$H$2)/100000</f>
        <v>42.224491605229012</v>
      </c>
      <c r="AD103" s="8">
        <f>VLOOKUP(A103,OBITOS!A:AC,9,0)</f>
        <v>70</v>
      </c>
      <c r="AE103" s="1">
        <f>VLOOKUP(A103,POP_2021_FX_ETARIA!A:AC,27,0)</f>
        <v>2966.8752122241085</v>
      </c>
      <c r="AF103" s="3">
        <f t="shared" si="16"/>
        <v>2359.3847058880756</v>
      </c>
      <c r="AG103" s="12">
        <f>(AF103*POP_PADRAO!$I$2)/100000</f>
        <v>163.13977976728444</v>
      </c>
      <c r="AH103" s="12">
        <f t="shared" si="17"/>
        <v>235.22678109514104</v>
      </c>
    </row>
    <row r="104" spans="1:34" x14ac:dyDescent="0.25">
      <c r="A104" s="8" t="s">
        <v>103</v>
      </c>
      <c r="B104" s="6">
        <f>VLOOKUP($A104,OBITOS!A:AC,2,0)</f>
        <v>0</v>
      </c>
      <c r="C104" s="1">
        <f>VLOOKUP(A104,POP_2021_FX_ETARIA!A:AC,6,0)</f>
        <v>1526.9847606203643</v>
      </c>
      <c r="D104" s="3">
        <f t="shared" si="9"/>
        <v>0</v>
      </c>
      <c r="E104" s="12">
        <f>(D104*POP_PADRAO!$B$2)/100000</f>
        <v>0</v>
      </c>
      <c r="F104" s="6">
        <f>VLOOKUP(A104,OBITOS!A:AC,3,0)</f>
        <v>0</v>
      </c>
      <c r="G104" s="1">
        <f>VLOOKUP(A104,POP_2021_FX_ETARIA!A:AC,9,0)</f>
        <v>1478.2114206128133</v>
      </c>
      <c r="H104" s="3">
        <f t="shared" si="10"/>
        <v>0</v>
      </c>
      <c r="I104" s="12">
        <f>(H104*POP_PADRAO!$C$2)/100000</f>
        <v>0</v>
      </c>
      <c r="J104" s="8">
        <f>VLOOKUP(A104,OBITOS!A:AC,4,0)</f>
        <v>0</v>
      </c>
      <c r="K104" s="1">
        <f>VLOOKUP(A104,POP_2021_FX_ETARIA!A:AC,12,0)</f>
        <v>1981.445699061152</v>
      </c>
      <c r="L104" s="3">
        <f t="shared" si="11"/>
        <v>0</v>
      </c>
      <c r="M104" s="12">
        <f>(L104*POP_PADRAO!$D$2)/100000</f>
        <v>0</v>
      </c>
      <c r="N104" s="8">
        <f>VLOOKUP(A104,OBITOS!A:AB,5,0)</f>
        <v>0</v>
      </c>
      <c r="O104" s="1">
        <f>VLOOKUP(A104,POP_2021_FX_ETARIA!A:AC,15,0)</f>
        <v>3296.9835098831495</v>
      </c>
      <c r="P104" s="3">
        <f t="shared" si="12"/>
        <v>0</v>
      </c>
      <c r="Q104" s="12">
        <f>(P104*POP_PADRAO!$E$2)/100000</f>
        <v>0</v>
      </c>
      <c r="R104" s="8">
        <f>VLOOKUP($A104,OBITOS!A:AB,6,0)</f>
        <v>1</v>
      </c>
      <c r="S104" s="1">
        <f>VLOOKUP(A104,POP_2021_FX_ETARIA!A:AC,18,0)</f>
        <v>3781.1033620015642</v>
      </c>
      <c r="T104" s="3">
        <f t="shared" si="13"/>
        <v>26.447306626144179</v>
      </c>
      <c r="U104" s="12">
        <f>(T104*POP_PADRAO!$F$2)/100000</f>
        <v>4.0351347884698665</v>
      </c>
      <c r="V104" s="8">
        <f>VLOOKUP(A104,OBITOS!A:AC,7,0)</f>
        <v>1</v>
      </c>
      <c r="W104" s="1">
        <f>VLOOKUP(A104,POP_2021_FX_ETARIA!A:AC,21,0)</f>
        <v>2512.9795918367349</v>
      </c>
      <c r="X104" s="3">
        <f t="shared" si="14"/>
        <v>39.793399168399162</v>
      </c>
      <c r="Y104" s="12">
        <f>(X104*POP_PADRAO!$G$2)/100000</f>
        <v>4.8523872863516821</v>
      </c>
      <c r="Z104" s="8">
        <f>VLOOKUP(A104,OBITOS!A:AC,8,0)</f>
        <v>9</v>
      </c>
      <c r="AA104" s="1">
        <f>VLOOKUP(A104,POP_2021_FX_ETARIA!A:AC,24,0)</f>
        <v>1970.4172222850041</v>
      </c>
      <c r="AB104" s="3">
        <f t="shared" si="15"/>
        <v>456.75605644387872</v>
      </c>
      <c r="AC104" s="12">
        <f>(AB104*POP_PADRAO!$H$2)/100000</f>
        <v>41.698458446870355</v>
      </c>
      <c r="AD104" s="8">
        <f>VLOOKUP(A104,OBITOS!A:AC,9,0)</f>
        <v>38</v>
      </c>
      <c r="AE104" s="1">
        <f>VLOOKUP(A104,POP_2021_FX_ETARIA!A:AC,27,0)</f>
        <v>2375.6416573348265</v>
      </c>
      <c r="AF104" s="3">
        <f t="shared" si="16"/>
        <v>1599.5678423416457</v>
      </c>
      <c r="AG104" s="12">
        <f>(AF104*POP_PADRAO!$I$2)/100000</f>
        <v>110.6022027146367</v>
      </c>
      <c r="AH104" s="12">
        <f t="shared" si="17"/>
        <v>161.1881832363286</v>
      </c>
    </row>
    <row r="105" spans="1:34" x14ac:dyDescent="0.25">
      <c r="A105" s="8" t="s">
        <v>104</v>
      </c>
      <c r="B105" s="6">
        <f>VLOOKUP($A105,OBITOS!A:AC,2,0)</f>
        <v>0</v>
      </c>
      <c r="C105" s="1">
        <f>VLOOKUP(A105,POP_2021_FX_ETARIA!A:AC,6,0)</f>
        <v>2891.4694538098452</v>
      </c>
      <c r="D105" s="3">
        <f t="shared" si="9"/>
        <v>0</v>
      </c>
      <c r="E105" s="12">
        <f>(D105*POP_PADRAO!$B$2)/100000</f>
        <v>0</v>
      </c>
      <c r="F105" s="6">
        <f>VLOOKUP(A105,OBITOS!A:AC,3,0)</f>
        <v>0</v>
      </c>
      <c r="G105" s="1">
        <f>VLOOKUP(A105,POP_2021_FX_ETARIA!A:AC,9,0)</f>
        <v>2191.7523676880223</v>
      </c>
      <c r="H105" s="3">
        <f t="shared" si="10"/>
        <v>0</v>
      </c>
      <c r="I105" s="12">
        <f>(H105*POP_PADRAO!$C$2)/100000</f>
        <v>0</v>
      </c>
      <c r="J105" s="8">
        <f>VLOOKUP(A105,OBITOS!A:AC,4,0)</f>
        <v>0</v>
      </c>
      <c r="K105" s="1">
        <f>VLOOKUP(A105,POP_2021_FX_ETARIA!A:AC,12,0)</f>
        <v>1775.2778482618626</v>
      </c>
      <c r="L105" s="3">
        <f t="shared" si="11"/>
        <v>0</v>
      </c>
      <c r="M105" s="12">
        <f>(L105*POP_PADRAO!$D$2)/100000</f>
        <v>0</v>
      </c>
      <c r="N105" s="8">
        <f>VLOOKUP(A105,OBITOS!A:AB,5,0)</f>
        <v>1</v>
      </c>
      <c r="O105" s="1">
        <f>VLOOKUP(A105,POP_2021_FX_ETARIA!A:AC,15,0)</f>
        <v>3794.7666266244401</v>
      </c>
      <c r="P105" s="3">
        <f t="shared" si="12"/>
        <v>26.352081653293403</v>
      </c>
      <c r="Q105" s="12">
        <f>(P105*POP_PADRAO!$E$2)/100000</f>
        <v>4.3686503108817334</v>
      </c>
      <c r="R105" s="8">
        <f>VLOOKUP($A105,OBITOS!A:AB,6,0)</f>
        <v>1</v>
      </c>
      <c r="S105" s="1">
        <f>VLOOKUP(A105,POP_2021_FX_ETARIA!A:AC,18,0)</f>
        <v>5289.4123534010951</v>
      </c>
      <c r="T105" s="3">
        <f t="shared" si="13"/>
        <v>18.905691846032756</v>
      </c>
      <c r="U105" s="12">
        <f>(T105*POP_PADRAO!$F$2)/100000</f>
        <v>2.8844908839452565</v>
      </c>
      <c r="V105" s="8">
        <f>VLOOKUP(A105,OBITOS!A:AC,7,0)</f>
        <v>4</v>
      </c>
      <c r="W105" s="1">
        <f>VLOOKUP(A105,POP_2021_FX_ETARIA!A:AC,21,0)</f>
        <v>3664.4081632653065</v>
      </c>
      <c r="X105" s="3">
        <f t="shared" si="14"/>
        <v>109.15814564815432</v>
      </c>
      <c r="Y105" s="12">
        <f>(X105*POP_PADRAO!$G$2)/100000</f>
        <v>13.310689943910551</v>
      </c>
      <c r="Z105" s="8">
        <f>VLOOKUP(A105,OBITOS!A:AC,8,0)</f>
        <v>10</v>
      </c>
      <c r="AA105" s="1">
        <f>VLOOKUP(A105,POP_2021_FX_ETARIA!A:AC,24,0)</f>
        <v>3166.4523674991528</v>
      </c>
      <c r="AB105" s="3">
        <f t="shared" si="15"/>
        <v>315.81084568462802</v>
      </c>
      <c r="AC105" s="12">
        <f>(AB105*POP_PADRAO!$H$2)/100000</f>
        <v>28.831200462624828</v>
      </c>
      <c r="AD105" s="8">
        <f>VLOOKUP(A105,OBITOS!A:AC,9,0)</f>
        <v>61</v>
      </c>
      <c r="AE105" s="1">
        <f>VLOOKUP(A105,POP_2021_FX_ETARIA!A:AC,27,0)</f>
        <v>3517.0043774814212</v>
      </c>
      <c r="AF105" s="3">
        <f t="shared" si="16"/>
        <v>1734.4305964066782</v>
      </c>
      <c r="AG105" s="12">
        <f>(AF105*POP_PADRAO!$I$2)/100000</f>
        <v>119.92729494824829</v>
      </c>
      <c r="AH105" s="12">
        <f t="shared" si="17"/>
        <v>169.32232654961066</v>
      </c>
    </row>
    <row r="106" spans="1:34" x14ac:dyDescent="0.25">
      <c r="A106" s="8" t="s">
        <v>105</v>
      </c>
      <c r="B106" s="6">
        <f>VLOOKUP($A106,OBITOS!A:AC,2,0)</f>
        <v>0</v>
      </c>
      <c r="C106" s="1">
        <f>VLOOKUP(A106,POP_2021_FX_ETARIA!A:AC,6,0)</f>
        <v>5002.6410637902172</v>
      </c>
      <c r="D106" s="3">
        <f t="shared" si="9"/>
        <v>0</v>
      </c>
      <c r="E106" s="12">
        <f>(D106*POP_PADRAO!$B$2)/100000</f>
        <v>0</v>
      </c>
      <c r="F106" s="6">
        <f>VLOOKUP(A106,OBITOS!A:AC,3,0)</f>
        <v>0</v>
      </c>
      <c r="G106" s="1">
        <f>VLOOKUP(A106,POP_2021_FX_ETARIA!A:AC,9,0)</f>
        <v>4147.2284631856364</v>
      </c>
      <c r="H106" s="3">
        <f t="shared" si="10"/>
        <v>0</v>
      </c>
      <c r="I106" s="12">
        <f>(H106*POP_PADRAO!$C$2)/100000</f>
        <v>0</v>
      </c>
      <c r="J106" s="8">
        <f>VLOOKUP(A106,OBITOS!A:AC,4,0)</f>
        <v>0</v>
      </c>
      <c r="K106" s="1">
        <f>VLOOKUP(A106,POP_2021_FX_ETARIA!A:AC,12,0)</f>
        <v>4915.5354770130216</v>
      </c>
      <c r="L106" s="3">
        <f t="shared" si="11"/>
        <v>0</v>
      </c>
      <c r="M106" s="12">
        <f>(L106*POP_PADRAO!$D$2)/100000</f>
        <v>0</v>
      </c>
      <c r="N106" s="8">
        <f>VLOOKUP(A106,OBITOS!A:AB,5,0)</f>
        <v>1</v>
      </c>
      <c r="O106" s="1">
        <f>VLOOKUP(A106,POP_2021_FX_ETARIA!A:AC,15,0)</f>
        <v>5912.3061021170615</v>
      </c>
      <c r="P106" s="3">
        <f t="shared" si="12"/>
        <v>16.913873922088083</v>
      </c>
      <c r="Q106" s="12">
        <f>(P106*POP_PADRAO!$E$2)/100000</f>
        <v>2.8039834400979813</v>
      </c>
      <c r="R106" s="8">
        <f>VLOOKUP($A106,OBITOS!A:AB,6,0)</f>
        <v>0</v>
      </c>
      <c r="S106" s="1">
        <f>VLOOKUP(A106,POP_2021_FX_ETARIA!A:AC,18,0)</f>
        <v>6490.892806770099</v>
      </c>
      <c r="T106" s="3">
        <f t="shared" si="13"/>
        <v>0</v>
      </c>
      <c r="U106" s="12">
        <f>(T106*POP_PADRAO!$F$2)/100000</f>
        <v>0</v>
      </c>
      <c r="V106" s="8">
        <f>VLOOKUP(A106,OBITOS!A:AC,7,0)</f>
        <v>9</v>
      </c>
      <c r="W106" s="1">
        <f>VLOOKUP(A106,POP_2021_FX_ETARIA!A:AC,21,0)</f>
        <v>5867.5187422277495</v>
      </c>
      <c r="X106" s="3">
        <f t="shared" si="14"/>
        <v>153.38681298498804</v>
      </c>
      <c r="Y106" s="12">
        <f>(X106*POP_PADRAO!$G$2)/100000</f>
        <v>18.703911622946208</v>
      </c>
      <c r="Z106" s="8">
        <f>VLOOKUP(A106,OBITOS!A:AC,8,0)</f>
        <v>12</v>
      </c>
      <c r="AA106" s="1">
        <f>VLOOKUP(A106,POP_2021_FX_ETARIA!A:AC,24,0)</f>
        <v>4748.9477786438038</v>
      </c>
      <c r="AB106" s="3">
        <f t="shared" si="15"/>
        <v>252.68755436655778</v>
      </c>
      <c r="AC106" s="12">
        <f>(AB106*POP_PADRAO!$H$2)/100000</f>
        <v>23.068509628158235</v>
      </c>
      <c r="AD106" s="8">
        <f>VLOOKUP(A106,OBITOS!A:AC,9,0)</f>
        <v>78</v>
      </c>
      <c r="AE106" s="1">
        <f>VLOOKUP(A106,POP_2021_FX_ETARIA!A:AC,27,0)</f>
        <v>4408.3794241151772</v>
      </c>
      <c r="AF106" s="3">
        <f t="shared" si="16"/>
        <v>1769.3576821749111</v>
      </c>
      <c r="AG106" s="12">
        <f>(AF106*POP_PADRAO!$I$2)/100000</f>
        <v>122.34233013344834</v>
      </c>
      <c r="AH106" s="12">
        <f t="shared" si="17"/>
        <v>166.91873482465076</v>
      </c>
    </row>
    <row r="107" spans="1:34" x14ac:dyDescent="0.25">
      <c r="A107" s="8" t="s">
        <v>106</v>
      </c>
      <c r="B107" s="6">
        <f>VLOOKUP($A107,OBITOS!A:AC,2,0)</f>
        <v>0</v>
      </c>
      <c r="C107" s="1">
        <f>VLOOKUP(A107,POP_2021_FX_ETARIA!A:AC,6,0)</f>
        <v>1759</v>
      </c>
      <c r="D107" s="3">
        <f t="shared" si="9"/>
        <v>0</v>
      </c>
      <c r="E107" s="12">
        <f>(D107*POP_PADRAO!$B$2)/100000</f>
        <v>0</v>
      </c>
      <c r="F107" s="6">
        <f>VLOOKUP(A107,OBITOS!A:AC,3,0)</f>
        <v>0</v>
      </c>
      <c r="G107" s="1">
        <f>VLOOKUP(A107,POP_2021_FX_ETARIA!A:AC,9,0)</f>
        <v>1688.4577050386172</v>
      </c>
      <c r="H107" s="3">
        <f t="shared" si="10"/>
        <v>0</v>
      </c>
      <c r="I107" s="12">
        <f>(H107*POP_PADRAO!$C$2)/100000</f>
        <v>0</v>
      </c>
      <c r="J107" s="8">
        <f>VLOOKUP(A107,OBITOS!A:AC,4,0)</f>
        <v>0</v>
      </c>
      <c r="K107" s="1">
        <f>VLOOKUP(A107,POP_2021_FX_ETARIA!A:AC,12,0)</f>
        <v>2394.3737666860125</v>
      </c>
      <c r="L107" s="3">
        <f t="shared" si="11"/>
        <v>0</v>
      </c>
      <c r="M107" s="12">
        <f>(L107*POP_PADRAO!$D$2)/100000</f>
        <v>0</v>
      </c>
      <c r="N107" s="8">
        <f>VLOOKUP(A107,OBITOS!A:AB,5,0)</f>
        <v>1</v>
      </c>
      <c r="O107" s="1">
        <f>VLOOKUP(A107,POP_2021_FX_ETARIA!A:AC,15,0)</f>
        <v>3460.6501635768809</v>
      </c>
      <c r="P107" s="3">
        <f t="shared" si="12"/>
        <v>28.896304241466975</v>
      </c>
      <c r="Q107" s="12">
        <f>(P107*POP_PADRAO!$E$2)/100000</f>
        <v>4.7904317453433896</v>
      </c>
      <c r="R107" s="8">
        <f>VLOOKUP($A107,OBITOS!A:AB,6,0)</f>
        <v>1</v>
      </c>
      <c r="S107" s="1">
        <f>VLOOKUP(A107,POP_2021_FX_ETARIA!A:AC,18,0)</f>
        <v>3457.5596280824684</v>
      </c>
      <c r="T107" s="3">
        <f t="shared" si="13"/>
        <v>28.922133168086273</v>
      </c>
      <c r="U107" s="12">
        <f>(T107*POP_PADRAO!$F$2)/100000</f>
        <v>4.4127255509616257</v>
      </c>
      <c r="V107" s="8">
        <f>VLOOKUP(A107,OBITOS!A:AC,7,0)</f>
        <v>5</v>
      </c>
      <c r="W107" s="1">
        <f>VLOOKUP(A107,POP_2021_FX_ETARIA!A:AC,21,0)</f>
        <v>2906.3803858987376</v>
      </c>
      <c r="X107" s="3">
        <f t="shared" si="14"/>
        <v>172.03529256731665</v>
      </c>
      <c r="Y107" s="12">
        <f>(X107*POP_PADRAO!$G$2)/100000</f>
        <v>20.977897940429241</v>
      </c>
      <c r="Z107" s="8">
        <f>VLOOKUP(A107,OBITOS!A:AC,8,0)</f>
        <v>10</v>
      </c>
      <c r="AA107" s="1">
        <f>VLOOKUP(A107,POP_2021_FX_ETARIA!A:AC,24,0)</f>
        <v>2688.8751770180052</v>
      </c>
      <c r="AB107" s="3">
        <f t="shared" si="15"/>
        <v>371.90272294789526</v>
      </c>
      <c r="AC107" s="12">
        <f>(AB107*POP_PADRAO!$H$2)/100000</f>
        <v>33.951975064891506</v>
      </c>
      <c r="AD107" s="8">
        <f>VLOOKUP(A107,OBITOS!A:AC,9,0)</f>
        <v>58</v>
      </c>
      <c r="AE107" s="1">
        <f>VLOOKUP(A107,POP_2021_FX_ETARIA!A:AC,27,0)</f>
        <v>3008.7629253619102</v>
      </c>
      <c r="AF107" s="3">
        <f t="shared" si="16"/>
        <v>1927.7025621094242</v>
      </c>
      <c r="AG107" s="12">
        <f>(AF107*POP_PADRAO!$I$2)/100000</f>
        <v>133.29109519720686</v>
      </c>
      <c r="AH107" s="12">
        <f t="shared" si="17"/>
        <v>197.42412549883261</v>
      </c>
    </row>
    <row r="108" spans="1:34" x14ac:dyDescent="0.25">
      <c r="A108" s="8" t="s">
        <v>107</v>
      </c>
      <c r="B108" s="6">
        <f>VLOOKUP($A108,OBITOS!A:AC,2,0)</f>
        <v>0</v>
      </c>
      <c r="C108" s="1">
        <f>VLOOKUP(A108,POP_2021_FX_ETARIA!A:AC,6,0)</f>
        <v>2892.7130825378999</v>
      </c>
      <c r="D108" s="3">
        <f t="shared" si="9"/>
        <v>0</v>
      </c>
      <c r="E108" s="12">
        <f>(D108*POP_PADRAO!$B$2)/100000</f>
        <v>0</v>
      </c>
      <c r="F108" s="6">
        <f>VLOOKUP(A108,OBITOS!A:AC,3,0)</f>
        <v>0</v>
      </c>
      <c r="G108" s="1">
        <f>VLOOKUP(A108,POP_2021_FX_ETARIA!A:AC,9,0)</f>
        <v>3023.9766376546036</v>
      </c>
      <c r="H108" s="3">
        <f t="shared" si="10"/>
        <v>0</v>
      </c>
      <c r="I108" s="12">
        <f>(H108*POP_PADRAO!$C$2)/100000</f>
        <v>0</v>
      </c>
      <c r="J108" s="8">
        <f>VLOOKUP(A108,OBITOS!A:AC,4,0)</f>
        <v>0</v>
      </c>
      <c r="K108" s="1">
        <f>VLOOKUP(A108,POP_2021_FX_ETARIA!A:AC,12,0)</f>
        <v>3746.796011768552</v>
      </c>
      <c r="L108" s="3">
        <f t="shared" si="11"/>
        <v>0</v>
      </c>
      <c r="M108" s="12">
        <f>(L108*POP_PADRAO!$D$2)/100000</f>
        <v>0</v>
      </c>
      <c r="N108" s="8">
        <f>VLOOKUP(A108,OBITOS!A:AB,5,0)</f>
        <v>0</v>
      </c>
      <c r="O108" s="1">
        <f>VLOOKUP(A108,POP_2021_FX_ETARIA!A:AC,15,0)</f>
        <v>5017.5740768651094</v>
      </c>
      <c r="P108" s="3">
        <f t="shared" si="12"/>
        <v>0</v>
      </c>
      <c r="Q108" s="12">
        <f>(P108*POP_PADRAO!$E$2)/100000</f>
        <v>0</v>
      </c>
      <c r="R108" s="8">
        <f>VLOOKUP($A108,OBITOS!A:AB,6,0)</f>
        <v>2</v>
      </c>
      <c r="S108" s="1">
        <f>VLOOKUP(A108,POP_2021_FX_ETARIA!A:AC,18,0)</f>
        <v>5460.3575832305796</v>
      </c>
      <c r="T108" s="3">
        <f t="shared" si="13"/>
        <v>36.627637833504579</v>
      </c>
      <c r="U108" s="12">
        <f>(T108*POP_PADRAO!$F$2)/100000</f>
        <v>5.5883745642116134</v>
      </c>
      <c r="V108" s="8">
        <f>VLOOKUP(A108,OBITOS!A:AC,7,0)</f>
        <v>3</v>
      </c>
      <c r="W108" s="1">
        <f>VLOOKUP(A108,POP_2021_FX_ETARIA!A:AC,21,0)</f>
        <v>5311.329747351263</v>
      </c>
      <c r="X108" s="3">
        <f t="shared" si="14"/>
        <v>56.483030478310759</v>
      </c>
      <c r="Y108" s="12">
        <f>(X108*POP_PADRAO!$G$2)/100000</f>
        <v>6.8875126205659987</v>
      </c>
      <c r="Z108" s="8">
        <f>VLOOKUP(A108,OBITOS!A:AC,8,0)</f>
        <v>10</v>
      </c>
      <c r="AA108" s="1">
        <f>VLOOKUP(A108,POP_2021_FX_ETARIA!A:AC,24,0)</f>
        <v>4997.980582524272</v>
      </c>
      <c r="AB108" s="3">
        <f t="shared" si="15"/>
        <v>200.08080933658644</v>
      </c>
      <c r="AC108" s="12">
        <f>(AB108*POP_PADRAO!$H$2)/100000</f>
        <v>18.265901888841064</v>
      </c>
      <c r="AD108" s="8">
        <f>VLOOKUP(A108,OBITOS!A:AC,9,0)</f>
        <v>90</v>
      </c>
      <c r="AE108" s="1">
        <f>VLOOKUP(A108,POP_2021_FX_ETARIA!A:AC,27,0)</f>
        <v>5761.3302433371955</v>
      </c>
      <c r="AF108" s="3">
        <f t="shared" si="16"/>
        <v>1562.1392317179229</v>
      </c>
      <c r="AG108" s="12">
        <f>(AF108*POP_PADRAO!$I$2)/100000</f>
        <v>108.01419946153804</v>
      </c>
      <c r="AH108" s="12">
        <f t="shared" si="17"/>
        <v>138.75598853515672</v>
      </c>
    </row>
    <row r="109" spans="1:34" x14ac:dyDescent="0.25">
      <c r="A109" s="8" t="s">
        <v>108</v>
      </c>
      <c r="B109" s="6">
        <f>VLOOKUP($A109,OBITOS!A:AC,2,0)</f>
        <v>0</v>
      </c>
      <c r="C109" s="1">
        <f>VLOOKUP(A109,POP_2021_FX_ETARIA!A:AC,6,0)</f>
        <v>3838.2706919945726</v>
      </c>
      <c r="D109" s="3">
        <f t="shared" si="9"/>
        <v>0</v>
      </c>
      <c r="E109" s="12">
        <f>(D109*POP_PADRAO!$B$2)/100000</f>
        <v>0</v>
      </c>
      <c r="F109" s="6">
        <f>VLOOKUP(A109,OBITOS!A:AC,3,0)</f>
        <v>0</v>
      </c>
      <c r="G109" s="1">
        <f>VLOOKUP(A109,POP_2021_FX_ETARIA!A:AC,9,0)</f>
        <v>3780.2864938608463</v>
      </c>
      <c r="H109" s="3">
        <f t="shared" si="10"/>
        <v>0</v>
      </c>
      <c r="I109" s="12">
        <f>(H109*POP_PADRAO!$C$2)/100000</f>
        <v>0</v>
      </c>
      <c r="J109" s="8">
        <f>VLOOKUP(A109,OBITOS!A:AC,4,0)</f>
        <v>0</v>
      </c>
      <c r="K109" s="1">
        <f>VLOOKUP(A109,POP_2021_FX_ETARIA!A:AC,12,0)</f>
        <v>4096.5907645722937</v>
      </c>
      <c r="L109" s="3">
        <f t="shared" si="11"/>
        <v>0</v>
      </c>
      <c r="M109" s="12">
        <f>(L109*POP_PADRAO!$D$2)/100000</f>
        <v>0</v>
      </c>
      <c r="N109" s="8">
        <f>VLOOKUP(A109,OBITOS!A:AB,5,0)</f>
        <v>1</v>
      </c>
      <c r="O109" s="1">
        <f>VLOOKUP(A109,POP_2021_FX_ETARIA!A:AC,15,0)</f>
        <v>5877.7747021302202</v>
      </c>
      <c r="P109" s="3">
        <f t="shared" si="12"/>
        <v>17.013241416646686</v>
      </c>
      <c r="Q109" s="12">
        <f>(P109*POP_PADRAO!$E$2)/100000</f>
        <v>2.820456591695883</v>
      </c>
      <c r="R109" s="8">
        <f>VLOOKUP($A109,OBITOS!A:AB,6,0)</f>
        <v>0</v>
      </c>
      <c r="S109" s="1">
        <f>VLOOKUP(A109,POP_2021_FX_ETARIA!A:AC,18,0)</f>
        <v>7359.5711735107943</v>
      </c>
      <c r="T109" s="3">
        <f t="shared" si="13"/>
        <v>0</v>
      </c>
      <c r="U109" s="12">
        <f>(T109*POP_PADRAO!$F$2)/100000</f>
        <v>0</v>
      </c>
      <c r="V109" s="8">
        <f>VLOOKUP(A109,OBITOS!A:AC,7,0)</f>
        <v>11</v>
      </c>
      <c r="W109" s="1">
        <f>VLOOKUP(A109,POP_2021_FX_ETARIA!A:AC,21,0)</f>
        <v>5549.1486424298209</v>
      </c>
      <c r="X109" s="3">
        <f t="shared" si="14"/>
        <v>198.22860602240777</v>
      </c>
      <c r="Y109" s="12">
        <f>(X109*POP_PADRAO!$G$2)/100000</f>
        <v>24.171897544711392</v>
      </c>
      <c r="Z109" s="8">
        <f>VLOOKUP(A109,OBITOS!A:AC,8,0)</f>
        <v>19</v>
      </c>
      <c r="AA109" s="1">
        <f>VLOOKUP(A109,POP_2021_FX_ETARIA!A:AC,24,0)</f>
        <v>3749.7007182761372</v>
      </c>
      <c r="AB109" s="3">
        <f t="shared" si="15"/>
        <v>506.70710618032831</v>
      </c>
      <c r="AC109" s="12">
        <f>(AB109*POP_PADRAO!$H$2)/100000</f>
        <v>46.258620797052181</v>
      </c>
      <c r="AD109" s="8">
        <f>VLOOKUP(A109,OBITOS!A:AC,9,0)</f>
        <v>56</v>
      </c>
      <c r="AE109" s="1">
        <f>VLOOKUP(A109,POP_2021_FX_ETARIA!A:AC,27,0)</f>
        <v>3080.0861678004535</v>
      </c>
      <c r="AF109" s="3">
        <f t="shared" si="16"/>
        <v>1818.1309531346858</v>
      </c>
      <c r="AG109" s="12">
        <f>(AF109*POP_PADRAO!$I$2)/100000</f>
        <v>125.71476052305398</v>
      </c>
      <c r="AH109" s="12">
        <f t="shared" si="17"/>
        <v>198.96573545651344</v>
      </c>
    </row>
    <row r="110" spans="1:34" x14ac:dyDescent="0.25">
      <c r="A110" s="8" t="s">
        <v>109</v>
      </c>
      <c r="B110" s="6">
        <f>VLOOKUP($A110,OBITOS!A:AC,2,0)</f>
        <v>0</v>
      </c>
      <c r="C110" s="1">
        <f>VLOOKUP(A110,POP_2021_FX_ETARIA!A:AC,6,0)</f>
        <v>4242.3175182481746</v>
      </c>
      <c r="D110" s="3">
        <f t="shared" si="9"/>
        <v>0</v>
      </c>
      <c r="E110" s="12">
        <f>(D110*POP_PADRAO!$B$2)/100000</f>
        <v>0</v>
      </c>
      <c r="F110" s="6">
        <f>VLOOKUP(A110,OBITOS!A:AC,3,0)</f>
        <v>1</v>
      </c>
      <c r="G110" s="1">
        <f>VLOOKUP(A110,POP_2021_FX_ETARIA!A:AC,9,0)</f>
        <v>3710.6982948294826</v>
      </c>
      <c r="H110" s="3">
        <f t="shared" si="10"/>
        <v>26.949105546883402</v>
      </c>
      <c r="I110" s="12">
        <f>(H110*POP_PADRAO!$C$2)/100000</f>
        <v>3.2624251023792055</v>
      </c>
      <c r="J110" s="8">
        <f>VLOOKUP(A110,OBITOS!A:AC,4,0)</f>
        <v>0</v>
      </c>
      <c r="K110" s="1">
        <f>VLOOKUP(A110,POP_2021_FX_ETARIA!A:AC,12,0)</f>
        <v>4611.3673086933886</v>
      </c>
      <c r="L110" s="3">
        <f t="shared" si="11"/>
        <v>0</v>
      </c>
      <c r="M110" s="12">
        <f>(L110*POP_PADRAO!$D$2)/100000</f>
        <v>0</v>
      </c>
      <c r="N110" s="8">
        <f>VLOOKUP(A110,OBITOS!A:AB,5,0)</f>
        <v>1</v>
      </c>
      <c r="O110" s="1">
        <f>VLOOKUP(A110,POP_2021_FX_ETARIA!A:AC,15,0)</f>
        <v>5781.9010272837731</v>
      </c>
      <c r="P110" s="3">
        <f t="shared" si="12"/>
        <v>17.295349665813649</v>
      </c>
      <c r="Q110" s="12">
        <f>(P110*POP_PADRAO!$E$2)/100000</f>
        <v>2.8672245209486951</v>
      </c>
      <c r="R110" s="8">
        <f>VLOOKUP($A110,OBITOS!A:AB,6,0)</f>
        <v>5</v>
      </c>
      <c r="S110" s="1">
        <f>VLOOKUP(A110,POP_2021_FX_ETARIA!A:AC,18,0)</f>
        <v>5832.0580635354918</v>
      </c>
      <c r="T110" s="3">
        <f t="shared" si="13"/>
        <v>85.733028470037482</v>
      </c>
      <c r="U110" s="12">
        <f>(T110*POP_PADRAO!$F$2)/100000</f>
        <v>13.080512529708656</v>
      </c>
      <c r="V110" s="8">
        <f>VLOOKUP(A110,OBITOS!A:AC,7,0)</f>
        <v>7</v>
      </c>
      <c r="W110" s="1">
        <f>VLOOKUP(A110,POP_2021_FX_ETARIA!A:AC,21,0)</f>
        <v>4450.3431247339295</v>
      </c>
      <c r="X110" s="3">
        <f t="shared" si="14"/>
        <v>157.2912425807281</v>
      </c>
      <c r="Y110" s="12">
        <f>(X110*POP_PADRAO!$G$2)/100000</f>
        <v>19.180015824315102</v>
      </c>
      <c r="Z110" s="8">
        <f>VLOOKUP(A110,OBITOS!A:AC,8,0)</f>
        <v>19</v>
      </c>
      <c r="AA110" s="1">
        <f>VLOOKUP(A110,POP_2021_FX_ETARIA!A:AC,24,0)</f>
        <v>3236.9931662870158</v>
      </c>
      <c r="AB110" s="3">
        <f t="shared" si="15"/>
        <v>586.96447672127454</v>
      </c>
      <c r="AC110" s="12">
        <f>(AB110*POP_PADRAO!$H$2)/100000</f>
        <v>53.585526665826173</v>
      </c>
      <c r="AD110" s="8">
        <f>VLOOKUP(A110,OBITOS!A:AC,9,0)</f>
        <v>40</v>
      </c>
      <c r="AE110" s="1">
        <f>VLOOKUP(A110,POP_2021_FX_ETARIA!A:AC,27,0)</f>
        <v>2867.5005701254277</v>
      </c>
      <c r="AF110" s="3">
        <f t="shared" si="16"/>
        <v>1394.9430530802076</v>
      </c>
      <c r="AG110" s="12">
        <f>(AF110*POP_PADRAO!$I$2)/100000</f>
        <v>96.453410882711694</v>
      </c>
      <c r="AH110" s="12">
        <f t="shared" si="17"/>
        <v>188.42911552588953</v>
      </c>
    </row>
    <row r="111" spans="1:34" x14ac:dyDescent="0.25">
      <c r="A111" s="8" t="s">
        <v>110</v>
      </c>
      <c r="B111" s="6">
        <f>VLOOKUP($A111,OBITOS!A:AC,2,0)</f>
        <v>0</v>
      </c>
      <c r="C111" s="1">
        <f>VLOOKUP(A111,POP_2021_FX_ETARIA!A:AC,6,0)</f>
        <v>1956.080015026296</v>
      </c>
      <c r="D111" s="3">
        <f t="shared" si="9"/>
        <v>0</v>
      </c>
      <c r="E111" s="12">
        <f>(D111*POP_PADRAO!$B$2)/100000</f>
        <v>0</v>
      </c>
      <c r="F111" s="6">
        <f>VLOOKUP(A111,OBITOS!A:AC,3,0)</f>
        <v>0</v>
      </c>
      <c r="G111" s="1">
        <f>VLOOKUP(A111,POP_2021_FX_ETARIA!A:AC,9,0)</f>
        <v>1724.6014795754263</v>
      </c>
      <c r="H111" s="3">
        <f t="shared" si="10"/>
        <v>0</v>
      </c>
      <c r="I111" s="12">
        <f>(H111*POP_PADRAO!$C$2)/100000</f>
        <v>0</v>
      </c>
      <c r="J111" s="8">
        <f>VLOOKUP(A111,OBITOS!A:AC,4,0)</f>
        <v>0</v>
      </c>
      <c r="K111" s="1">
        <f>VLOOKUP(A111,POP_2021_FX_ETARIA!A:AC,12,0)</f>
        <v>2201.8593386120165</v>
      </c>
      <c r="L111" s="3">
        <f t="shared" si="11"/>
        <v>0</v>
      </c>
      <c r="M111" s="12">
        <f>(L111*POP_PADRAO!$D$2)/100000</f>
        <v>0</v>
      </c>
      <c r="N111" s="8">
        <f>VLOOKUP(A111,OBITOS!A:AB,5,0)</f>
        <v>3</v>
      </c>
      <c r="O111" s="1">
        <f>VLOOKUP(A111,POP_2021_FX_ETARIA!A:AC,15,0)</f>
        <v>2706.0809118236475</v>
      </c>
      <c r="P111" s="3">
        <f t="shared" si="12"/>
        <v>110.86143015503103</v>
      </c>
      <c r="Q111" s="12">
        <f>(P111*POP_PADRAO!$E$2)/100000</f>
        <v>18.378617206927242</v>
      </c>
      <c r="R111" s="8">
        <f>VLOOKUP($A111,OBITOS!A:AB,6,0)</f>
        <v>5</v>
      </c>
      <c r="S111" s="1">
        <f>VLOOKUP(A111,POP_2021_FX_ETARIA!A:AC,18,0)</f>
        <v>2641.2427995391708</v>
      </c>
      <c r="T111" s="3">
        <f t="shared" si="13"/>
        <v>189.30482274754792</v>
      </c>
      <c r="U111" s="12">
        <f>(T111*POP_PADRAO!$F$2)/100000</f>
        <v>28.882732245356017</v>
      </c>
      <c r="V111" s="8">
        <f>VLOOKUP(A111,OBITOS!A:AC,7,0)</f>
        <v>8</v>
      </c>
      <c r="W111" s="1">
        <f>VLOOKUP(A111,POP_2021_FX_ETARIA!A:AC,21,0)</f>
        <v>2310.032833020638</v>
      </c>
      <c r="X111" s="3">
        <f t="shared" si="14"/>
        <v>346.31542399070861</v>
      </c>
      <c r="Y111" s="12">
        <f>(X111*POP_PADRAO!$G$2)/100000</f>
        <v>42.229530413538924</v>
      </c>
      <c r="Z111" s="8">
        <f>VLOOKUP(A111,OBITOS!A:AC,8,0)</f>
        <v>17</v>
      </c>
      <c r="AA111" s="1">
        <f>VLOOKUP(A111,POP_2021_FX_ETARIA!A:AC,24,0)</f>
        <v>2059.2989690721647</v>
      </c>
      <c r="AB111" s="3">
        <f t="shared" si="15"/>
        <v>825.52364932516332</v>
      </c>
      <c r="AC111" s="12">
        <f>(AB111*POP_PADRAO!$H$2)/100000</f>
        <v>75.36421926465168</v>
      </c>
      <c r="AD111" s="8">
        <f>VLOOKUP(A111,OBITOS!A:AC,9,0)</f>
        <v>56</v>
      </c>
      <c r="AE111" s="1">
        <f>VLOOKUP(A111,POP_2021_FX_ETARIA!A:AC,27,0)</f>
        <v>1928.5054080629302</v>
      </c>
      <c r="AF111" s="3">
        <f t="shared" si="16"/>
        <v>2903.8031091781427</v>
      </c>
      <c r="AG111" s="12">
        <f>(AF111*POP_PADRAO!$I$2)/100000</f>
        <v>200.78361893956881</v>
      </c>
      <c r="AH111" s="12">
        <f t="shared" si="17"/>
        <v>365.63871807004267</v>
      </c>
    </row>
    <row r="112" spans="1:34" x14ac:dyDescent="0.25">
      <c r="A112" s="8" t="s">
        <v>111</v>
      </c>
      <c r="B112" s="6">
        <f>VLOOKUP($A112,OBITOS!A:AC,2,0)</f>
        <v>0</v>
      </c>
      <c r="C112" s="1">
        <f>VLOOKUP(A112,POP_2021_FX_ETARIA!A:AC,6,0)</f>
        <v>3867.8491411501122</v>
      </c>
      <c r="D112" s="3">
        <f t="shared" si="9"/>
        <v>0</v>
      </c>
      <c r="E112" s="12">
        <f>(D112*POP_PADRAO!$B$2)/100000</f>
        <v>0</v>
      </c>
      <c r="F112" s="6">
        <f>VLOOKUP(A112,OBITOS!A:AC,3,0)</f>
        <v>0</v>
      </c>
      <c r="G112" s="1">
        <f>VLOOKUP(A112,POP_2021_FX_ETARIA!A:AC,9,0)</f>
        <v>3627.5902188112345</v>
      </c>
      <c r="H112" s="3">
        <f t="shared" si="10"/>
        <v>0</v>
      </c>
      <c r="I112" s="12">
        <f>(H112*POP_PADRAO!$C$2)/100000</f>
        <v>0</v>
      </c>
      <c r="J112" s="8">
        <f>VLOOKUP(A112,OBITOS!A:AC,4,0)</f>
        <v>0</v>
      </c>
      <c r="K112" s="1">
        <f>VLOOKUP(A112,POP_2021_FX_ETARIA!A:AC,12,0)</f>
        <v>5097.5186170212764</v>
      </c>
      <c r="L112" s="3">
        <f t="shared" si="11"/>
        <v>0</v>
      </c>
      <c r="M112" s="12">
        <f>(L112*POP_PADRAO!$D$2)/100000</f>
        <v>0</v>
      </c>
      <c r="N112" s="8">
        <f>VLOOKUP(A112,OBITOS!A:AB,5,0)</f>
        <v>4</v>
      </c>
      <c r="O112" s="1">
        <f>VLOOKUP(A112,POP_2021_FX_ETARIA!A:AC,15,0)</f>
        <v>6138.79929854699</v>
      </c>
      <c r="P112" s="3">
        <f t="shared" si="12"/>
        <v>65.159321969473268</v>
      </c>
      <c r="Q112" s="12">
        <f>(P112*POP_PADRAO!$E$2)/100000</f>
        <v>10.802117871519521</v>
      </c>
      <c r="R112" s="8">
        <f>VLOOKUP($A112,OBITOS!A:AB,6,0)</f>
        <v>8</v>
      </c>
      <c r="S112" s="1">
        <f>VLOOKUP(A112,POP_2021_FX_ETARIA!A:AC,18,0)</f>
        <v>5852.4044671036654</v>
      </c>
      <c r="T112" s="3">
        <f t="shared" si="13"/>
        <v>136.6959519795318</v>
      </c>
      <c r="U112" s="12">
        <f>(T112*POP_PADRAO!$F$2)/100000</f>
        <v>20.856059147072109</v>
      </c>
      <c r="V112" s="8">
        <f>VLOOKUP(A112,OBITOS!A:AC,7,0)</f>
        <v>13</v>
      </c>
      <c r="W112" s="1">
        <f>VLOOKUP(A112,POP_2021_FX_ETARIA!A:AC,21,0)</f>
        <v>5586.9949696080485</v>
      </c>
      <c r="X112" s="3">
        <f t="shared" si="14"/>
        <v>232.6832236419931</v>
      </c>
      <c r="Y112" s="12">
        <f>(X112*POP_PADRAO!$G$2)/100000</f>
        <v>28.373276466523922</v>
      </c>
      <c r="Z112" s="8">
        <f>VLOOKUP(A112,OBITOS!A:AC,8,0)</f>
        <v>36</v>
      </c>
      <c r="AA112" s="1">
        <f>VLOOKUP(A112,POP_2021_FX_ETARIA!A:AC,24,0)</f>
        <v>4763.7875122589076</v>
      </c>
      <c r="AB112" s="3">
        <f t="shared" si="15"/>
        <v>755.70121268757873</v>
      </c>
      <c r="AC112" s="12">
        <f>(AB112*POP_PADRAO!$H$2)/100000</f>
        <v>68.989945882358199</v>
      </c>
      <c r="AD112" s="8">
        <f>VLOOKUP(A112,OBITOS!A:AC,9,0)</f>
        <v>91</v>
      </c>
      <c r="AE112" s="1">
        <f>VLOOKUP(A112,POP_2021_FX_ETARIA!A:AC,27,0)</f>
        <v>4105.1296449215524</v>
      </c>
      <c r="AF112" s="3">
        <f t="shared" si="16"/>
        <v>2216.7387603111615</v>
      </c>
      <c r="AG112" s="12">
        <f>(AF112*POP_PADRAO!$I$2)/100000</f>
        <v>153.27651834661057</v>
      </c>
      <c r="AH112" s="12">
        <f t="shared" si="17"/>
        <v>282.29791771408429</v>
      </c>
    </row>
    <row r="113" spans="1:34" x14ac:dyDescent="0.25">
      <c r="A113" s="8" t="s">
        <v>112</v>
      </c>
      <c r="B113" s="6">
        <f>VLOOKUP($A113,OBITOS!A:AC,2,0)</f>
        <v>0</v>
      </c>
      <c r="C113" s="1">
        <f>VLOOKUP(A113,POP_2021_FX_ETARIA!A:AC,6,0)</f>
        <v>2875.6534727408516</v>
      </c>
      <c r="D113" s="3">
        <f t="shared" si="9"/>
        <v>0</v>
      </c>
      <c r="E113" s="12">
        <f>(D113*POP_PADRAO!$B$2)/100000</f>
        <v>0</v>
      </c>
      <c r="F113" s="6">
        <f>VLOOKUP(A113,OBITOS!A:AC,3,0)</f>
        <v>0</v>
      </c>
      <c r="G113" s="1">
        <f>VLOOKUP(A113,POP_2021_FX_ETARIA!A:AC,9,0)</f>
        <v>2599.2837197909862</v>
      </c>
      <c r="H113" s="3">
        <f t="shared" si="10"/>
        <v>0</v>
      </c>
      <c r="I113" s="12">
        <f>(H113*POP_PADRAO!$C$2)/100000</f>
        <v>0</v>
      </c>
      <c r="J113" s="8">
        <f>VLOOKUP(A113,OBITOS!A:AC,4,0)</f>
        <v>0</v>
      </c>
      <c r="K113" s="1">
        <f>VLOOKUP(A113,POP_2021_FX_ETARIA!A:AC,12,0)</f>
        <v>2954.9872340425532</v>
      </c>
      <c r="L113" s="3">
        <f t="shared" si="11"/>
        <v>0</v>
      </c>
      <c r="M113" s="12">
        <f>(L113*POP_PADRAO!$D$2)/100000</f>
        <v>0</v>
      </c>
      <c r="N113" s="8">
        <f>VLOOKUP(A113,OBITOS!A:AB,5,0)</f>
        <v>5</v>
      </c>
      <c r="O113" s="1">
        <f>VLOOKUP(A113,POP_2021_FX_ETARIA!A:AC,15,0)</f>
        <v>3142.7818337985827</v>
      </c>
      <c r="P113" s="3">
        <f t="shared" si="12"/>
        <v>159.09472131435402</v>
      </c>
      <c r="Q113" s="12">
        <f>(P113*POP_PADRAO!$E$2)/100000</f>
        <v>26.374736268424272</v>
      </c>
      <c r="R113" s="8">
        <f>VLOOKUP($A113,OBITOS!A:AB,6,0)</f>
        <v>12</v>
      </c>
      <c r="S113" s="1">
        <f>VLOOKUP(A113,POP_2021_FX_ETARIA!A:AC,18,0)</f>
        <v>2859.9745893016102</v>
      </c>
      <c r="T113" s="3">
        <f t="shared" si="13"/>
        <v>419.58414752665107</v>
      </c>
      <c r="U113" s="12">
        <f>(T113*POP_PADRAO!$F$2)/100000</f>
        <v>64.017051502007746</v>
      </c>
      <c r="V113" s="8">
        <f>VLOOKUP(A113,OBITOS!A:AC,7,0)</f>
        <v>14</v>
      </c>
      <c r="W113" s="1">
        <f>VLOOKUP(A113,POP_2021_FX_ETARIA!A:AC,21,0)</f>
        <v>2394.595263047579</v>
      </c>
      <c r="X113" s="3">
        <f t="shared" si="14"/>
        <v>584.64994966131894</v>
      </c>
      <c r="Y113" s="12">
        <f>(X113*POP_PADRAO!$G$2)/100000</f>
        <v>71.291923836343685</v>
      </c>
      <c r="Z113" s="8">
        <f>VLOOKUP(A113,OBITOS!A:AC,8,0)</f>
        <v>19</v>
      </c>
      <c r="AA113" s="1">
        <f>VLOOKUP(A113,POP_2021_FX_ETARIA!A:AC,24,0)</f>
        <v>1570.918927754168</v>
      </c>
      <c r="AB113" s="3">
        <f t="shared" si="15"/>
        <v>1209.483167101625</v>
      </c>
      <c r="AC113" s="12">
        <f>(AB113*POP_PADRAO!$H$2)/100000</f>
        <v>110.41689075396638</v>
      </c>
      <c r="AD113" s="8">
        <f>VLOOKUP(A113,OBITOS!A:AC,9,0)</f>
        <v>29</v>
      </c>
      <c r="AE113" s="1">
        <f>VLOOKUP(A113,POP_2021_FX_ETARIA!A:AC,27,0)</f>
        <v>1065.2551610239473</v>
      </c>
      <c r="AF113" s="3">
        <f t="shared" si="16"/>
        <v>2722.3524523574752</v>
      </c>
      <c r="AG113" s="12">
        <f>(AF113*POP_PADRAO!$I$2)/100000</f>
        <v>188.2372037159393</v>
      </c>
      <c r="AH113" s="12">
        <f t="shared" si="17"/>
        <v>460.33780607668137</v>
      </c>
    </row>
    <row r="114" spans="1:34" x14ac:dyDescent="0.25">
      <c r="A114" s="8" t="s">
        <v>113</v>
      </c>
      <c r="B114" s="6">
        <f>VLOOKUP($A114,OBITOS!A:AC,2,0)</f>
        <v>0</v>
      </c>
      <c r="C114" s="1">
        <f>VLOOKUP(A114,POP_2021_FX_ETARIA!A:AC,6,0)</f>
        <v>2178.3389012262242</v>
      </c>
      <c r="D114" s="3">
        <f t="shared" si="9"/>
        <v>0</v>
      </c>
      <c r="E114" s="12">
        <f>(D114*POP_PADRAO!$B$2)/100000</f>
        <v>0</v>
      </c>
      <c r="F114" s="6">
        <f>VLOOKUP(A114,OBITOS!A:AC,3,0)</f>
        <v>0</v>
      </c>
      <c r="G114" s="1">
        <f>VLOOKUP(A114,POP_2021_FX_ETARIA!A:AC,9,0)</f>
        <v>1938.2106350452425</v>
      </c>
      <c r="H114" s="3">
        <f t="shared" si="10"/>
        <v>0</v>
      </c>
      <c r="I114" s="12">
        <f>(H114*POP_PADRAO!$C$2)/100000</f>
        <v>0</v>
      </c>
      <c r="J114" s="8">
        <f>VLOOKUP(A114,OBITOS!A:AC,4,0)</f>
        <v>0</v>
      </c>
      <c r="K114" s="1">
        <f>VLOOKUP(A114,POP_2021_FX_ETARIA!A:AC,12,0)</f>
        <v>2659.3153941174505</v>
      </c>
      <c r="L114" s="3">
        <f t="shared" si="11"/>
        <v>0</v>
      </c>
      <c r="M114" s="12">
        <f>(L114*POP_PADRAO!$D$2)/100000</f>
        <v>0</v>
      </c>
      <c r="N114" s="8">
        <f>VLOOKUP(A114,OBITOS!A:AB,5,0)</f>
        <v>2</v>
      </c>
      <c r="O114" s="1">
        <f>VLOOKUP(A114,POP_2021_FX_ETARIA!A:AC,15,0)</f>
        <v>3167.0038036587575</v>
      </c>
      <c r="P114" s="3">
        <f t="shared" si="12"/>
        <v>63.151171390746413</v>
      </c>
      <c r="Q114" s="12">
        <f>(P114*POP_PADRAO!$E$2)/100000</f>
        <v>10.469206499830749</v>
      </c>
      <c r="R114" s="8">
        <f>VLOOKUP($A114,OBITOS!A:AB,6,0)</f>
        <v>3</v>
      </c>
      <c r="S114" s="1">
        <f>VLOOKUP(A114,POP_2021_FX_ETARIA!A:AC,18,0)</f>
        <v>2860.7051714215245</v>
      </c>
      <c r="T114" s="3">
        <f t="shared" si="13"/>
        <v>104.86924797319318</v>
      </c>
      <c r="U114" s="12">
        <f>(T114*POP_PADRAO!$F$2)/100000</f>
        <v>16.000175621626187</v>
      </c>
      <c r="V114" s="8">
        <f>VLOOKUP(A114,OBITOS!A:AC,7,0)</f>
        <v>13</v>
      </c>
      <c r="W114" s="1">
        <f>VLOOKUP(A114,POP_2021_FX_ETARIA!A:AC,21,0)</f>
        <v>2806.2854320737515</v>
      </c>
      <c r="X114" s="3">
        <f t="shared" si="14"/>
        <v>463.24582137724434</v>
      </c>
      <c r="Y114" s="12">
        <f>(X114*POP_PADRAO!$G$2)/100000</f>
        <v>56.487964865578761</v>
      </c>
      <c r="Z114" s="8">
        <f>VLOOKUP(A114,OBITOS!A:AC,8,0)</f>
        <v>25</v>
      </c>
      <c r="AA114" s="1">
        <f>VLOOKUP(A114,POP_2021_FX_ETARIA!A:AC,24,0)</f>
        <v>2539.2295207995217</v>
      </c>
      <c r="AB114" s="3">
        <f t="shared" si="15"/>
        <v>984.55062038378901</v>
      </c>
      <c r="AC114" s="12">
        <f>(AB114*POP_PADRAO!$H$2)/100000</f>
        <v>89.882208574410356</v>
      </c>
      <c r="AD114" s="8">
        <f>VLOOKUP(A114,OBITOS!A:AC,9,0)</f>
        <v>41</v>
      </c>
      <c r="AE114" s="1">
        <f>VLOOKUP(A114,POP_2021_FX_ETARIA!A:AC,27,0)</f>
        <v>2267.0385290775748</v>
      </c>
      <c r="AF114" s="3">
        <f t="shared" si="16"/>
        <v>1808.5268280236201</v>
      </c>
      <c r="AG114" s="12">
        <f>(AF114*POP_PADRAO!$I$2)/100000</f>
        <v>125.05068278635994</v>
      </c>
      <c r="AH114" s="12">
        <f t="shared" si="17"/>
        <v>297.89023834780596</v>
      </c>
    </row>
    <row r="115" spans="1:34" x14ac:dyDescent="0.25">
      <c r="A115" s="8" t="s">
        <v>114</v>
      </c>
      <c r="B115" s="6">
        <f>VLOOKUP($A115,OBITOS!A:AC,2,0)</f>
        <v>0</v>
      </c>
      <c r="C115" s="1">
        <f>VLOOKUP(A115,POP_2021_FX_ETARIA!A:AC,6,0)</f>
        <v>3113.960027034856</v>
      </c>
      <c r="D115" s="3">
        <f t="shared" si="9"/>
        <v>0</v>
      </c>
      <c r="E115" s="12">
        <f>(D115*POP_PADRAO!$B$2)/100000</f>
        <v>0</v>
      </c>
      <c r="F115" s="6">
        <f>VLOOKUP(A115,OBITOS!A:AC,3,0)</f>
        <v>0</v>
      </c>
      <c r="G115" s="1">
        <f>VLOOKUP(A115,POP_2021_FX_ETARIA!A:AC,9,0)</f>
        <v>2840.6230632566212</v>
      </c>
      <c r="H115" s="3">
        <f t="shared" si="10"/>
        <v>0</v>
      </c>
      <c r="I115" s="12">
        <f>(H115*POP_PADRAO!$C$2)/100000</f>
        <v>0</v>
      </c>
      <c r="J115" s="8">
        <f>VLOOKUP(A115,OBITOS!A:AC,4,0)</f>
        <v>1</v>
      </c>
      <c r="K115" s="1">
        <f>VLOOKUP(A115,POP_2021_FX_ETARIA!A:AC,12,0)</f>
        <v>3444.244983807966</v>
      </c>
      <c r="L115" s="3">
        <f t="shared" si="11"/>
        <v>29.033939359748953</v>
      </c>
      <c r="M115" s="12">
        <f>(L115*POP_PADRAO!$D$2)/100000</f>
        <v>4.2964748751576201</v>
      </c>
      <c r="N115" s="8">
        <f>VLOOKUP(A115,OBITOS!A:AB,5,0)</f>
        <v>3</v>
      </c>
      <c r="O115" s="1">
        <f>VLOOKUP(A115,POP_2021_FX_ETARIA!A:AC,15,0)</f>
        <v>4035.8009418583588</v>
      </c>
      <c r="P115" s="3">
        <f t="shared" si="12"/>
        <v>74.334687047736168</v>
      </c>
      <c r="Q115" s="12">
        <f>(P115*POP_PADRAO!$E$2)/100000</f>
        <v>12.323210665211477</v>
      </c>
      <c r="R115" s="8">
        <f>VLOOKUP($A115,OBITOS!A:AB,6,0)</f>
        <v>5</v>
      </c>
      <c r="S115" s="1">
        <f>VLOOKUP(A115,POP_2021_FX_ETARIA!A:AC,18,0)</f>
        <v>4200.9317602565161</v>
      </c>
      <c r="T115" s="3">
        <f t="shared" si="13"/>
        <v>119.02121446730406</v>
      </c>
      <c r="U115" s="12">
        <f>(T115*POP_PADRAO!$F$2)/100000</f>
        <v>18.159378187425315</v>
      </c>
      <c r="V115" s="8">
        <f>VLOOKUP(A115,OBITOS!A:AC,7,0)</f>
        <v>21</v>
      </c>
      <c r="W115" s="1">
        <f>VLOOKUP(A115,POP_2021_FX_ETARIA!A:AC,21,0)</f>
        <v>3315.8096444129264</v>
      </c>
      <c r="X115" s="3">
        <f t="shared" si="14"/>
        <v>633.32948064086202</v>
      </c>
      <c r="Y115" s="12">
        <f>(X115*POP_PADRAO!$G$2)/100000</f>
        <v>77.227881612433322</v>
      </c>
      <c r="Z115" s="8">
        <f>VLOOKUP(A115,OBITOS!A:AC,8,0)</f>
        <v>24</v>
      </c>
      <c r="AA115" s="1">
        <f>VLOOKUP(A115,POP_2021_FX_ETARIA!A:AC,24,0)</f>
        <v>2459.5095242162806</v>
      </c>
      <c r="AB115" s="3">
        <f t="shared" si="15"/>
        <v>975.804312351568</v>
      </c>
      <c r="AC115" s="12">
        <f>(AB115*POP_PADRAO!$H$2)/100000</f>
        <v>89.083735172908973</v>
      </c>
      <c r="AD115" s="8">
        <f>VLOOKUP(A115,OBITOS!A:AC,9,0)</f>
        <v>39</v>
      </c>
      <c r="AE115" s="1">
        <f>VLOOKUP(A115,POP_2021_FX_ETARIA!A:AC,27,0)</f>
        <v>1813.6308232620597</v>
      </c>
      <c r="AF115" s="3">
        <f t="shared" si="16"/>
        <v>2150.3825089305242</v>
      </c>
      <c r="AG115" s="12">
        <f>(AF115*POP_PADRAO!$I$2)/100000</f>
        <v>148.68831184963531</v>
      </c>
      <c r="AH115" s="12">
        <f t="shared" si="17"/>
        <v>349.77899236277199</v>
      </c>
    </row>
    <row r="116" spans="1:34" x14ac:dyDescent="0.25">
      <c r="A116" s="8" t="s">
        <v>115</v>
      </c>
      <c r="B116" s="6">
        <f>VLOOKUP($A116,OBITOS!A:AC,2,0)</f>
        <v>0</v>
      </c>
      <c r="C116" s="1">
        <f>VLOOKUP(A116,POP_2021_FX_ETARIA!A:AC,6,0)</f>
        <v>3289.0051173119632</v>
      </c>
      <c r="D116" s="3">
        <f t="shared" si="9"/>
        <v>0</v>
      </c>
      <c r="E116" s="12">
        <f>(D116*POP_PADRAO!$B$2)/100000</f>
        <v>0</v>
      </c>
      <c r="F116" s="6">
        <f>VLOOKUP(A116,OBITOS!A:AC,3,0)</f>
        <v>0</v>
      </c>
      <c r="G116" s="1">
        <f>VLOOKUP(A116,POP_2021_FX_ETARIA!A:AC,9,0)</f>
        <v>2866.1475023757384</v>
      </c>
      <c r="H116" s="3">
        <f t="shared" si="10"/>
        <v>0</v>
      </c>
      <c r="I116" s="12">
        <f>(H116*POP_PADRAO!$C$2)/100000</f>
        <v>0</v>
      </c>
      <c r="J116" s="8">
        <f>VLOOKUP(A116,OBITOS!A:AC,4,0)</f>
        <v>1</v>
      </c>
      <c r="K116" s="1">
        <f>VLOOKUP(A116,POP_2021_FX_ETARIA!A:AC,12,0)</f>
        <v>3411.6752912896873</v>
      </c>
      <c r="L116" s="3">
        <f t="shared" si="11"/>
        <v>29.311113005188087</v>
      </c>
      <c r="M116" s="12">
        <f>(L116*POP_PADRAO!$D$2)/100000</f>
        <v>4.3374913417462366</v>
      </c>
      <c r="N116" s="8">
        <f>VLOOKUP(A116,OBITOS!A:AB,5,0)</f>
        <v>5</v>
      </c>
      <c r="O116" s="1">
        <f>VLOOKUP(A116,POP_2021_FX_ETARIA!A:AC,15,0)</f>
        <v>3609.0056149248326</v>
      </c>
      <c r="P116" s="3">
        <f t="shared" si="12"/>
        <v>138.54231701172176</v>
      </c>
      <c r="Q116" s="12">
        <f>(P116*POP_PADRAO!$E$2)/100000</f>
        <v>22.967556956089368</v>
      </c>
      <c r="R116" s="8">
        <f>VLOOKUP($A116,OBITOS!A:AB,6,0)</f>
        <v>10</v>
      </c>
      <c r="S116" s="1">
        <f>VLOOKUP(A116,POP_2021_FX_ETARIA!A:AC,18,0)</f>
        <v>3389.7977883745789</v>
      </c>
      <c r="T116" s="3">
        <f t="shared" si="13"/>
        <v>295.00284749418751</v>
      </c>
      <c r="U116" s="12">
        <f>(T116*POP_PADRAO!$F$2)/100000</f>
        <v>45.009356508338506</v>
      </c>
      <c r="V116" s="8">
        <f>VLOOKUP(A116,OBITOS!A:AC,7,0)</f>
        <v>9</v>
      </c>
      <c r="W116" s="1">
        <f>VLOOKUP(A116,POP_2021_FX_ETARIA!A:AC,21,0)</f>
        <v>3031.5018235234525</v>
      </c>
      <c r="X116" s="3">
        <f t="shared" si="14"/>
        <v>296.88255273880998</v>
      </c>
      <c r="Y116" s="12">
        <f>(X116*POP_PADRAO!$G$2)/100000</f>
        <v>36.201710699633793</v>
      </c>
      <c r="Z116" s="8">
        <f>VLOOKUP(A116,OBITOS!A:AC,8,0)</f>
        <v>20</v>
      </c>
      <c r="AA116" s="1">
        <f>VLOOKUP(A116,POP_2021_FX_ETARIA!A:AC,24,0)</f>
        <v>2682.4302554027504</v>
      </c>
      <c r="AB116" s="3">
        <f t="shared" si="15"/>
        <v>745.59254466048071</v>
      </c>
      <c r="AC116" s="12">
        <f>(AB116*POP_PADRAO!$H$2)/100000</f>
        <v>68.067099063505026</v>
      </c>
      <c r="AD116" s="8">
        <f>VLOOKUP(A116,OBITOS!A:AC,9,0)</f>
        <v>46</v>
      </c>
      <c r="AE116" s="1">
        <f>VLOOKUP(A116,POP_2021_FX_ETARIA!A:AC,27,0)</f>
        <v>1965.2060737527115</v>
      </c>
      <c r="AF116" s="3">
        <f t="shared" si="16"/>
        <v>2340.721444655393</v>
      </c>
      <c r="AG116" s="12">
        <f>(AF116*POP_PADRAO!$I$2)/100000</f>
        <v>161.84930758627863</v>
      </c>
      <c r="AH116" s="12">
        <f t="shared" si="17"/>
        <v>338.43252215559153</v>
      </c>
    </row>
    <row r="117" spans="1:34" x14ac:dyDescent="0.25">
      <c r="A117" s="8" t="s">
        <v>116</v>
      </c>
      <c r="B117" s="6">
        <f>VLOOKUP($A117,OBITOS!A:AC,2,0)</f>
        <v>0</v>
      </c>
      <c r="C117" s="1">
        <f>VLOOKUP(A117,POP_2021_FX_ETARIA!A:AC,6,0)</f>
        <v>3251.1298638601916</v>
      </c>
      <c r="D117" s="3">
        <f t="shared" si="9"/>
        <v>0</v>
      </c>
      <c r="E117" s="12">
        <f>(D117*POP_PADRAO!$B$2)/100000</f>
        <v>0</v>
      </c>
      <c r="F117" s="6">
        <f>VLOOKUP(A117,OBITOS!A:AC,3,0)</f>
        <v>1</v>
      </c>
      <c r="G117" s="1">
        <f>VLOOKUP(A117,POP_2021_FX_ETARIA!A:AC,9,0)</f>
        <v>2806.0415650952364</v>
      </c>
      <c r="H117" s="3">
        <f t="shared" si="10"/>
        <v>35.637390851195754</v>
      </c>
      <c r="I117" s="12">
        <f>(H117*POP_PADRAO!$C$2)/100000</f>
        <v>4.3142180839350992</v>
      </c>
      <c r="J117" s="8">
        <f>VLOOKUP(A117,OBITOS!A:AC,4,0)</f>
        <v>0</v>
      </c>
      <c r="K117" s="1">
        <f>VLOOKUP(A117,POP_2021_FX_ETARIA!A:AC,12,0)</f>
        <v>3387.2480219009781</v>
      </c>
      <c r="L117" s="3">
        <f t="shared" si="11"/>
        <v>0</v>
      </c>
      <c r="M117" s="12">
        <f>(L117*POP_PADRAO!$D$2)/100000</f>
        <v>0</v>
      </c>
      <c r="N117" s="8">
        <f>VLOOKUP(A117,OBITOS!A:AB,5,0)</f>
        <v>3</v>
      </c>
      <c r="O117" s="1">
        <f>VLOOKUP(A117,POP_2021_FX_ETARIA!A:AC,15,0)</f>
        <v>3407.2662561130228</v>
      </c>
      <c r="P117" s="3">
        <f t="shared" si="12"/>
        <v>88.04712559864258</v>
      </c>
      <c r="Q117" s="12">
        <f>(P117*POP_PADRAO!$E$2)/100000</f>
        <v>14.596459880454297</v>
      </c>
      <c r="R117" s="8">
        <f>VLOOKUP($A117,OBITOS!A:AB,6,0)</f>
        <v>10</v>
      </c>
      <c r="S117" s="1">
        <f>VLOOKUP(A117,POP_2021_FX_ETARIA!A:AC,18,0)</f>
        <v>3298.6114856532108</v>
      </c>
      <c r="T117" s="3">
        <f t="shared" si="13"/>
        <v>303.15786031466331</v>
      </c>
      <c r="U117" s="12">
        <f>(T117*POP_PADRAO!$F$2)/100000</f>
        <v>46.253588157235036</v>
      </c>
      <c r="V117" s="8">
        <f>VLOOKUP(A117,OBITOS!A:AC,7,0)</f>
        <v>16</v>
      </c>
      <c r="W117" s="1">
        <f>VLOOKUP(A117,POP_2021_FX_ETARIA!A:AC,21,0)</f>
        <v>3056.0303414041132</v>
      </c>
      <c r="X117" s="3">
        <f t="shared" si="14"/>
        <v>523.55501132389588</v>
      </c>
      <c r="Y117" s="12">
        <f>(X117*POP_PADRAO!$G$2)/100000</f>
        <v>63.842037467139662</v>
      </c>
      <c r="Z117" s="8">
        <f>VLOOKUP(A117,OBITOS!A:AC,8,0)</f>
        <v>19</v>
      </c>
      <c r="AA117" s="1">
        <f>VLOOKUP(A117,POP_2021_FX_ETARIA!A:AC,24,0)</f>
        <v>2384.218416332109</v>
      </c>
      <c r="AB117" s="3">
        <f t="shared" si="15"/>
        <v>796.90685508711374</v>
      </c>
      <c r="AC117" s="12">
        <f>(AB117*POP_PADRAO!$H$2)/100000</f>
        <v>72.751717057875652</v>
      </c>
      <c r="AD117" s="8">
        <f>VLOOKUP(A117,OBITOS!A:AC,9,0)</f>
        <v>39</v>
      </c>
      <c r="AE117" s="1">
        <f>VLOOKUP(A117,POP_2021_FX_ETARIA!A:AC,27,0)</f>
        <v>1854.4902386117137</v>
      </c>
      <c r="AF117" s="3">
        <f t="shared" si="16"/>
        <v>2103.0037898282881</v>
      </c>
      <c r="AG117" s="12">
        <f>(AF117*POP_PADRAO!$I$2)/100000</f>
        <v>145.41230782167605</v>
      </c>
      <c r="AH117" s="12">
        <f t="shared" si="17"/>
        <v>347.1703284683158</v>
      </c>
    </row>
    <row r="118" spans="1:34" x14ac:dyDescent="0.25">
      <c r="A118" s="8" t="s">
        <v>117</v>
      </c>
      <c r="B118" s="6">
        <f>VLOOKUP($A118,OBITOS!A:AC,2,0)</f>
        <v>0</v>
      </c>
      <c r="C118" s="1">
        <f>VLOOKUP(A118,POP_2021_FX_ETARIA!A:AC,6,0)</f>
        <v>3578.8982955609663</v>
      </c>
      <c r="D118" s="3">
        <f t="shared" si="9"/>
        <v>0</v>
      </c>
      <c r="E118" s="12">
        <f>(D118*POP_PADRAO!$B$2)/100000</f>
        <v>0</v>
      </c>
      <c r="F118" s="6">
        <f>VLOOKUP(A118,OBITOS!A:AC,3,0)</f>
        <v>0</v>
      </c>
      <c r="G118" s="1">
        <f>VLOOKUP(A118,POP_2021_FX_ETARIA!A:AC,9,0)</f>
        <v>3018.8179897373984</v>
      </c>
      <c r="H118" s="3">
        <f t="shared" si="10"/>
        <v>0</v>
      </c>
      <c r="I118" s="12">
        <f>(H118*POP_PADRAO!$C$2)/100000</f>
        <v>0</v>
      </c>
      <c r="J118" s="8">
        <f>VLOOKUP(A118,OBITOS!A:AC,4,0)</f>
        <v>1</v>
      </c>
      <c r="K118" s="1">
        <f>VLOOKUP(A118,POP_2021_FX_ETARIA!A:AC,12,0)</f>
        <v>4166.2310858878545</v>
      </c>
      <c r="L118" s="3">
        <f t="shared" si="11"/>
        <v>24.002509207596979</v>
      </c>
      <c r="M118" s="12">
        <f>(L118*POP_PADRAO!$D$2)/100000</f>
        <v>3.5519182041878987</v>
      </c>
      <c r="N118" s="8">
        <f>VLOOKUP(A118,OBITOS!A:AB,5,0)</f>
        <v>7</v>
      </c>
      <c r="O118" s="1">
        <f>VLOOKUP(A118,POP_2021_FX_ETARIA!A:AC,15,0)</f>
        <v>5040.7048611111113</v>
      </c>
      <c r="P118" s="3">
        <f t="shared" si="12"/>
        <v>138.86946752238546</v>
      </c>
      <c r="Q118" s="12">
        <f>(P118*POP_PADRAO!$E$2)/100000</f>
        <v>23.021791995238065</v>
      </c>
      <c r="R118" s="8">
        <f>VLOOKUP($A118,OBITOS!A:AB,6,0)</f>
        <v>10</v>
      </c>
      <c r="S118" s="1">
        <f>VLOOKUP(A118,POP_2021_FX_ETARIA!A:AC,18,0)</f>
        <v>4792.1808328858078</v>
      </c>
      <c r="T118" s="3">
        <f t="shared" si="13"/>
        <v>208.67326064526011</v>
      </c>
      <c r="U118" s="12">
        <f>(T118*POP_PADRAO!$F$2)/100000</f>
        <v>31.837825505480971</v>
      </c>
      <c r="V118" s="8">
        <f>VLOOKUP(A118,OBITOS!A:AC,7,0)</f>
        <v>22</v>
      </c>
      <c r="W118" s="1">
        <f>VLOOKUP(A118,POP_2021_FX_ETARIA!A:AC,21,0)</f>
        <v>4203.5936142607316</v>
      </c>
      <c r="X118" s="3">
        <f t="shared" si="14"/>
        <v>523.36172377284026</v>
      </c>
      <c r="Y118" s="12">
        <f>(X118*POP_PADRAO!$G$2)/100000</f>
        <v>63.818468079378057</v>
      </c>
      <c r="Z118" s="8">
        <f>VLOOKUP(A118,OBITOS!A:AC,8,0)</f>
        <v>41</v>
      </c>
      <c r="AA118" s="1">
        <f>VLOOKUP(A118,POP_2021_FX_ETARIA!A:AC,24,0)</f>
        <v>3904.8983874101418</v>
      </c>
      <c r="AB118" s="3">
        <f t="shared" si="15"/>
        <v>1049.9633007657483</v>
      </c>
      <c r="AC118" s="12">
        <f>(AB118*POP_PADRAO!$H$2)/100000</f>
        <v>95.853903741501526</v>
      </c>
      <c r="AD118" s="8">
        <f>VLOOKUP(A118,OBITOS!A:AC,9,0)</f>
        <v>66</v>
      </c>
      <c r="AE118" s="1">
        <f>VLOOKUP(A118,POP_2021_FX_ETARIA!A:AC,27,0)</f>
        <v>2887.4892086330938</v>
      </c>
      <c r="AF118" s="3">
        <f t="shared" si="16"/>
        <v>2285.7228280774661</v>
      </c>
      <c r="AG118" s="12">
        <f>(AF118*POP_PADRAO!$I$2)/100000</f>
        <v>158.04642534599088</v>
      </c>
      <c r="AH118" s="12">
        <f t="shared" si="17"/>
        <v>376.1303328717774</v>
      </c>
    </row>
    <row r="119" spans="1:34" x14ac:dyDescent="0.25">
      <c r="A119" s="8" t="s">
        <v>118</v>
      </c>
      <c r="B119" s="6">
        <f>VLOOKUP($A119,OBITOS!A:AC,2,0)</f>
        <v>0</v>
      </c>
      <c r="C119" s="1">
        <f>VLOOKUP(A119,POP_2021_FX_ETARIA!A:AC,6,0)</f>
        <v>2573.7336579883872</v>
      </c>
      <c r="D119" s="3">
        <f t="shared" si="9"/>
        <v>0</v>
      </c>
      <c r="E119" s="12">
        <f>(D119*POP_PADRAO!$B$2)/100000</f>
        <v>0</v>
      </c>
      <c r="F119" s="6">
        <f>VLOOKUP(A119,OBITOS!A:AC,3,0)</f>
        <v>0</v>
      </c>
      <c r="G119" s="1">
        <f>VLOOKUP(A119,POP_2021_FX_ETARIA!A:AC,9,0)</f>
        <v>2221.509206157561</v>
      </c>
      <c r="H119" s="3">
        <f t="shared" si="10"/>
        <v>0</v>
      </c>
      <c r="I119" s="12">
        <f>(H119*POP_PADRAO!$C$2)/100000</f>
        <v>0</v>
      </c>
      <c r="J119" s="8">
        <f>VLOOKUP(A119,OBITOS!A:AC,4,0)</f>
        <v>0</v>
      </c>
      <c r="K119" s="1">
        <f>VLOOKUP(A119,POP_2021_FX_ETARIA!A:AC,12,0)</f>
        <v>3023.4134526997323</v>
      </c>
      <c r="L119" s="3">
        <f t="shared" si="11"/>
        <v>0</v>
      </c>
      <c r="M119" s="12">
        <f>(L119*POP_PADRAO!$D$2)/100000</f>
        <v>0</v>
      </c>
      <c r="N119" s="8">
        <f>VLOOKUP(A119,OBITOS!A:AB,5,0)</f>
        <v>3</v>
      </c>
      <c r="O119" s="1">
        <f>VLOOKUP(A119,POP_2021_FX_ETARIA!A:AC,15,0)</f>
        <v>3675.6788194444443</v>
      </c>
      <c r="P119" s="3">
        <f t="shared" si="12"/>
        <v>81.617577252123212</v>
      </c>
      <c r="Q119" s="12">
        <f>(P119*POP_PADRAO!$E$2)/100000</f>
        <v>13.530568815285237</v>
      </c>
      <c r="R119" s="8">
        <f>VLOOKUP($A119,OBITOS!A:AB,6,0)</f>
        <v>10</v>
      </c>
      <c r="S119" s="1">
        <f>VLOOKUP(A119,POP_2021_FX_ETARIA!A:AC,18,0)</f>
        <v>3499.5260459893566</v>
      </c>
      <c r="T119" s="3">
        <f t="shared" si="13"/>
        <v>285.75298107755282</v>
      </c>
      <c r="U119" s="12">
        <f>(T119*POP_PADRAO!$F$2)/100000</f>
        <v>43.598080180881965</v>
      </c>
      <c r="V119" s="8">
        <f>VLOOKUP(A119,OBITOS!A:AC,7,0)</f>
        <v>16</v>
      </c>
      <c r="W119" s="1">
        <f>VLOOKUP(A119,POP_2021_FX_ETARIA!A:AC,21,0)</f>
        <v>3247.6773283691541</v>
      </c>
      <c r="X119" s="3">
        <f t="shared" si="14"/>
        <v>492.65978058339067</v>
      </c>
      <c r="Y119" s="12">
        <f>(X119*POP_PADRAO!$G$2)/100000</f>
        <v>60.07468840958088</v>
      </c>
      <c r="Z119" s="8">
        <f>VLOOKUP(A119,OBITOS!A:AC,8,0)</f>
        <v>19</v>
      </c>
      <c r="AA119" s="1">
        <f>VLOOKUP(A119,POP_2021_FX_ETARIA!A:AC,24,0)</f>
        <v>2784.8206722362538</v>
      </c>
      <c r="AB119" s="3">
        <f t="shared" si="15"/>
        <v>682.27014361907572</v>
      </c>
      <c r="AC119" s="12">
        <f>(AB119*POP_PADRAO!$H$2)/100000</f>
        <v>62.286230980137816</v>
      </c>
      <c r="AD119" s="8">
        <f>VLOOKUP(A119,OBITOS!A:AC,9,0)</f>
        <v>68</v>
      </c>
      <c r="AE119" s="1">
        <f>VLOOKUP(A119,POP_2021_FX_ETARIA!A:AC,27,0)</f>
        <v>2353.4614594039053</v>
      </c>
      <c r="AF119" s="3">
        <f t="shared" si="16"/>
        <v>2889.3611037600476</v>
      </c>
      <c r="AG119" s="12">
        <f>(AF119*POP_PADRAO!$I$2)/100000</f>
        <v>199.78502571421384</v>
      </c>
      <c r="AH119" s="12">
        <f t="shared" si="17"/>
        <v>379.27459410009976</v>
      </c>
    </row>
    <row r="120" spans="1:34" x14ac:dyDescent="0.25">
      <c r="A120" s="8" t="s">
        <v>119</v>
      </c>
      <c r="B120" s="6">
        <f>VLOOKUP($A120,OBITOS!A:AC,2,0)</f>
        <v>0</v>
      </c>
      <c r="C120" s="1">
        <f>VLOOKUP(A120,POP_2021_FX_ETARIA!A:AC,6,0)</f>
        <v>2865.0393332084659</v>
      </c>
      <c r="D120" s="3">
        <f t="shared" si="9"/>
        <v>0</v>
      </c>
      <c r="E120" s="12">
        <f>(D120*POP_PADRAO!$B$2)/100000</f>
        <v>0</v>
      </c>
      <c r="F120" s="6">
        <f>VLOOKUP(A120,OBITOS!A:AC,3,0)</f>
        <v>0</v>
      </c>
      <c r="G120" s="1">
        <f>VLOOKUP(A120,POP_2021_FX_ETARIA!A:AC,9,0)</f>
        <v>2266.3958647751283</v>
      </c>
      <c r="H120" s="3">
        <f t="shared" si="10"/>
        <v>0</v>
      </c>
      <c r="I120" s="12">
        <f>(H120*POP_PADRAO!$C$2)/100000</f>
        <v>0</v>
      </c>
      <c r="J120" s="8">
        <f>VLOOKUP(A120,OBITOS!A:AC,4,0)</f>
        <v>2</v>
      </c>
      <c r="K120" s="1">
        <f>VLOOKUP(A120,POP_2021_FX_ETARIA!A:AC,12,0)</f>
        <v>3010.1971943567405</v>
      </c>
      <c r="L120" s="3">
        <f t="shared" si="11"/>
        <v>66.440829981153016</v>
      </c>
      <c r="M120" s="12">
        <f>(L120*POP_PADRAO!$D$2)/100000</f>
        <v>9.8319884588031776</v>
      </c>
      <c r="N120" s="8">
        <f>VLOOKUP(A120,OBITOS!A:AB,5,0)</f>
        <v>5</v>
      </c>
      <c r="O120" s="1">
        <f>VLOOKUP(A120,POP_2021_FX_ETARIA!A:AC,15,0)</f>
        <v>3532.2521701388891</v>
      </c>
      <c r="P120" s="3">
        <f t="shared" si="12"/>
        <v>141.55274762853068</v>
      </c>
      <c r="Q120" s="12">
        <f>(P120*POP_PADRAO!$E$2)/100000</f>
        <v>23.466626396714243</v>
      </c>
      <c r="R120" s="8">
        <f>VLOOKUP($A120,OBITOS!A:AB,6,0)</f>
        <v>6</v>
      </c>
      <c r="S120" s="1">
        <f>VLOOKUP(A120,POP_2021_FX_ETARIA!A:AC,18,0)</f>
        <v>3099.4920665918075</v>
      </c>
      <c r="T120" s="3">
        <f t="shared" si="13"/>
        <v>193.5801050975937</v>
      </c>
      <c r="U120" s="12">
        <f>(T120*POP_PADRAO!$F$2)/100000</f>
        <v>29.535023262549704</v>
      </c>
      <c r="V120" s="8">
        <f>VLOOKUP(A120,OBITOS!A:AC,7,0)</f>
        <v>15</v>
      </c>
      <c r="W120" s="1">
        <f>VLOOKUP(A120,POP_2021_FX_ETARIA!A:AC,21,0)</f>
        <v>2676.7687708016019</v>
      </c>
      <c r="X120" s="3">
        <f t="shared" si="14"/>
        <v>560.37712945627379</v>
      </c>
      <c r="Y120" s="12">
        <f>(X120*POP_PADRAO!$G$2)/100000</f>
        <v>68.332108222994577</v>
      </c>
      <c r="Z120" s="8">
        <f>VLOOKUP(A120,OBITOS!A:AC,8,0)</f>
        <v>19</v>
      </c>
      <c r="AA120" s="1">
        <f>VLOOKUP(A120,POP_2021_FX_ETARIA!A:AC,24,0)</f>
        <v>2270.9026617447057</v>
      </c>
      <c r="AB120" s="3">
        <f t="shared" si="15"/>
        <v>836.67170416729971</v>
      </c>
      <c r="AC120" s="12">
        <f>(AB120*POP_PADRAO!$H$2)/100000</f>
        <v>76.381954432122583</v>
      </c>
      <c r="AD120" s="8">
        <f>VLOOKUP(A120,OBITOS!A:AC,9,0)</f>
        <v>42</v>
      </c>
      <c r="AE120" s="1">
        <f>VLOOKUP(A120,POP_2021_FX_ETARIA!A:AC,27,0)</f>
        <v>1776.1973278520043</v>
      </c>
      <c r="AF120" s="3">
        <f t="shared" si="16"/>
        <v>2364.6021385918621</v>
      </c>
      <c r="AG120" s="12">
        <f>(AF120*POP_PADRAO!$I$2)/100000</f>
        <v>163.50053942641173</v>
      </c>
      <c r="AH120" s="12">
        <f t="shared" si="17"/>
        <v>371.04824019959608</v>
      </c>
    </row>
    <row r="121" spans="1:34" x14ac:dyDescent="0.25">
      <c r="A121" s="8" t="s">
        <v>120</v>
      </c>
      <c r="B121" s="6">
        <f>VLOOKUP($A121,OBITOS!A:AC,2,0)</f>
        <v>0</v>
      </c>
      <c r="C121" s="1">
        <f>VLOOKUP(A121,POP_2021_FX_ETARIA!A:AC,6,0)</f>
        <v>2843.6982581007678</v>
      </c>
      <c r="D121" s="3">
        <f t="shared" si="9"/>
        <v>0</v>
      </c>
      <c r="E121" s="12">
        <f>(D121*POP_PADRAO!$B$2)/100000</f>
        <v>0</v>
      </c>
      <c r="F121" s="6">
        <f>VLOOKUP(A121,OBITOS!A:AC,3,0)</f>
        <v>0</v>
      </c>
      <c r="G121" s="1">
        <f>VLOOKUP(A121,POP_2021_FX_ETARIA!A:AC,9,0)</f>
        <v>2314.3256866888019</v>
      </c>
      <c r="H121" s="3">
        <f t="shared" si="10"/>
        <v>0</v>
      </c>
      <c r="I121" s="12">
        <f>(H121*POP_PADRAO!$C$2)/100000</f>
        <v>0</v>
      </c>
      <c r="J121" s="8">
        <f>VLOOKUP(A121,OBITOS!A:AC,4,0)</f>
        <v>3</v>
      </c>
      <c r="K121" s="1">
        <f>VLOOKUP(A121,POP_2021_FX_ETARIA!A:AC,12,0)</f>
        <v>2832.166420207026</v>
      </c>
      <c r="L121" s="3">
        <f t="shared" si="11"/>
        <v>105.92597873470676</v>
      </c>
      <c r="M121" s="12">
        <f>(L121*POP_PADRAO!$D$2)/100000</f>
        <v>15.675045009258541</v>
      </c>
      <c r="N121" s="8">
        <f>VLOOKUP(A121,OBITOS!A:AB,5,0)</f>
        <v>6</v>
      </c>
      <c r="O121" s="1">
        <f>VLOOKUP(A121,POP_2021_FX_ETARIA!A:AC,15,0)</f>
        <v>3292.8780381944443</v>
      </c>
      <c r="P121" s="3">
        <f t="shared" si="12"/>
        <v>182.21142509395608</v>
      </c>
      <c r="Q121" s="12">
        <f>(P121*POP_PADRAO!$E$2)/100000</f>
        <v>30.207025363532562</v>
      </c>
      <c r="R121" s="8">
        <f>VLOOKUP($A121,OBITOS!A:AB,6,0)</f>
        <v>12</v>
      </c>
      <c r="S121" s="1">
        <f>VLOOKUP(A121,POP_2021_FX_ETARIA!A:AC,18,0)</f>
        <v>3080.9814968510468</v>
      </c>
      <c r="T121" s="3">
        <f t="shared" si="13"/>
        <v>389.48627287326264</v>
      </c>
      <c r="U121" s="12">
        <f>(T121*POP_PADRAO!$F$2)/100000</f>
        <v>59.424939995543937</v>
      </c>
      <c r="V121" s="8">
        <f>VLOOKUP(A121,OBITOS!A:AC,7,0)</f>
        <v>11</v>
      </c>
      <c r="W121" s="1">
        <f>VLOOKUP(A121,POP_2021_FX_ETARIA!A:AC,21,0)</f>
        <v>2599.5640548316128</v>
      </c>
      <c r="X121" s="3">
        <f t="shared" si="14"/>
        <v>423.14787279640728</v>
      </c>
      <c r="Y121" s="12">
        <f>(X121*POP_PADRAO!$G$2)/100000</f>
        <v>51.598440975472123</v>
      </c>
      <c r="Z121" s="8">
        <f>VLOOKUP(A121,OBITOS!A:AC,8,0)</f>
        <v>26</v>
      </c>
      <c r="AA121" s="1">
        <f>VLOOKUP(A121,POP_2021_FX_ETARIA!A:AC,24,0)</f>
        <v>2109.8457353798326</v>
      </c>
      <c r="AB121" s="3">
        <f t="shared" si="15"/>
        <v>1232.3175843621218</v>
      </c>
      <c r="AC121" s="12">
        <f>(AB121*POP_PADRAO!$H$2)/100000</f>
        <v>112.50150459950238</v>
      </c>
      <c r="AD121" s="8">
        <f>VLOOKUP(A121,OBITOS!A:AC,9,0)</f>
        <v>41</v>
      </c>
      <c r="AE121" s="1">
        <f>VLOOKUP(A121,POP_2021_FX_ETARIA!A:AC,27,0)</f>
        <v>1612.6002055498459</v>
      </c>
      <c r="AF121" s="3">
        <f t="shared" si="16"/>
        <v>2542.4776617847629</v>
      </c>
      <c r="AG121" s="12">
        <f>(AF121*POP_PADRAO!$I$2)/100000</f>
        <v>175.79975184703213</v>
      </c>
      <c r="AH121" s="12">
        <f t="shared" si="17"/>
        <v>445.20670779034162</v>
      </c>
    </row>
    <row r="122" spans="1:34" x14ac:dyDescent="0.25">
      <c r="A122" s="8" t="s">
        <v>121</v>
      </c>
      <c r="B122" s="6">
        <f>VLOOKUP($A122,OBITOS!A:AC,2,0)</f>
        <v>0</v>
      </c>
      <c r="C122" s="1">
        <f>VLOOKUP(A122,POP_2021_FX_ETARIA!A:AC,6,0)</f>
        <v>3861.3958680439855</v>
      </c>
      <c r="D122" s="3">
        <f t="shared" si="9"/>
        <v>0</v>
      </c>
      <c r="E122" s="12">
        <f>(D122*POP_PADRAO!$B$2)/100000</f>
        <v>0</v>
      </c>
      <c r="F122" s="6">
        <f>VLOOKUP(A122,OBITOS!A:AC,3,0)</f>
        <v>0</v>
      </c>
      <c r="G122" s="1">
        <f>VLOOKUP(A122,POP_2021_FX_ETARIA!A:AC,9,0)</f>
        <v>3181.8375918367346</v>
      </c>
      <c r="H122" s="3">
        <f t="shared" si="10"/>
        <v>0</v>
      </c>
      <c r="I122" s="12">
        <f>(H122*POP_PADRAO!$C$2)/100000</f>
        <v>0</v>
      </c>
      <c r="J122" s="8">
        <f>VLOOKUP(A122,OBITOS!A:AC,4,0)</f>
        <v>2</v>
      </c>
      <c r="K122" s="1">
        <f>VLOOKUP(A122,POP_2021_FX_ETARIA!A:AC,12,0)</f>
        <v>4351.1959061407888</v>
      </c>
      <c r="L122" s="3">
        <f t="shared" si="11"/>
        <v>45.964374924544877</v>
      </c>
      <c r="M122" s="12">
        <f>(L122*POP_PADRAO!$D$2)/100000</f>
        <v>6.801859698357501</v>
      </c>
      <c r="N122" s="8">
        <f>VLOOKUP(A122,OBITOS!A:AB,5,0)</f>
        <v>7</v>
      </c>
      <c r="O122" s="1">
        <f>VLOOKUP(A122,POP_2021_FX_ETARIA!A:AC,15,0)</f>
        <v>4205.892468386679</v>
      </c>
      <c r="P122" s="3">
        <f t="shared" si="12"/>
        <v>166.43316614999196</v>
      </c>
      <c r="Q122" s="12">
        <f>(P122*POP_PADRAO!$E$2)/100000</f>
        <v>27.591304269935129</v>
      </c>
      <c r="R122" s="8">
        <f>VLOOKUP($A122,OBITOS!A:AB,6,0)</f>
        <v>10</v>
      </c>
      <c r="S122" s="1">
        <f>VLOOKUP(A122,POP_2021_FX_ETARIA!A:AC,18,0)</f>
        <v>3875.3012307427489</v>
      </c>
      <c r="T122" s="3">
        <f t="shared" si="13"/>
        <v>258.04445653592143</v>
      </c>
      <c r="U122" s="12">
        <f>(T122*POP_PADRAO!$F$2)/100000</f>
        <v>39.370518074252111</v>
      </c>
      <c r="V122" s="8">
        <f>VLOOKUP(A122,OBITOS!A:AC,7,0)</f>
        <v>20</v>
      </c>
      <c r="W122" s="1">
        <f>VLOOKUP(A122,POP_2021_FX_ETARIA!A:AC,21,0)</f>
        <v>3563.749086326402</v>
      </c>
      <c r="X122" s="3">
        <f t="shared" si="14"/>
        <v>561.20673805956631</v>
      </c>
      <c r="Y122" s="12">
        <f>(X122*POP_PADRAO!$G$2)/100000</f>
        <v>68.433270283119896</v>
      </c>
      <c r="Z122" s="8">
        <f>VLOOKUP(A122,OBITOS!A:AC,8,0)</f>
        <v>34</v>
      </c>
      <c r="AA122" s="1">
        <f>VLOOKUP(A122,POP_2021_FX_ETARIA!A:AC,24,0)</f>
        <v>2315.6716213126001</v>
      </c>
      <c r="AB122" s="3">
        <f t="shared" si="15"/>
        <v>1468.2565389270376</v>
      </c>
      <c r="AC122" s="12">
        <f>(AB122*POP_PADRAO!$H$2)/100000</f>
        <v>134.04099062081582</v>
      </c>
      <c r="AD122" s="8">
        <f>VLOOKUP(A122,OBITOS!A:AC,9,0)</f>
        <v>56</v>
      </c>
      <c r="AE122" s="1">
        <f>VLOOKUP(A122,POP_2021_FX_ETARIA!A:AC,27,0)</f>
        <v>1887.4865406006675</v>
      </c>
      <c r="AF122" s="3">
        <f t="shared" si="16"/>
        <v>2966.9085736727293</v>
      </c>
      <c r="AG122" s="12">
        <f>(AF122*POP_PADRAO!$I$2)/100000</f>
        <v>205.1470496060756</v>
      </c>
      <c r="AH122" s="12">
        <f t="shared" si="17"/>
        <v>481.38499255255607</v>
      </c>
    </row>
    <row r="123" spans="1:34" x14ac:dyDescent="0.25">
      <c r="A123" s="8" t="s">
        <v>122</v>
      </c>
      <c r="B123" s="6">
        <f>VLOOKUP($A123,OBITOS!A:AC,2,0)</f>
        <v>0</v>
      </c>
      <c r="C123" s="1">
        <f>VLOOKUP(A123,POP_2021_FX_ETARIA!A:AC,6,0)</f>
        <v>2890.3315561479508</v>
      </c>
      <c r="D123" s="3">
        <f t="shared" si="9"/>
        <v>0</v>
      </c>
      <c r="E123" s="12">
        <f>(D123*POP_PADRAO!$B$2)/100000</f>
        <v>0</v>
      </c>
      <c r="F123" s="6">
        <f>VLOOKUP(A123,OBITOS!A:AC,3,0)</f>
        <v>0</v>
      </c>
      <c r="G123" s="1">
        <f>VLOOKUP(A123,POP_2021_FX_ETARIA!A:AC,9,0)</f>
        <v>2304.4511224489797</v>
      </c>
      <c r="H123" s="3">
        <f t="shared" si="10"/>
        <v>0</v>
      </c>
      <c r="I123" s="12">
        <f>(H123*POP_PADRAO!$C$2)/100000</f>
        <v>0</v>
      </c>
      <c r="J123" s="8">
        <f>VLOOKUP(A123,OBITOS!A:AC,4,0)</f>
        <v>2</v>
      </c>
      <c r="K123" s="1">
        <f>VLOOKUP(A123,POP_2021_FX_ETARIA!A:AC,12,0)</f>
        <v>3336.7235346979533</v>
      </c>
      <c r="L123" s="3">
        <f t="shared" si="11"/>
        <v>59.939038377089993</v>
      </c>
      <c r="M123" s="12">
        <f>(L123*POP_PADRAO!$D$2)/100000</f>
        <v>8.8698460528334682</v>
      </c>
      <c r="N123" s="8">
        <f>VLOOKUP(A123,OBITOS!A:AB,5,0)</f>
        <v>5</v>
      </c>
      <c r="O123" s="1">
        <f>VLOOKUP(A123,POP_2021_FX_ETARIA!A:AC,15,0)</f>
        <v>3090.0654268377416</v>
      </c>
      <c r="P123" s="3">
        <f t="shared" si="12"/>
        <v>161.80887163663763</v>
      </c>
      <c r="Q123" s="12">
        <f>(P123*POP_PADRAO!$E$2)/100000</f>
        <v>26.824688336925934</v>
      </c>
      <c r="R123" s="8">
        <f>VLOOKUP($A123,OBITOS!A:AB,6,0)</f>
        <v>4</v>
      </c>
      <c r="S123" s="1">
        <f>VLOOKUP(A123,POP_2021_FX_ETARIA!A:AC,18,0)</f>
        <v>3019.0119631637835</v>
      </c>
      <c r="T123" s="3">
        <f t="shared" si="13"/>
        <v>132.49367835588788</v>
      </c>
      <c r="U123" s="12">
        <f>(T123*POP_PADRAO!$F$2)/100000</f>
        <v>20.214907262340205</v>
      </c>
      <c r="V123" s="8">
        <f>VLOOKUP(A123,OBITOS!A:AC,7,0)</f>
        <v>15</v>
      </c>
      <c r="W123" s="1">
        <f>VLOOKUP(A123,POP_2021_FX_ETARIA!A:AC,21,0)</f>
        <v>2797.393404746902</v>
      </c>
      <c r="X123" s="3">
        <f t="shared" si="14"/>
        <v>536.21346123668104</v>
      </c>
      <c r="Y123" s="12">
        <f>(X123*POP_PADRAO!$G$2)/100000</f>
        <v>65.385602548418177</v>
      </c>
      <c r="Z123" s="8">
        <f>VLOOKUP(A123,OBITOS!A:AC,8,0)</f>
        <v>23</v>
      </c>
      <c r="AA123" s="1">
        <f>VLOOKUP(A123,POP_2021_FX_ETARIA!A:AC,24,0)</f>
        <v>2087.7996798536474</v>
      </c>
      <c r="AB123" s="3">
        <f t="shared" si="15"/>
        <v>1101.6382568663041</v>
      </c>
      <c r="AC123" s="12">
        <f>(AB123*POP_PADRAO!$H$2)/100000</f>
        <v>100.57144602540474</v>
      </c>
      <c r="AD123" s="8">
        <f>VLOOKUP(A123,OBITOS!A:AC,9,0)</f>
        <v>35</v>
      </c>
      <c r="AE123" s="1">
        <f>VLOOKUP(A123,POP_2021_FX_ETARIA!A:AC,27,0)</f>
        <v>1741.1919911012237</v>
      </c>
      <c r="AF123" s="3">
        <f t="shared" si="16"/>
        <v>2010.1172173359303</v>
      </c>
      <c r="AG123" s="12">
        <f>(AF123*POP_PADRAO!$I$2)/100000</f>
        <v>138.98966087396798</v>
      </c>
      <c r="AH123" s="12">
        <f t="shared" si="17"/>
        <v>360.8561510998905</v>
      </c>
    </row>
    <row r="124" spans="1:34" x14ac:dyDescent="0.25">
      <c r="A124" s="8" t="s">
        <v>123</v>
      </c>
      <c r="B124" s="6">
        <f>VLOOKUP($A124,OBITOS!A:AC,2,0)</f>
        <v>0</v>
      </c>
      <c r="C124" s="1">
        <f>VLOOKUP(A124,POP_2021_FX_ETARIA!A:AC,6,0)</f>
        <v>4485.184938353882</v>
      </c>
      <c r="D124" s="3">
        <f t="shared" si="9"/>
        <v>0</v>
      </c>
      <c r="E124" s="12">
        <f>(D124*POP_PADRAO!$B$2)/100000</f>
        <v>0</v>
      </c>
      <c r="F124" s="6">
        <f>VLOOKUP(A124,OBITOS!A:AC,3,0)</f>
        <v>0</v>
      </c>
      <c r="G124" s="1">
        <f>VLOOKUP(A124,POP_2021_FX_ETARIA!A:AC,9,0)</f>
        <v>3252.8679591836735</v>
      </c>
      <c r="H124" s="3">
        <f t="shared" si="10"/>
        <v>0</v>
      </c>
      <c r="I124" s="12">
        <f>(H124*POP_PADRAO!$C$2)/100000</f>
        <v>0</v>
      </c>
      <c r="J124" s="8">
        <f>VLOOKUP(A124,OBITOS!A:AC,4,0)</f>
        <v>0</v>
      </c>
      <c r="K124" s="1">
        <f>VLOOKUP(A124,POP_2021_FX_ETARIA!A:AC,12,0)</f>
        <v>3937.8564952571146</v>
      </c>
      <c r="L124" s="3">
        <f t="shared" si="11"/>
        <v>0</v>
      </c>
      <c r="M124" s="12">
        <f>(L124*POP_PADRAO!$D$2)/100000</f>
        <v>0</v>
      </c>
      <c r="N124" s="8">
        <f>VLOOKUP(A124,OBITOS!A:AB,5,0)</f>
        <v>4</v>
      </c>
      <c r="O124" s="1">
        <f>VLOOKUP(A124,POP_2021_FX_ETARIA!A:AC,15,0)</f>
        <v>3825.6927138820697</v>
      </c>
      <c r="P124" s="3">
        <f t="shared" si="12"/>
        <v>104.55622809133183</v>
      </c>
      <c r="Q124" s="12">
        <f>(P124*POP_PADRAO!$E$2)/100000</f>
        <v>17.333340278973086</v>
      </c>
      <c r="R124" s="8">
        <f>VLOOKUP($A124,OBITOS!A:AB,6,0)</f>
        <v>15</v>
      </c>
      <c r="S124" s="1">
        <f>VLOOKUP(A124,POP_2021_FX_ETARIA!A:AC,18,0)</f>
        <v>3220.9563358866226</v>
      </c>
      <c r="T124" s="3">
        <f t="shared" si="13"/>
        <v>465.70019695318211</v>
      </c>
      <c r="U124" s="12">
        <f>(T124*POP_PADRAO!$F$2)/100000</f>
        <v>71.053097855546042</v>
      </c>
      <c r="V124" s="8">
        <f>VLOOKUP(A124,OBITOS!A:AC,7,0)</f>
        <v>13</v>
      </c>
      <c r="W124" s="1">
        <f>VLOOKUP(A124,POP_2021_FX_ETARIA!A:AC,21,0)</f>
        <v>2312.0781768536021</v>
      </c>
      <c r="X124" s="3">
        <f t="shared" si="14"/>
        <v>562.26472487582953</v>
      </c>
      <c r="Y124" s="12">
        <f>(X124*POP_PADRAO!$G$2)/100000</f>
        <v>68.562280668853433</v>
      </c>
      <c r="Z124" s="8">
        <f>VLOOKUP(A124,OBITOS!A:AC,8,0)</f>
        <v>12</v>
      </c>
      <c r="AA124" s="1">
        <f>VLOOKUP(A124,POP_2021_FX_ETARIA!A:AC,24,0)</f>
        <v>1493.4850217242167</v>
      </c>
      <c r="AB124" s="3">
        <f t="shared" si="15"/>
        <v>803.48981244861056</v>
      </c>
      <c r="AC124" s="12">
        <f>(AB124*POP_PADRAO!$H$2)/100000</f>
        <v>73.352692502258463</v>
      </c>
      <c r="AD124" s="8">
        <f>VLOOKUP(A124,OBITOS!A:AC,9,0)</f>
        <v>25</v>
      </c>
      <c r="AE124" s="1">
        <f>VLOOKUP(A124,POP_2021_FX_ETARIA!A:AC,27,0)</f>
        <v>817.52836484983322</v>
      </c>
      <c r="AF124" s="3">
        <f t="shared" si="16"/>
        <v>3057.9978719872424</v>
      </c>
      <c r="AG124" s="12">
        <f>(AF124*POP_PADRAO!$I$2)/100000</f>
        <v>211.44542393608663</v>
      </c>
      <c r="AH124" s="12">
        <f t="shared" si="17"/>
        <v>441.74683524171769</v>
      </c>
    </row>
    <row r="125" spans="1:34" x14ac:dyDescent="0.25">
      <c r="A125" s="8" t="s">
        <v>124</v>
      </c>
      <c r="B125" s="6">
        <f>VLOOKUP($A125,OBITOS!A:AC,2,0)</f>
        <v>0</v>
      </c>
      <c r="C125" s="1">
        <f>VLOOKUP(A125,POP_2021_FX_ETARIA!A:AC,6,0)</f>
        <v>4092.1869376874374</v>
      </c>
      <c r="D125" s="3">
        <f t="shared" si="9"/>
        <v>0</v>
      </c>
      <c r="E125" s="12">
        <f>(D125*POP_PADRAO!$B$2)/100000</f>
        <v>0</v>
      </c>
      <c r="F125" s="6">
        <f>VLOOKUP(A125,OBITOS!A:AC,3,0)</f>
        <v>0</v>
      </c>
      <c r="G125" s="1">
        <f>VLOOKUP(A125,POP_2021_FX_ETARIA!A:AC,9,0)</f>
        <v>3118.0716938775513</v>
      </c>
      <c r="H125" s="3">
        <f t="shared" si="10"/>
        <v>0</v>
      </c>
      <c r="I125" s="12">
        <f>(H125*POP_PADRAO!$C$2)/100000</f>
        <v>0</v>
      </c>
      <c r="J125" s="8">
        <f>VLOOKUP(A125,OBITOS!A:AC,4,0)</f>
        <v>2</v>
      </c>
      <c r="K125" s="1">
        <f>VLOOKUP(A125,POP_2021_FX_ETARIA!A:AC,12,0)</f>
        <v>3856.5438242636046</v>
      </c>
      <c r="L125" s="3">
        <f t="shared" si="11"/>
        <v>51.85990594523826</v>
      </c>
      <c r="M125" s="12">
        <f>(L125*POP_PADRAO!$D$2)/100000</f>
        <v>7.6742869839651018</v>
      </c>
      <c r="N125" s="8">
        <f>VLOOKUP(A125,OBITOS!A:AB,5,0)</f>
        <v>2</v>
      </c>
      <c r="O125" s="1">
        <f>VLOOKUP(A125,POP_2021_FX_ETARIA!A:AC,15,0)</f>
        <v>3711.5250822177964</v>
      </c>
      <c r="P125" s="3">
        <f t="shared" si="12"/>
        <v>53.886204611202942</v>
      </c>
      <c r="Q125" s="12">
        <f>(P125*POP_PADRAO!$E$2)/100000</f>
        <v>8.9332595285711562</v>
      </c>
      <c r="R125" s="8">
        <f>VLOOKUP($A125,OBITOS!A:AB,6,0)</f>
        <v>12</v>
      </c>
      <c r="S125" s="1">
        <f>VLOOKUP(A125,POP_2021_FX_ETARIA!A:AC,18,0)</f>
        <v>3234.4945061250251</v>
      </c>
      <c r="T125" s="3">
        <f t="shared" si="13"/>
        <v>371.00078473703104</v>
      </c>
      <c r="U125" s="12">
        <f>(T125*POP_PADRAO!$F$2)/100000</f>
        <v>56.604560691338399</v>
      </c>
      <c r="V125" s="8">
        <f>VLOOKUP(A125,OBITOS!A:AC,7,0)</f>
        <v>18</v>
      </c>
      <c r="W125" s="1">
        <f>VLOOKUP(A125,POP_2021_FX_ETARIA!A:AC,21,0)</f>
        <v>2623.0442344045368</v>
      </c>
      <c r="X125" s="3">
        <f t="shared" si="14"/>
        <v>686.22556051122865</v>
      </c>
      <c r="Y125" s="12">
        <f>(X125*POP_PADRAO!$G$2)/100000</f>
        <v>83.678003261368488</v>
      </c>
      <c r="Z125" s="8">
        <f>VLOOKUP(A125,OBITOS!A:AC,8,0)</f>
        <v>26</v>
      </c>
      <c r="AA125" s="1">
        <f>VLOOKUP(A125,POP_2021_FX_ETARIA!A:AC,24,0)</f>
        <v>1933.8321518408413</v>
      </c>
      <c r="AB125" s="3">
        <f t="shared" si="15"/>
        <v>1344.4806973164784</v>
      </c>
      <c r="AC125" s="12">
        <f>(AB125*POP_PADRAO!$H$2)/100000</f>
        <v>122.74116938076955</v>
      </c>
      <c r="AD125" s="8">
        <f>VLOOKUP(A125,OBITOS!A:AC,9,0)</f>
        <v>46</v>
      </c>
      <c r="AE125" s="1">
        <f>VLOOKUP(A125,POP_2021_FX_ETARIA!A:AC,27,0)</f>
        <v>1270.7546162402671</v>
      </c>
      <c r="AF125" s="3">
        <f t="shared" si="16"/>
        <v>3619.8963523027314</v>
      </c>
      <c r="AG125" s="12">
        <f>(AF125*POP_PADRAO!$I$2)/100000</f>
        <v>250.29792395504251</v>
      </c>
      <c r="AH125" s="12">
        <f t="shared" si="17"/>
        <v>529.92920380105522</v>
      </c>
    </row>
    <row r="126" spans="1:34" x14ac:dyDescent="0.25">
      <c r="A126" s="8" t="s">
        <v>125</v>
      </c>
      <c r="B126" s="6">
        <f>VLOOKUP($A126,OBITOS!A:AC,2,0)</f>
        <v>0</v>
      </c>
      <c r="C126" s="1">
        <f>VLOOKUP(A126,POP_2021_FX_ETARIA!A:AC,6,0)</f>
        <v>3123.0708855948305</v>
      </c>
      <c r="D126" s="3">
        <f t="shared" si="9"/>
        <v>0</v>
      </c>
      <c r="E126" s="12">
        <f>(D126*POP_PADRAO!$B$2)/100000</f>
        <v>0</v>
      </c>
      <c r="F126" s="6">
        <f>VLOOKUP(A126,OBITOS!A:AC,3,0)</f>
        <v>0</v>
      </c>
      <c r="G126" s="1">
        <f>VLOOKUP(A126,POP_2021_FX_ETARIA!A:AC,9,0)</f>
        <v>2659.5305241521069</v>
      </c>
      <c r="H126" s="3">
        <f t="shared" si="10"/>
        <v>0</v>
      </c>
      <c r="I126" s="12">
        <f>(H126*POP_PADRAO!$C$2)/100000</f>
        <v>0</v>
      </c>
      <c r="J126" s="8">
        <f>VLOOKUP(A126,OBITOS!A:AC,4,0)</f>
        <v>1</v>
      </c>
      <c r="K126" s="1">
        <f>VLOOKUP(A126,POP_2021_FX_ETARIA!A:AC,12,0)</f>
        <v>3733.0650409503432</v>
      </c>
      <c r="L126" s="3">
        <f t="shared" si="11"/>
        <v>26.787639353463437</v>
      </c>
      <c r="M126" s="12">
        <f>(L126*POP_PADRAO!$D$2)/100000</f>
        <v>3.9640648835444265</v>
      </c>
      <c r="N126" s="8">
        <f>VLOOKUP(A126,OBITOS!A:AB,5,0)</f>
        <v>2</v>
      </c>
      <c r="O126" s="1">
        <f>VLOOKUP(A126,POP_2021_FX_ETARIA!A:AC,15,0)</f>
        <v>4068.9947615225383</v>
      </c>
      <c r="P126" s="3">
        <f t="shared" si="12"/>
        <v>49.152189108536454</v>
      </c>
      <c r="Q126" s="12">
        <f>(P126*POP_PADRAO!$E$2)/100000</f>
        <v>8.1484540407337942</v>
      </c>
      <c r="R126" s="8">
        <f>VLOOKUP($A126,OBITOS!A:AB,6,0)</f>
        <v>8</v>
      </c>
      <c r="S126" s="1">
        <f>VLOOKUP(A126,POP_2021_FX_ETARIA!A:AC,18,0)</f>
        <v>3775.9109269808387</v>
      </c>
      <c r="T126" s="3">
        <f t="shared" si="13"/>
        <v>211.86940462064024</v>
      </c>
      <c r="U126" s="12">
        <f>(T126*POP_PADRAO!$F$2)/100000</f>
        <v>32.325469556586945</v>
      </c>
      <c r="V126" s="8">
        <f>VLOOKUP(A126,OBITOS!A:AC,7,0)</f>
        <v>12</v>
      </c>
      <c r="W126" s="1">
        <f>VLOOKUP(A126,POP_2021_FX_ETARIA!A:AC,21,0)</f>
        <v>3313.7284362826936</v>
      </c>
      <c r="X126" s="3">
        <f t="shared" si="14"/>
        <v>362.12985556117195</v>
      </c>
      <c r="Y126" s="12">
        <f>(X126*POP_PADRAO!$G$2)/100000</f>
        <v>44.157934327179305</v>
      </c>
      <c r="Z126" s="8">
        <f>VLOOKUP(A126,OBITOS!A:AC,8,0)</f>
        <v>30</v>
      </c>
      <c r="AA126" s="1">
        <f>VLOOKUP(A126,POP_2021_FX_ETARIA!A:AC,24,0)</f>
        <v>2733.1535695942475</v>
      </c>
      <c r="AB126" s="3">
        <f t="shared" si="15"/>
        <v>1097.6331638932998</v>
      </c>
      <c r="AC126" s="12">
        <f>(AB126*POP_PADRAO!$H$2)/100000</f>
        <v>100.20581058268962</v>
      </c>
      <c r="AD126" s="8">
        <f>VLOOKUP(A126,OBITOS!A:AC,9,0)</f>
        <v>55</v>
      </c>
      <c r="AE126" s="1">
        <f>VLOOKUP(A126,POP_2021_FX_ETARIA!A:AC,27,0)</f>
        <v>2184.3610495825524</v>
      </c>
      <c r="AF126" s="3">
        <f t="shared" si="16"/>
        <v>2517.8987700092393</v>
      </c>
      <c r="AG126" s="12">
        <f>(AF126*POP_PADRAO!$I$2)/100000</f>
        <v>174.10024308054057</v>
      </c>
      <c r="AH126" s="12">
        <f t="shared" si="17"/>
        <v>362.90197647127468</v>
      </c>
    </row>
    <row r="127" spans="1:34" x14ac:dyDescent="0.25">
      <c r="A127" s="8" t="s">
        <v>126</v>
      </c>
      <c r="B127" s="6">
        <f>VLOOKUP($A127,OBITOS!A:AC,2,0)</f>
        <v>0</v>
      </c>
      <c r="C127" s="1">
        <f>VLOOKUP(A127,POP_2021_FX_ETARIA!A:AC,6,0)</f>
        <v>3623.0520714557201</v>
      </c>
      <c r="D127" s="3">
        <f t="shared" si="9"/>
        <v>0</v>
      </c>
      <c r="E127" s="12">
        <f>(D127*POP_PADRAO!$B$2)/100000</f>
        <v>0</v>
      </c>
      <c r="F127" s="6">
        <f>VLOOKUP(A127,OBITOS!A:AC,3,0)</f>
        <v>0</v>
      </c>
      <c r="G127" s="1">
        <f>VLOOKUP(A127,POP_2021_FX_ETARIA!A:AC,9,0)</f>
        <v>2910.1878725590955</v>
      </c>
      <c r="H127" s="3">
        <f t="shared" si="10"/>
        <v>0</v>
      </c>
      <c r="I127" s="12">
        <f>(H127*POP_PADRAO!$C$2)/100000</f>
        <v>0</v>
      </c>
      <c r="J127" s="8">
        <f>VLOOKUP(A127,OBITOS!A:AC,4,0)</f>
        <v>0</v>
      </c>
      <c r="K127" s="1">
        <f>VLOOKUP(A127,POP_2021_FX_ETARIA!A:AC,12,0)</f>
        <v>3736.5191839445142</v>
      </c>
      <c r="L127" s="3">
        <f t="shared" si="11"/>
        <v>0</v>
      </c>
      <c r="M127" s="12">
        <f>(L127*POP_PADRAO!$D$2)/100000</f>
        <v>0</v>
      </c>
      <c r="N127" s="8">
        <f>VLOOKUP(A127,OBITOS!A:AB,5,0)</f>
        <v>3</v>
      </c>
      <c r="O127" s="1">
        <f>VLOOKUP(A127,POP_2021_FX_ETARIA!A:AC,15,0)</f>
        <v>4179.3578640530613</v>
      </c>
      <c r="P127" s="3">
        <f t="shared" si="12"/>
        <v>71.781362055716798</v>
      </c>
      <c r="Q127" s="12">
        <f>(P127*POP_PADRAO!$E$2)/100000</f>
        <v>11.899920233475378</v>
      </c>
      <c r="R127" s="8">
        <f>VLOOKUP($A127,OBITOS!A:AB,6,0)</f>
        <v>4</v>
      </c>
      <c r="S127" s="1">
        <f>VLOOKUP(A127,POP_2021_FX_ETARIA!A:AC,18,0)</f>
        <v>3828.7208700155356</v>
      </c>
      <c r="T127" s="3">
        <f t="shared" si="13"/>
        <v>104.47353400259156</v>
      </c>
      <c r="U127" s="12">
        <f>(T127*POP_PADRAO!$F$2)/100000</f>
        <v>15.939800505489423</v>
      </c>
      <c r="V127" s="8">
        <f>VLOOKUP(A127,OBITOS!A:AC,7,0)</f>
        <v>16</v>
      </c>
      <c r="W127" s="1">
        <f>VLOOKUP(A127,POP_2021_FX_ETARIA!A:AC,21,0)</f>
        <v>2959.0194769059544</v>
      </c>
      <c r="X127" s="3">
        <f t="shared" si="14"/>
        <v>540.71965814601913</v>
      </c>
      <c r="Y127" s="12">
        <f>(X127*POP_PADRAO!$G$2)/100000</f>
        <v>65.935085956461222</v>
      </c>
      <c r="Z127" s="8">
        <f>VLOOKUP(A127,OBITOS!A:AC,8,0)</f>
        <v>31</v>
      </c>
      <c r="AA127" s="1">
        <f>VLOOKUP(A127,POP_2021_FX_ETARIA!A:AC,24,0)</f>
        <v>2285.0703646635848</v>
      </c>
      <c r="AB127" s="3">
        <f t="shared" si="15"/>
        <v>1356.6321842594075</v>
      </c>
      <c r="AC127" s="12">
        <f>(AB127*POP_PADRAO!$H$2)/100000</f>
        <v>123.85051049668681</v>
      </c>
      <c r="AD127" s="8">
        <f>VLOOKUP(A127,OBITOS!A:AC,9,0)</f>
        <v>42</v>
      </c>
      <c r="AE127" s="1">
        <f>VLOOKUP(A127,POP_2021_FX_ETARIA!A:AC,27,0)</f>
        <v>1510.926904072244</v>
      </c>
      <c r="AF127" s="3">
        <f t="shared" si="16"/>
        <v>2779.7506210791385</v>
      </c>
      <c r="AG127" s="12">
        <f>(AF127*POP_PADRAO!$I$2)/100000</f>
        <v>192.20600311560017</v>
      </c>
      <c r="AH127" s="12">
        <f t="shared" si="17"/>
        <v>409.83132030771299</v>
      </c>
    </row>
    <row r="128" spans="1:34" x14ac:dyDescent="0.25">
      <c r="A128" s="8" t="s">
        <v>127</v>
      </c>
      <c r="B128" s="6">
        <f>VLOOKUP($A128,OBITOS!A:AC,2,0)</f>
        <v>0</v>
      </c>
      <c r="C128" s="1">
        <f>VLOOKUP(A128,POP_2021_FX_ETARIA!A:AC,6,0)</f>
        <v>3110.648992778411</v>
      </c>
      <c r="D128" s="3">
        <f t="shared" si="9"/>
        <v>0</v>
      </c>
      <c r="E128" s="12">
        <f>(D128*POP_PADRAO!$B$2)/100000</f>
        <v>0</v>
      </c>
      <c r="F128" s="6">
        <f>VLOOKUP(A128,OBITOS!A:AC,3,0)</f>
        <v>0</v>
      </c>
      <c r="G128" s="1">
        <f>VLOOKUP(A128,POP_2021_FX_ETARIA!A:AC,9,0)</f>
        <v>2400.8649537512847</v>
      </c>
      <c r="H128" s="3">
        <f t="shared" si="10"/>
        <v>0</v>
      </c>
      <c r="I128" s="12">
        <f>(H128*POP_PADRAO!$C$2)/100000</f>
        <v>0</v>
      </c>
      <c r="J128" s="8">
        <f>VLOOKUP(A128,OBITOS!A:AC,4,0)</f>
        <v>0</v>
      </c>
      <c r="K128" s="1">
        <f>VLOOKUP(A128,POP_2021_FX_ETARIA!A:AC,12,0)</f>
        <v>2910.9790083376374</v>
      </c>
      <c r="L128" s="3">
        <f t="shared" si="11"/>
        <v>0</v>
      </c>
      <c r="M128" s="12">
        <f>(L128*POP_PADRAO!$D$2)/100000</f>
        <v>0</v>
      </c>
      <c r="N128" s="8">
        <f>VLOOKUP(A128,OBITOS!A:AB,5,0)</f>
        <v>2</v>
      </c>
      <c r="O128" s="1">
        <f>VLOOKUP(A128,POP_2021_FX_ETARIA!A:AC,15,0)</f>
        <v>2701.3174348358752</v>
      </c>
      <c r="P128" s="3">
        <f t="shared" si="12"/>
        <v>74.037948084450676</v>
      </c>
      <c r="Q128" s="12">
        <f>(P128*POP_PADRAO!$E$2)/100000</f>
        <v>12.274017254942658</v>
      </c>
      <c r="R128" s="8">
        <f>VLOOKUP($A128,OBITOS!A:AB,6,0)</f>
        <v>4</v>
      </c>
      <c r="S128" s="1">
        <f>VLOOKUP(A128,POP_2021_FX_ETARIA!A:AC,18,0)</f>
        <v>2484.2677369238736</v>
      </c>
      <c r="T128" s="3">
        <f t="shared" si="13"/>
        <v>161.01324106688159</v>
      </c>
      <c r="U128" s="12">
        <f>(T128*POP_PADRAO!$F$2)/100000</f>
        <v>24.566211585076697</v>
      </c>
      <c r="V128" s="8">
        <f>VLOOKUP(A128,OBITOS!A:AC,7,0)</f>
        <v>11</v>
      </c>
      <c r="W128" s="1">
        <f>VLOOKUP(A128,POP_2021_FX_ETARIA!A:AC,21,0)</f>
        <v>1745.5414579855315</v>
      </c>
      <c r="X128" s="3">
        <f t="shared" si="14"/>
        <v>630.17695453047077</v>
      </c>
      <c r="Y128" s="12">
        <f>(X128*POP_PADRAO!$G$2)/100000</f>
        <v>76.843464147787515</v>
      </c>
      <c r="Z128" s="8">
        <f>VLOOKUP(A128,OBITOS!A:AC,8,0)</f>
        <v>20</v>
      </c>
      <c r="AA128" s="1">
        <f>VLOOKUP(A128,POP_2021_FX_ETARIA!A:AC,24,0)</f>
        <v>1120.9779147406266</v>
      </c>
      <c r="AB128" s="3">
        <f t="shared" si="15"/>
        <v>1784.1564706141091</v>
      </c>
      <c r="AC128" s="12">
        <f>(AB128*POP_PADRAO!$H$2)/100000</f>
        <v>162.88032397827297</v>
      </c>
      <c r="AD128" s="8">
        <f>VLOOKUP(A128,OBITOS!A:AC,9,0)</f>
        <v>20</v>
      </c>
      <c r="AE128" s="1">
        <f>VLOOKUP(A128,POP_2021_FX_ETARIA!A:AC,27,0)</f>
        <v>669.46498551712386</v>
      </c>
      <c r="AF128" s="3">
        <f t="shared" si="16"/>
        <v>2987.4602007080521</v>
      </c>
      <c r="AG128" s="12">
        <f>(AF128*POP_PADRAO!$I$2)/100000</f>
        <v>206.56809293997307</v>
      </c>
      <c r="AH128" s="12">
        <f t="shared" si="17"/>
        <v>483.13210990605296</v>
      </c>
    </row>
    <row r="129" spans="1:34" x14ac:dyDescent="0.25">
      <c r="A129" s="8" t="s">
        <v>128</v>
      </c>
      <c r="B129" s="6">
        <f>VLOOKUP($A129,OBITOS!A:AC,2,0)</f>
        <v>0</v>
      </c>
      <c r="C129" s="1">
        <f>VLOOKUP(A129,POP_2021_FX_ETARIA!A:AC,6,0)</f>
        <v>2549.5935005701253</v>
      </c>
      <c r="D129" s="3">
        <f t="shared" si="9"/>
        <v>0</v>
      </c>
      <c r="E129" s="12">
        <f>(D129*POP_PADRAO!$B$2)/100000</f>
        <v>0</v>
      </c>
      <c r="F129" s="6">
        <f>VLOOKUP(A129,OBITOS!A:AC,3,0)</f>
        <v>0</v>
      </c>
      <c r="G129" s="1">
        <f>VLOOKUP(A129,POP_2021_FX_ETARIA!A:AC,9,0)</f>
        <v>1951.6036998972249</v>
      </c>
      <c r="H129" s="3">
        <f t="shared" si="10"/>
        <v>0</v>
      </c>
      <c r="I129" s="12">
        <f>(H129*POP_PADRAO!$C$2)/100000</f>
        <v>0</v>
      </c>
      <c r="J129" s="8">
        <f>VLOOKUP(A129,OBITOS!A:AC,4,0)</f>
        <v>1</v>
      </c>
      <c r="K129" s="1">
        <f>VLOOKUP(A129,POP_2021_FX_ETARIA!A:AC,12,0)</f>
        <v>2333.2735925625325</v>
      </c>
      <c r="L129" s="3">
        <f t="shared" si="11"/>
        <v>42.858240164701115</v>
      </c>
      <c r="M129" s="12">
        <f>(L129*POP_PADRAO!$D$2)/100000</f>
        <v>6.3422103965812546</v>
      </c>
      <c r="N129" s="8">
        <f>VLOOKUP(A129,OBITOS!A:AB,5,0)</f>
        <v>4</v>
      </c>
      <c r="O129" s="1">
        <f>VLOOKUP(A129,POP_2021_FX_ETARIA!A:AC,15,0)</f>
        <v>2452.7425964260065</v>
      </c>
      <c r="P129" s="3">
        <f t="shared" si="12"/>
        <v>163.08274687399188</v>
      </c>
      <c r="Q129" s="12">
        <f>(P129*POP_PADRAO!$E$2)/100000</f>
        <v>27.035871480819868</v>
      </c>
      <c r="R129" s="8">
        <f>VLOOKUP($A129,OBITOS!A:AB,6,0)</f>
        <v>4</v>
      </c>
      <c r="S129" s="1">
        <f>VLOOKUP(A129,POP_2021_FX_ETARIA!A:AC,18,0)</f>
        <v>1891.256084930088</v>
      </c>
      <c r="T129" s="3">
        <f t="shared" si="13"/>
        <v>211.49964998779441</v>
      </c>
      <c r="U129" s="12">
        <f>(T129*POP_PADRAO!$F$2)/100000</f>
        <v>32.269055124551009</v>
      </c>
      <c r="V129" s="8">
        <f>VLOOKUP(A129,OBITOS!A:AC,7,0)</f>
        <v>13</v>
      </c>
      <c r="W129" s="1">
        <f>VLOOKUP(A129,POP_2021_FX_ETARIA!A:AC,21,0)</f>
        <v>1623.0268503060656</v>
      </c>
      <c r="X129" s="3">
        <f t="shared" si="14"/>
        <v>800.97257772097225</v>
      </c>
      <c r="Y129" s="12">
        <f>(X129*POP_PADRAO!$G$2)/100000</f>
        <v>97.670197421486961</v>
      </c>
      <c r="Z129" s="8">
        <f>VLOOKUP(A129,OBITOS!A:AC,8,0)</f>
        <v>13</v>
      </c>
      <c r="AA129" s="1">
        <f>VLOOKUP(A129,POP_2021_FX_ETARIA!A:AC,24,0)</f>
        <v>1117.8983050847457</v>
      </c>
      <c r="AB129" s="3">
        <f t="shared" si="15"/>
        <v>1162.8964764388381</v>
      </c>
      <c r="AC129" s="12">
        <f>(AB129*POP_PADRAO!$H$2)/100000</f>
        <v>106.16386956820767</v>
      </c>
      <c r="AD129" s="8">
        <f>VLOOKUP(A129,OBITOS!A:AC,9,0)</f>
        <v>17</v>
      </c>
      <c r="AE129" s="1">
        <f>VLOOKUP(A129,POP_2021_FX_ETARIA!A:AC,27,0)</f>
        <v>572.88209234963369</v>
      </c>
      <c r="AF129" s="3">
        <f t="shared" si="16"/>
        <v>2967.451806754118</v>
      </c>
      <c r="AG129" s="12">
        <f>(AF129*POP_PADRAO!$I$2)/100000</f>
        <v>205.18461148610257</v>
      </c>
      <c r="AH129" s="12">
        <f t="shared" si="17"/>
        <v>474.66581547774933</v>
      </c>
    </row>
    <row r="130" spans="1:34" x14ac:dyDescent="0.25">
      <c r="A130" s="8" t="s">
        <v>129</v>
      </c>
      <c r="B130" s="6">
        <f>VLOOKUP($A130,OBITOS!A:AC,2,0)</f>
        <v>0</v>
      </c>
      <c r="C130" s="1">
        <f>VLOOKUP(A130,POP_2021_FX_ETARIA!A:AC,6,0)</f>
        <v>3342.8718519787562</v>
      </c>
      <c r="D130" s="3">
        <f t="shared" si="9"/>
        <v>0</v>
      </c>
      <c r="E130" s="12">
        <f>(D130*POP_PADRAO!$B$2)/100000</f>
        <v>0</v>
      </c>
      <c r="F130" s="6">
        <f>VLOOKUP(A130,OBITOS!A:AC,3,0)</f>
        <v>0</v>
      </c>
      <c r="G130" s="1">
        <f>VLOOKUP(A130,POP_2021_FX_ETARIA!A:AC,9,0)</f>
        <v>2851.7610332205263</v>
      </c>
      <c r="H130" s="3">
        <f t="shared" si="10"/>
        <v>0</v>
      </c>
      <c r="I130" s="12">
        <f>(H130*POP_PADRAO!$C$2)/100000</f>
        <v>0</v>
      </c>
      <c r="J130" s="8">
        <f>VLOOKUP(A130,OBITOS!A:AC,4,0)</f>
        <v>0</v>
      </c>
      <c r="K130" s="1">
        <f>VLOOKUP(A130,POP_2021_FX_ETARIA!A:AC,12,0)</f>
        <v>4164.5868397493286</v>
      </c>
      <c r="L130" s="3">
        <f t="shared" si="11"/>
        <v>0</v>
      </c>
      <c r="M130" s="12">
        <f>(L130*POP_PADRAO!$D$2)/100000</f>
        <v>0</v>
      </c>
      <c r="N130" s="8">
        <f>VLOOKUP(A130,OBITOS!A:AB,5,0)</f>
        <v>0</v>
      </c>
      <c r="O130" s="1">
        <f>VLOOKUP(A130,POP_2021_FX_ETARIA!A:AC,15,0)</f>
        <v>4452.8774916013435</v>
      </c>
      <c r="P130" s="3">
        <f t="shared" si="12"/>
        <v>0</v>
      </c>
      <c r="Q130" s="12">
        <f>(P130*POP_PADRAO!$E$2)/100000</f>
        <v>0</v>
      </c>
      <c r="R130" s="8">
        <f>VLOOKUP($A130,OBITOS!A:AB,6,0)</f>
        <v>11</v>
      </c>
      <c r="S130" s="1">
        <f>VLOOKUP(A130,POP_2021_FX_ETARIA!A:AC,18,0)</f>
        <v>4181.3650851140892</v>
      </c>
      <c r="T130" s="3">
        <f t="shared" si="13"/>
        <v>263.07198190276807</v>
      </c>
      <c r="U130" s="12">
        <f>(T130*POP_PADRAO!$F$2)/100000</f>
        <v>40.137580777250513</v>
      </c>
      <c r="V130" s="8">
        <f>VLOOKUP(A130,OBITOS!A:AC,7,0)</f>
        <v>18</v>
      </c>
      <c r="W130" s="1">
        <f>VLOOKUP(A130,POP_2021_FX_ETARIA!A:AC,21,0)</f>
        <v>3713.5978811607556</v>
      </c>
      <c r="X130" s="3">
        <f t="shared" si="14"/>
        <v>484.70514514548773</v>
      </c>
      <c r="Y130" s="12">
        <f>(X130*POP_PADRAO!$G$2)/100000</f>
        <v>59.104704123918367</v>
      </c>
      <c r="Z130" s="8">
        <f>VLOOKUP(A130,OBITOS!A:AC,8,0)</f>
        <v>25</v>
      </c>
      <c r="AA130" s="1">
        <f>VLOOKUP(A130,POP_2021_FX_ETARIA!A:AC,24,0)</f>
        <v>2841.0592818015825</v>
      </c>
      <c r="AB130" s="3">
        <f t="shared" si="15"/>
        <v>879.95347932855907</v>
      </c>
      <c r="AC130" s="12">
        <f>(AB130*POP_PADRAO!$H$2)/100000</f>
        <v>80.333261213076696</v>
      </c>
      <c r="AD130" s="8">
        <f>VLOOKUP(A130,OBITOS!A:AC,9,0)</f>
        <v>75</v>
      </c>
      <c r="AE130" s="1">
        <f>VLOOKUP(A130,POP_2021_FX_ETARIA!A:AC,27,0)</f>
        <v>2141.9590965431757</v>
      </c>
      <c r="AF130" s="3">
        <f t="shared" si="16"/>
        <v>3501.4674239596629</v>
      </c>
      <c r="AG130" s="12">
        <f>(AF130*POP_PADRAO!$I$2)/100000</f>
        <v>242.10914946661441</v>
      </c>
      <c r="AH130" s="12">
        <f t="shared" si="17"/>
        <v>421.68469558085997</v>
      </c>
    </row>
    <row r="131" spans="1:34" x14ac:dyDescent="0.25">
      <c r="A131" s="8" t="s">
        <v>130</v>
      </c>
      <c r="B131" s="6">
        <f>VLOOKUP($A131,OBITOS!A:AC,2,0)</f>
        <v>0</v>
      </c>
      <c r="C131" s="1">
        <f>VLOOKUP(A131,POP_2021_FX_ETARIA!A:AC,6,0)</f>
        <v>3012.5321226657529</v>
      </c>
      <c r="D131" s="3">
        <f t="shared" si="9"/>
        <v>0</v>
      </c>
      <c r="E131" s="12">
        <f>(D131*POP_PADRAO!$B$2)/100000</f>
        <v>0</v>
      </c>
      <c r="F131" s="6">
        <f>VLOOKUP(A131,OBITOS!A:AC,3,0)</f>
        <v>0</v>
      </c>
      <c r="G131" s="1">
        <f>VLOOKUP(A131,POP_2021_FX_ETARIA!A:AC,9,0)</f>
        <v>2774.0866081911736</v>
      </c>
      <c r="H131" s="3">
        <f t="shared" si="10"/>
        <v>0</v>
      </c>
      <c r="I131" s="12">
        <f>(H131*POP_PADRAO!$C$2)/100000</f>
        <v>0</v>
      </c>
      <c r="J131" s="8">
        <f>VLOOKUP(A131,OBITOS!A:AC,4,0)</f>
        <v>0</v>
      </c>
      <c r="K131" s="1">
        <f>VLOOKUP(A131,POP_2021_FX_ETARIA!A:AC,12,0)</f>
        <v>3378.3719785138765</v>
      </c>
      <c r="L131" s="3">
        <f t="shared" si="11"/>
        <v>0</v>
      </c>
      <c r="M131" s="12">
        <f>(L131*POP_PADRAO!$D$2)/100000</f>
        <v>0</v>
      </c>
      <c r="N131" s="8">
        <f>VLOOKUP(A131,OBITOS!A:AB,5,0)</f>
        <v>4</v>
      </c>
      <c r="O131" s="1">
        <f>VLOOKUP(A131,POP_2021_FX_ETARIA!A:AC,15,0)</f>
        <v>4251.0033594624856</v>
      </c>
      <c r="P131" s="3">
        <f t="shared" si="12"/>
        <v>94.095432578199066</v>
      </c>
      <c r="Q131" s="12">
        <f>(P131*POP_PADRAO!$E$2)/100000</f>
        <v>15.599148719772058</v>
      </c>
      <c r="R131" s="8">
        <f>VLOOKUP($A131,OBITOS!A:AB,6,0)</f>
        <v>10</v>
      </c>
      <c r="S131" s="1">
        <f>VLOOKUP(A131,POP_2021_FX_ETARIA!A:AC,18,0)</f>
        <v>4325.2334299166969</v>
      </c>
      <c r="T131" s="3">
        <f t="shared" si="13"/>
        <v>231.20139437636314</v>
      </c>
      <c r="U131" s="12">
        <f>(T131*POP_PADRAO!$F$2)/100000</f>
        <v>35.2750018282984</v>
      </c>
      <c r="V131" s="8">
        <f>VLOOKUP(A131,OBITOS!A:AC,7,0)</f>
        <v>23</v>
      </c>
      <c r="W131" s="1">
        <f>VLOOKUP(A131,POP_2021_FX_ETARIA!A:AC,21,0)</f>
        <v>4035.1368033164445</v>
      </c>
      <c r="X131" s="3">
        <f t="shared" si="14"/>
        <v>569.99306643324951</v>
      </c>
      <c r="Y131" s="12">
        <f>(X131*POP_PADRAO!$G$2)/100000</f>
        <v>69.504670791373755</v>
      </c>
      <c r="Z131" s="8">
        <f>VLOOKUP(A131,OBITOS!A:AC,8,0)</f>
        <v>23</v>
      </c>
      <c r="AA131" s="1">
        <f>VLOOKUP(A131,POP_2021_FX_ETARIA!A:AC,24,0)</f>
        <v>3360.0852099817407</v>
      </c>
      <c r="AB131" s="3">
        <f t="shared" si="15"/>
        <v>684.5064503624593</v>
      </c>
      <c r="AC131" s="12">
        <f>(AB131*POP_PADRAO!$H$2)/100000</f>
        <v>62.490389288490526</v>
      </c>
      <c r="AD131" s="8">
        <f>VLOOKUP(A131,OBITOS!A:AC,9,0)</f>
        <v>59</v>
      </c>
      <c r="AE131" s="1">
        <f>VLOOKUP(A131,POP_2021_FX_ETARIA!A:AC,27,0)</f>
        <v>2656.5438644814762</v>
      </c>
      <c r="AF131" s="3">
        <f t="shared" si="16"/>
        <v>2220.9307660544146</v>
      </c>
      <c r="AG131" s="12">
        <f>(AF131*POP_PADRAO!$I$2)/100000</f>
        <v>153.56637480453827</v>
      </c>
      <c r="AH131" s="12">
        <f t="shared" si="17"/>
        <v>336.43558543247298</v>
      </c>
    </row>
    <row r="132" spans="1:34" x14ac:dyDescent="0.25">
      <c r="A132" s="8" t="s">
        <v>131</v>
      </c>
      <c r="B132" s="6">
        <f>VLOOKUP($A132,OBITOS!A:AC,2,0)</f>
        <v>0</v>
      </c>
      <c r="C132" s="1">
        <f>VLOOKUP(A132,POP_2021_FX_ETARIA!A:AC,6,0)</f>
        <v>2665.5715264690766</v>
      </c>
      <c r="D132" s="3">
        <f t="shared" ref="D132:D195" si="18">B132/C132*100000</f>
        <v>0</v>
      </c>
      <c r="E132" s="12">
        <f>(D132*POP_PADRAO!$B$2)/100000</f>
        <v>0</v>
      </c>
      <c r="F132" s="6">
        <f>VLOOKUP(A132,OBITOS!A:AC,3,0)</f>
        <v>0</v>
      </c>
      <c r="G132" s="1">
        <f>VLOOKUP(A132,POP_2021_FX_ETARIA!A:AC,9,0)</f>
        <v>2506.9816976310517</v>
      </c>
      <c r="H132" s="3">
        <f t="shared" ref="H132:H195" si="19">F132/G132*100000</f>
        <v>0</v>
      </c>
      <c r="I132" s="12">
        <f>(H132*POP_PADRAO!$C$2)/100000</f>
        <v>0</v>
      </c>
      <c r="J132" s="8">
        <f>VLOOKUP(A132,OBITOS!A:AC,4,0)</f>
        <v>1</v>
      </c>
      <c r="K132" s="1">
        <f>VLOOKUP(A132,POP_2021_FX_ETARIA!A:AC,12,0)</f>
        <v>3284.294986571173</v>
      </c>
      <c r="L132" s="3">
        <f t="shared" ref="L132:L195" si="20">J132/K132*100000</f>
        <v>30.447934917198378</v>
      </c>
      <c r="M132" s="12">
        <f>(L132*POP_PADRAO!$D$2)/100000</f>
        <v>4.5057195219446236</v>
      </c>
      <c r="N132" s="8">
        <f>VLOOKUP(A132,OBITOS!A:AB,5,0)</f>
        <v>1</v>
      </c>
      <c r="O132" s="1">
        <f>VLOOKUP(A132,POP_2021_FX_ETARIA!A:AC,15,0)</f>
        <v>3905.4880179171332</v>
      </c>
      <c r="P132" s="3">
        <f t="shared" ref="P132:P195" si="21">N132/O132*100000</f>
        <v>25.604994700081502</v>
      </c>
      <c r="Q132" s="12">
        <f>(P132*POP_PADRAO!$E$2)/100000</f>
        <v>4.2447981729996025</v>
      </c>
      <c r="R132" s="8">
        <f>VLOOKUP($A132,OBITOS!A:AB,6,0)</f>
        <v>4</v>
      </c>
      <c r="S132" s="1">
        <f>VLOOKUP(A132,POP_2021_FX_ETARIA!A:AC,18,0)</f>
        <v>4133.4089701798866</v>
      </c>
      <c r="T132" s="3">
        <f t="shared" ref="T132:T195" si="22">R132/S132*100000</f>
        <v>96.772422686882564</v>
      </c>
      <c r="U132" s="12">
        <f>(T132*POP_PADRAO!$F$2)/100000</f>
        <v>14.764821797102629</v>
      </c>
      <c r="V132" s="8">
        <f>VLOOKUP(A132,OBITOS!A:AC,7,0)</f>
        <v>16</v>
      </c>
      <c r="W132" s="1">
        <f>VLOOKUP(A132,POP_2021_FX_ETARIA!A:AC,21,0)</f>
        <v>3734.7982496545374</v>
      </c>
      <c r="X132" s="3">
        <f t="shared" ref="X132:X195" si="23">V132/W132*100000</f>
        <v>428.40332811765597</v>
      </c>
      <c r="Y132" s="12">
        <f>(X132*POP_PADRAO!$G$2)/100000</f>
        <v>52.239288581299867</v>
      </c>
      <c r="Z132" s="8">
        <f>VLOOKUP(A132,OBITOS!A:AC,8,0)</f>
        <v>25</v>
      </c>
      <c r="AA132" s="1">
        <f>VLOOKUP(A132,POP_2021_FX_ETARIA!A:AC,24,0)</f>
        <v>2798.1645769933048</v>
      </c>
      <c r="AB132" s="3">
        <f t="shared" ref="AB132:AB195" si="24">Z132/AA132*100000</f>
        <v>893.44280195495503</v>
      </c>
      <c r="AC132" s="12">
        <f>(AB132*POP_PADRAO!$H$2)/100000</f>
        <v>81.564736857630763</v>
      </c>
      <c r="AD132" s="8">
        <f>VLOOKUP(A132,OBITOS!A:AC,9,0)</f>
        <v>58</v>
      </c>
      <c r="AE132" s="1">
        <f>VLOOKUP(A132,POP_2021_FX_ETARIA!A:AC,27,0)</f>
        <v>2445.5641096267732</v>
      </c>
      <c r="AF132" s="3">
        <f t="shared" ref="AF132:AF195" si="25">AD132/AE132*100000</f>
        <v>2371.6409548082388</v>
      </c>
      <c r="AG132" s="12">
        <f>(AF132*POP_PADRAO!$I$2)/100000</f>
        <v>163.98723874445699</v>
      </c>
      <c r="AH132" s="12">
        <f t="shared" ref="AH132:AH195" si="26">E132+I132+M132+Q132+U132+Y132+AC132+AG132</f>
        <v>321.30660367543447</v>
      </c>
    </row>
    <row r="133" spans="1:34" x14ac:dyDescent="0.25">
      <c r="A133" s="8" t="s">
        <v>132</v>
      </c>
      <c r="B133" s="6">
        <f>VLOOKUP($A133,OBITOS!A:AC,2,0)</f>
        <v>0</v>
      </c>
      <c r="C133" s="1">
        <f>VLOOKUP(A133,POP_2021_FX_ETARIA!A:AC,6,0)</f>
        <v>2552.0381720430105</v>
      </c>
      <c r="D133" s="3">
        <f t="shared" si="18"/>
        <v>0</v>
      </c>
      <c r="E133" s="12">
        <f>(D133*POP_PADRAO!$B$2)/100000</f>
        <v>0</v>
      </c>
      <c r="F133" s="6">
        <f>VLOOKUP(A133,OBITOS!A:AC,3,0)</f>
        <v>0</v>
      </c>
      <c r="G133" s="1">
        <f>VLOOKUP(A133,POP_2021_FX_ETARIA!A:AC,9,0)</f>
        <v>2431.8516859852475</v>
      </c>
      <c r="H133" s="3">
        <f t="shared" si="19"/>
        <v>0</v>
      </c>
      <c r="I133" s="12">
        <f>(H133*POP_PADRAO!$C$2)/100000</f>
        <v>0</v>
      </c>
      <c r="J133" s="8">
        <f>VLOOKUP(A133,OBITOS!A:AC,4,0)</f>
        <v>1</v>
      </c>
      <c r="K133" s="1">
        <f>VLOOKUP(A133,POP_2021_FX_ETARIA!A:AC,12,0)</f>
        <v>3200.5829548171168</v>
      </c>
      <c r="L133" s="3">
        <f t="shared" si="20"/>
        <v>31.244308118773336</v>
      </c>
      <c r="M133" s="12">
        <f>(L133*POP_PADRAO!$D$2)/100000</f>
        <v>4.6235677205448846</v>
      </c>
      <c r="N133" s="8">
        <f>VLOOKUP(A133,OBITOS!A:AB,5,0)</f>
        <v>2</v>
      </c>
      <c r="O133" s="1">
        <f>VLOOKUP(A133,POP_2021_FX_ETARIA!A:AC,15,0)</f>
        <v>4224.6530355249206</v>
      </c>
      <c r="P133" s="3">
        <f t="shared" si="21"/>
        <v>47.341165846806554</v>
      </c>
      <c r="Q133" s="12">
        <f>(P133*POP_PADRAO!$E$2)/100000</f>
        <v>7.8482224522216359</v>
      </c>
      <c r="R133" s="8">
        <f>VLOOKUP($A133,OBITOS!A:AB,6,0)</f>
        <v>7</v>
      </c>
      <c r="S133" s="1">
        <f>VLOOKUP(A133,POP_2021_FX_ETARIA!A:AC,18,0)</f>
        <v>4118.3198694706316</v>
      </c>
      <c r="T133" s="3">
        <f t="shared" si="22"/>
        <v>169.97222706986523</v>
      </c>
      <c r="U133" s="12">
        <f>(T133*POP_PADRAO!$F$2)/100000</f>
        <v>25.933107526545367</v>
      </c>
      <c r="V133" s="8">
        <f>VLOOKUP(A133,OBITOS!A:AC,7,0)</f>
        <v>16</v>
      </c>
      <c r="W133" s="1">
        <f>VLOOKUP(A133,POP_2021_FX_ETARIA!A:AC,21,0)</f>
        <v>3668.5013000520021</v>
      </c>
      <c r="X133" s="3">
        <f t="shared" si="23"/>
        <v>436.14540901956866</v>
      </c>
      <c r="Y133" s="12">
        <f>(X133*POP_PADRAO!$G$2)/100000</f>
        <v>53.183354072648513</v>
      </c>
      <c r="Z133" s="8">
        <f>VLOOKUP(A133,OBITOS!A:AC,8,0)</f>
        <v>40</v>
      </c>
      <c r="AA133" s="1">
        <f>VLOOKUP(A133,POP_2021_FX_ETARIA!A:AC,24,0)</f>
        <v>3707.8215668412663</v>
      </c>
      <c r="AB133" s="3">
        <f t="shared" si="24"/>
        <v>1078.8005646689312</v>
      </c>
      <c r="AC133" s="12">
        <f>(AB133*POP_PADRAO!$H$2)/100000</f>
        <v>98.486533202291298</v>
      </c>
      <c r="AD133" s="8">
        <f>VLOOKUP(A133,OBITOS!A:AC,9,0)</f>
        <v>71</v>
      </c>
      <c r="AE133" s="1">
        <f>VLOOKUP(A133,POP_2021_FX_ETARIA!A:AC,27,0)</f>
        <v>3303.7786741131449</v>
      </c>
      <c r="AF133" s="3">
        <f t="shared" si="25"/>
        <v>2149.0543708730424</v>
      </c>
      <c r="AG133" s="12">
        <f>(AF133*POP_PADRAO!$I$2)/100000</f>
        <v>148.59647767369216</v>
      </c>
      <c r="AH133" s="12">
        <f t="shared" si="26"/>
        <v>338.67126264794388</v>
      </c>
    </row>
    <row r="134" spans="1:34" x14ac:dyDescent="0.25">
      <c r="A134" s="8" t="s">
        <v>133</v>
      </c>
      <c r="B134" s="6">
        <f>VLOOKUP($A134,OBITOS!A:AC,2,0)</f>
        <v>1</v>
      </c>
      <c r="C134" s="1">
        <f>VLOOKUP(A134,POP_2021_FX_ETARIA!A:AC,6,0)</f>
        <v>2084.1817204301074</v>
      </c>
      <c r="D134" s="3">
        <f t="shared" si="18"/>
        <v>47.9804611180273</v>
      </c>
      <c r="E134" s="12">
        <f>(D134*POP_PADRAO!$B$2)/100000</f>
        <v>6.2485073480863411</v>
      </c>
      <c r="F134" s="6">
        <f>VLOOKUP(A134,OBITOS!A:AC,3,0)</f>
        <v>0</v>
      </c>
      <c r="G134" s="1">
        <f>VLOOKUP(A134,POP_2021_FX_ETARIA!A:AC,9,0)</f>
        <v>1911.3668774148225</v>
      </c>
      <c r="H134" s="3">
        <f t="shared" si="19"/>
        <v>0</v>
      </c>
      <c r="I134" s="12">
        <f>(H134*POP_PADRAO!$C$2)/100000</f>
        <v>0</v>
      </c>
      <c r="J134" s="8">
        <f>VLOOKUP(A134,OBITOS!A:AC,4,0)</f>
        <v>0</v>
      </c>
      <c r="K134" s="1">
        <f>VLOOKUP(A134,POP_2021_FX_ETARIA!A:AC,12,0)</f>
        <v>2385.6871862299781</v>
      </c>
      <c r="L134" s="3">
        <f t="shared" si="20"/>
        <v>0</v>
      </c>
      <c r="M134" s="12">
        <f>(L134*POP_PADRAO!$D$2)/100000</f>
        <v>0</v>
      </c>
      <c r="N134" s="8">
        <f>VLOOKUP(A134,OBITOS!A:AB,5,0)</f>
        <v>1</v>
      </c>
      <c r="O134" s="1">
        <f>VLOOKUP(A134,POP_2021_FX_ETARIA!A:AC,15,0)</f>
        <v>3199.1297720042417</v>
      </c>
      <c r="P134" s="3">
        <f t="shared" si="21"/>
        <v>31.25850063198606</v>
      </c>
      <c r="Q134" s="12">
        <f>(P134*POP_PADRAO!$E$2)/100000</f>
        <v>5.1820368614619943</v>
      </c>
      <c r="R134" s="8">
        <f>VLOOKUP($A134,OBITOS!A:AB,6,0)</f>
        <v>8</v>
      </c>
      <c r="S134" s="1">
        <f>VLOOKUP(A134,POP_2021_FX_ETARIA!A:AC,18,0)</f>
        <v>3049.5153009427122</v>
      </c>
      <c r="T134" s="3">
        <f t="shared" si="22"/>
        <v>262.33677192985124</v>
      </c>
      <c r="U134" s="12">
        <f>(T134*POP_PADRAO!$F$2)/100000</f>
        <v>40.025407867529182</v>
      </c>
      <c r="V134" s="8">
        <f>VLOOKUP(A134,OBITOS!A:AC,7,0)</f>
        <v>16</v>
      </c>
      <c r="W134" s="1">
        <f>VLOOKUP(A134,POP_2021_FX_ETARIA!A:AC,21,0)</f>
        <v>2785.3086694896369</v>
      </c>
      <c r="X134" s="3">
        <f t="shared" si="23"/>
        <v>574.44261654963157</v>
      </c>
      <c r="Y134" s="12">
        <f>(X134*POP_PADRAO!$G$2)/100000</f>
        <v>70.047246717681219</v>
      </c>
      <c r="Z134" s="8">
        <f>VLOOKUP(A134,OBITOS!A:AC,8,0)</f>
        <v>22</v>
      </c>
      <c r="AA134" s="1">
        <f>VLOOKUP(A134,POP_2021_FX_ETARIA!A:AC,24,0)</f>
        <v>2588.8370530630837</v>
      </c>
      <c r="AB134" s="3">
        <f t="shared" si="24"/>
        <v>849.80242282803545</v>
      </c>
      <c r="AC134" s="12">
        <f>(AB134*POP_PADRAO!$H$2)/100000</f>
        <v>77.580692180046697</v>
      </c>
      <c r="AD134" s="8">
        <f>VLOOKUP(A134,OBITOS!A:AC,9,0)</f>
        <v>52</v>
      </c>
      <c r="AE134" s="1">
        <f>VLOOKUP(A134,POP_2021_FX_ETARIA!A:AC,27,0)</f>
        <v>2604.1681663046852</v>
      </c>
      <c r="AF134" s="3">
        <f t="shared" si="25"/>
        <v>1996.798850121419</v>
      </c>
      <c r="AG134" s="12">
        <f>(AF134*POP_PADRAO!$I$2)/100000</f>
        <v>138.06876167138654</v>
      </c>
      <c r="AH134" s="12">
        <f t="shared" si="26"/>
        <v>337.152652646192</v>
      </c>
    </row>
    <row r="135" spans="1:34" x14ac:dyDescent="0.25">
      <c r="A135" s="8" t="s">
        <v>134</v>
      </c>
      <c r="B135" s="6">
        <f>VLOOKUP($A135,OBITOS!A:AC,2,0)</f>
        <v>0</v>
      </c>
      <c r="C135" s="1">
        <f>VLOOKUP(A135,POP_2021_FX_ETARIA!A:AC,6,0)</f>
        <v>4648.8262466809729</v>
      </c>
      <c r="D135" s="3">
        <f t="shared" si="18"/>
        <v>0</v>
      </c>
      <c r="E135" s="12">
        <f>(D135*POP_PADRAO!$B$2)/100000</f>
        <v>0</v>
      </c>
      <c r="F135" s="6">
        <f>VLOOKUP(A135,OBITOS!A:AC,3,0)</f>
        <v>0</v>
      </c>
      <c r="G135" s="1">
        <f>VLOOKUP(A135,POP_2021_FX_ETARIA!A:AC,9,0)</f>
        <v>4222.9388098746131</v>
      </c>
      <c r="H135" s="3">
        <f t="shared" si="19"/>
        <v>0</v>
      </c>
      <c r="I135" s="12">
        <f>(H135*POP_PADRAO!$C$2)/100000</f>
        <v>0</v>
      </c>
      <c r="J135" s="8">
        <f>VLOOKUP(A135,OBITOS!A:AC,4,0)</f>
        <v>3</v>
      </c>
      <c r="K135" s="1">
        <f>VLOOKUP(A135,POP_2021_FX_ETARIA!A:AC,12,0)</f>
        <v>6062.3154577682735</v>
      </c>
      <c r="L135" s="3">
        <f t="shared" si="20"/>
        <v>49.486042435416138</v>
      </c>
      <c r="M135" s="12">
        <f>(L135*POP_PADRAO!$D$2)/100000</f>
        <v>7.3230000021804704</v>
      </c>
      <c r="N135" s="8">
        <f>VLOOKUP(A135,OBITOS!A:AB,5,0)</f>
        <v>6</v>
      </c>
      <c r="O135" s="1">
        <f>VLOOKUP(A135,POP_2021_FX_ETARIA!A:AC,15,0)</f>
        <v>6221.0038316525151</v>
      </c>
      <c r="P135" s="3">
        <f t="shared" si="21"/>
        <v>96.447457072312901</v>
      </c>
      <c r="Q135" s="12">
        <f>(P135*POP_PADRAO!$E$2)/100000</f>
        <v>15.989067538049843</v>
      </c>
      <c r="R135" s="8">
        <f>VLOOKUP($A135,OBITOS!A:AB,6,0)</f>
        <v>6</v>
      </c>
      <c r="S135" s="1">
        <f>VLOOKUP(A135,POP_2021_FX_ETARIA!A:AC,18,0)</f>
        <v>6690.7664403276995</v>
      </c>
      <c r="T135" s="3">
        <f t="shared" si="22"/>
        <v>89.675824937421254</v>
      </c>
      <c r="U135" s="12">
        <f>(T135*POP_PADRAO!$F$2)/100000</f>
        <v>13.682075305619795</v>
      </c>
      <c r="V135" s="8">
        <f>VLOOKUP(A135,OBITOS!A:AC,7,0)</f>
        <v>29</v>
      </c>
      <c r="W135" s="1">
        <f>VLOOKUP(A135,POP_2021_FX_ETARIA!A:AC,21,0)</f>
        <v>6956.2773587732881</v>
      </c>
      <c r="X135" s="3">
        <f t="shared" si="23"/>
        <v>416.88964519830529</v>
      </c>
      <c r="Y135" s="12">
        <f>(X135*POP_PADRAO!$G$2)/100000</f>
        <v>50.835315817361966</v>
      </c>
      <c r="Z135" s="8">
        <f>VLOOKUP(A135,OBITOS!A:AC,8,0)</f>
        <v>34</v>
      </c>
      <c r="AA135" s="1">
        <f>VLOOKUP(A135,POP_2021_FX_ETARIA!A:AC,24,0)</f>
        <v>5565.1888056412517</v>
      </c>
      <c r="AB135" s="3">
        <f t="shared" si="24"/>
        <v>610.94063808824058</v>
      </c>
      <c r="AC135" s="12">
        <f>(AB135*POP_PADRAO!$H$2)/100000</f>
        <v>55.774373325593963</v>
      </c>
      <c r="AD135" s="8">
        <f>VLOOKUP(A135,OBITOS!A:AC,9,0)</f>
        <v>91</v>
      </c>
      <c r="AE135" s="1">
        <f>VLOOKUP(A135,POP_2021_FX_ETARIA!A:AC,27,0)</f>
        <v>5105.6421439228743</v>
      </c>
      <c r="AF135" s="3">
        <f t="shared" si="25"/>
        <v>1782.3419157630378</v>
      </c>
      <c r="AG135" s="12">
        <f>(AF135*POP_PADRAO!$I$2)/100000</f>
        <v>123.24012564883321</v>
      </c>
      <c r="AH135" s="12">
        <f t="shared" si="26"/>
        <v>266.84395763763928</v>
      </c>
    </row>
    <row r="136" spans="1:34" x14ac:dyDescent="0.25">
      <c r="A136" s="8" t="s">
        <v>135</v>
      </c>
      <c r="B136" s="6">
        <f>VLOOKUP($A136,OBITOS!A:AC,2,0)</f>
        <v>0</v>
      </c>
      <c r="C136" s="1">
        <f>VLOOKUP(A136,POP_2021_FX_ETARIA!A:AC,6,0)</f>
        <v>3842.0148401411266</v>
      </c>
      <c r="D136" s="3">
        <f t="shared" si="18"/>
        <v>0</v>
      </c>
      <c r="E136" s="12">
        <f>(D136*POP_PADRAO!$B$2)/100000</f>
        <v>0</v>
      </c>
      <c r="F136" s="6">
        <f>VLOOKUP(A136,OBITOS!A:AC,3,0)</f>
        <v>0</v>
      </c>
      <c r="G136" s="1">
        <f>VLOOKUP(A136,POP_2021_FX_ETARIA!A:AC,9,0)</f>
        <v>3329.6248308626755</v>
      </c>
      <c r="H136" s="3">
        <f t="shared" si="19"/>
        <v>0</v>
      </c>
      <c r="I136" s="12">
        <f>(H136*POP_PADRAO!$C$2)/100000</f>
        <v>0</v>
      </c>
      <c r="J136" s="8">
        <f>VLOOKUP(A136,OBITOS!A:AC,4,0)</f>
        <v>3</v>
      </c>
      <c r="K136" s="1">
        <f>VLOOKUP(A136,POP_2021_FX_ETARIA!A:AC,12,0)</f>
        <v>4806.2251983568731</v>
      </c>
      <c r="L136" s="3">
        <f t="shared" si="20"/>
        <v>62.419047718064149</v>
      </c>
      <c r="M136" s="12">
        <f>(L136*POP_PADRAO!$D$2)/100000</f>
        <v>9.2368406136343904</v>
      </c>
      <c r="N136" s="8">
        <f>VLOOKUP(A136,OBITOS!A:AB,5,0)</f>
        <v>1</v>
      </c>
      <c r="O136" s="1">
        <f>VLOOKUP(A136,POP_2021_FX_ETARIA!A:AC,15,0)</f>
        <v>4641.1019219569016</v>
      </c>
      <c r="P136" s="3">
        <f t="shared" si="21"/>
        <v>21.546607181131549</v>
      </c>
      <c r="Q136" s="12">
        <f>(P136*POP_PADRAO!$E$2)/100000</f>
        <v>3.5719983490766429</v>
      </c>
      <c r="R136" s="8">
        <f>VLOOKUP($A136,OBITOS!A:AB,6,0)</f>
        <v>4</v>
      </c>
      <c r="S136" s="1">
        <f>VLOOKUP(A136,POP_2021_FX_ETARIA!A:AC,18,0)</f>
        <v>4471.4376337737103</v>
      </c>
      <c r="T136" s="3">
        <f t="shared" si="22"/>
        <v>89.456687705698002</v>
      </c>
      <c r="U136" s="12">
        <f>(T136*POP_PADRAO!$F$2)/100000</f>
        <v>13.648640964661185</v>
      </c>
      <c r="V136" s="8">
        <f>VLOOKUP(A136,OBITOS!A:AC,7,0)</f>
        <v>17</v>
      </c>
      <c r="W136" s="1">
        <f>VLOOKUP(A136,POP_2021_FX_ETARIA!A:AC,21,0)</f>
        <v>4150.7881224714047</v>
      </c>
      <c r="X136" s="3">
        <f t="shared" si="23"/>
        <v>409.56077492768043</v>
      </c>
      <c r="Y136" s="12">
        <f>(X136*POP_PADRAO!$G$2)/100000</f>
        <v>49.94163702470577</v>
      </c>
      <c r="Z136" s="8">
        <f>VLOOKUP(A136,OBITOS!A:AC,8,0)</f>
        <v>25</v>
      </c>
      <c r="AA136" s="1">
        <f>VLOOKUP(A136,POP_2021_FX_ETARIA!A:AC,24,0)</f>
        <v>3323.9967386513881</v>
      </c>
      <c r="AB136" s="3">
        <f t="shared" si="24"/>
        <v>752.10663444101328</v>
      </c>
      <c r="AC136" s="12">
        <f>(AB136*POP_PADRAO!$H$2)/100000</f>
        <v>68.661787405784494</v>
      </c>
      <c r="AD136" s="8">
        <f>VLOOKUP(A136,OBITOS!A:AC,9,0)</f>
        <v>55</v>
      </c>
      <c r="AE136" s="1">
        <f>VLOOKUP(A136,POP_2021_FX_ETARIA!A:AC,27,0)</f>
        <v>2339.4183404108803</v>
      </c>
      <c r="AF136" s="3">
        <f t="shared" si="25"/>
        <v>2351.0117472337229</v>
      </c>
      <c r="AG136" s="12">
        <f>(AF136*POP_PADRAO!$I$2)/100000</f>
        <v>162.5608311000905</v>
      </c>
      <c r="AH136" s="12">
        <f t="shared" si="26"/>
        <v>307.62173545795298</v>
      </c>
    </row>
    <row r="137" spans="1:34" x14ac:dyDescent="0.25">
      <c r="A137" s="8" t="s">
        <v>136</v>
      </c>
      <c r="B137" s="6">
        <f>VLOOKUP($A137,OBITOS!A:AC,2,0)</f>
        <v>0</v>
      </c>
      <c r="C137" s="1">
        <f>VLOOKUP(A137,POP_2021_FX_ETARIA!A:AC,6,0)</f>
        <v>4962.651293056414</v>
      </c>
      <c r="D137" s="3">
        <f t="shared" si="18"/>
        <v>0</v>
      </c>
      <c r="E137" s="12">
        <f>(D137*POP_PADRAO!$B$2)/100000</f>
        <v>0</v>
      </c>
      <c r="F137" s="6">
        <f>VLOOKUP(A137,OBITOS!A:AC,3,0)</f>
        <v>0</v>
      </c>
      <c r="G137" s="1">
        <f>VLOOKUP(A137,POP_2021_FX_ETARIA!A:AC,9,0)</f>
        <v>4007.2510749616622</v>
      </c>
      <c r="H137" s="3">
        <f t="shared" si="19"/>
        <v>0</v>
      </c>
      <c r="I137" s="12">
        <f>(H137*POP_PADRAO!$C$2)/100000</f>
        <v>0</v>
      </c>
      <c r="J137" s="8">
        <f>VLOOKUP(A137,OBITOS!A:AC,4,0)</f>
        <v>0</v>
      </c>
      <c r="K137" s="1">
        <f>VLOOKUP(A137,POP_2021_FX_ETARIA!A:AC,12,0)</f>
        <v>4987.1435484778567</v>
      </c>
      <c r="L137" s="3">
        <f t="shared" si="20"/>
        <v>0</v>
      </c>
      <c r="M137" s="12">
        <f>(L137*POP_PADRAO!$D$2)/100000</f>
        <v>0</v>
      </c>
      <c r="N137" s="8">
        <f>VLOOKUP(A137,OBITOS!A:AB,5,0)</f>
        <v>4</v>
      </c>
      <c r="O137" s="1">
        <f>VLOOKUP(A137,POP_2021_FX_ETARIA!A:AC,15,0)</f>
        <v>4822.6225669006535</v>
      </c>
      <c r="P137" s="3">
        <f t="shared" si="21"/>
        <v>82.942422810638348</v>
      </c>
      <c r="Q137" s="12">
        <f>(P137*POP_PADRAO!$E$2)/100000</f>
        <v>13.750201823304323</v>
      </c>
      <c r="R137" s="8">
        <f>VLOOKUP($A137,OBITOS!A:AB,6,0)</f>
        <v>13</v>
      </c>
      <c r="S137" s="1">
        <f>VLOOKUP(A137,POP_2021_FX_ETARIA!A:AC,18,0)</f>
        <v>4101.1448077348878</v>
      </c>
      <c r="T137" s="3">
        <f t="shared" si="22"/>
        <v>316.98466183104756</v>
      </c>
      <c r="U137" s="12">
        <f>(T137*POP_PADRAO!$F$2)/100000</f>
        <v>48.363179451377505</v>
      </c>
      <c r="V137" s="8">
        <f>VLOOKUP(A137,OBITOS!A:AC,7,0)</f>
        <v>17</v>
      </c>
      <c r="W137" s="1">
        <f>VLOOKUP(A137,POP_2021_FX_ETARIA!A:AC,21,0)</f>
        <v>2701.2853503820988</v>
      </c>
      <c r="X137" s="3">
        <f t="shared" si="23"/>
        <v>629.33003348185105</v>
      </c>
      <c r="Y137" s="12">
        <f>(X137*POP_PADRAO!$G$2)/100000</f>
        <v>76.740191016696741</v>
      </c>
      <c r="Z137" s="8">
        <f>VLOOKUP(A137,OBITOS!A:AC,8,0)</f>
        <v>25</v>
      </c>
      <c r="AA137" s="1">
        <f>VLOOKUP(A137,POP_2021_FX_ETARIA!A:AC,24,0)</f>
        <v>1795.911238431027</v>
      </c>
      <c r="AB137" s="3">
        <f t="shared" si="24"/>
        <v>1392.0509803057364</v>
      </c>
      <c r="AC137" s="12">
        <f>(AB137*POP_PADRAO!$H$2)/100000</f>
        <v>127.08398528993781</v>
      </c>
      <c r="AD137" s="8">
        <f>VLOOKUP(A137,OBITOS!A:AC,9,0)</f>
        <v>38</v>
      </c>
      <c r="AE137" s="1">
        <f>VLOOKUP(A137,POP_2021_FX_ETARIA!A:AC,27,0)</f>
        <v>865.26431768621603</v>
      </c>
      <c r="AF137" s="3">
        <f t="shared" si="25"/>
        <v>4391.7216072904694</v>
      </c>
      <c r="AG137" s="12">
        <f>(AF137*POP_PADRAO!$I$2)/100000</f>
        <v>303.66582186643166</v>
      </c>
      <c r="AH137" s="12">
        <f t="shared" si="26"/>
        <v>569.60337944774801</v>
      </c>
    </row>
    <row r="138" spans="1:34" x14ac:dyDescent="0.25">
      <c r="A138" s="8" t="s">
        <v>137</v>
      </c>
      <c r="B138" s="6">
        <f>VLOOKUP($A138,OBITOS!A:AC,2,0)</f>
        <v>0</v>
      </c>
      <c r="C138" s="1">
        <f>VLOOKUP(A138,POP_2021_FX_ETARIA!A:AC,6,0)</f>
        <v>3536.1933176040793</v>
      </c>
      <c r="D138" s="3">
        <f t="shared" si="18"/>
        <v>0</v>
      </c>
      <c r="E138" s="12">
        <f>(D138*POP_PADRAO!$B$2)/100000</f>
        <v>0</v>
      </c>
      <c r="F138" s="6">
        <f>VLOOKUP(A138,OBITOS!A:AC,3,0)</f>
        <v>0</v>
      </c>
      <c r="G138" s="1">
        <f>VLOOKUP(A138,POP_2021_FX_ETARIA!A:AC,9,0)</f>
        <v>3278.6169319922733</v>
      </c>
      <c r="H138" s="3">
        <f t="shared" si="19"/>
        <v>0</v>
      </c>
      <c r="I138" s="12">
        <f>(H138*POP_PADRAO!$C$2)/100000</f>
        <v>0</v>
      </c>
      <c r="J138" s="8">
        <f>VLOOKUP(A138,OBITOS!A:AC,4,0)</f>
        <v>1</v>
      </c>
      <c r="K138" s="1">
        <f>VLOOKUP(A138,POP_2021_FX_ETARIA!A:AC,12,0)</f>
        <v>3681.6708933717582</v>
      </c>
      <c r="L138" s="3">
        <f t="shared" si="20"/>
        <v>27.16158040634037</v>
      </c>
      <c r="M138" s="12">
        <f>(L138*POP_PADRAO!$D$2)/100000</f>
        <v>4.019401099500814</v>
      </c>
      <c r="N138" s="8">
        <f>VLOOKUP(A138,OBITOS!A:AB,5,0)</f>
        <v>2</v>
      </c>
      <c r="O138" s="1">
        <f>VLOOKUP(A138,POP_2021_FX_ETARIA!A:AC,15,0)</f>
        <v>4060.5353159851297</v>
      </c>
      <c r="P138" s="3">
        <f t="shared" si="21"/>
        <v>49.254589465743351</v>
      </c>
      <c r="Q138" s="12">
        <f>(P138*POP_PADRAO!$E$2)/100000</f>
        <v>8.1654299805563859</v>
      </c>
      <c r="R138" s="8">
        <f>VLOOKUP($A138,OBITOS!A:AB,6,0)</f>
        <v>6</v>
      </c>
      <c r="S138" s="1">
        <f>VLOOKUP(A138,POP_2021_FX_ETARIA!A:AC,18,0)</f>
        <v>3392.2422370215841</v>
      </c>
      <c r="T138" s="3">
        <f t="shared" si="22"/>
        <v>176.87416112323535</v>
      </c>
      <c r="U138" s="12">
        <f>(T138*POP_PADRAO!$F$2)/100000</f>
        <v>26.986153668451841</v>
      </c>
      <c r="V138" s="8">
        <f>VLOOKUP(A138,OBITOS!A:AC,7,0)</f>
        <v>11</v>
      </c>
      <c r="W138" s="1">
        <f>VLOOKUP(A138,POP_2021_FX_ETARIA!A:AC,21,0)</f>
        <v>2517.3650087091155</v>
      </c>
      <c r="X138" s="3">
        <f t="shared" si="23"/>
        <v>436.96484069430647</v>
      </c>
      <c r="Y138" s="12">
        <f>(X138*POP_PADRAO!$G$2)/100000</f>
        <v>53.283275163171709</v>
      </c>
      <c r="Z138" s="8">
        <f>VLOOKUP(A138,OBITOS!A:AC,8,0)</f>
        <v>16</v>
      </c>
      <c r="AA138" s="1">
        <f>VLOOKUP(A138,POP_2021_FX_ETARIA!A:AC,24,0)</f>
        <v>1797.0688284851376</v>
      </c>
      <c r="AB138" s="3">
        <f t="shared" si="24"/>
        <v>890.33874197725675</v>
      </c>
      <c r="AC138" s="12">
        <f>(AB138*POP_PADRAO!$H$2)/100000</f>
        <v>81.281359080433077</v>
      </c>
      <c r="AD138" s="8">
        <f>VLOOKUP(A138,OBITOS!A:AC,9,0)</f>
        <v>34</v>
      </c>
      <c r="AE138" s="1">
        <f>VLOOKUP(A138,POP_2021_FX_ETARIA!A:AC,27,0)</f>
        <v>1188.8153538293614</v>
      </c>
      <c r="AF138" s="3">
        <f t="shared" si="25"/>
        <v>2859.9899799813861</v>
      </c>
      <c r="AG138" s="12">
        <f>(AF138*POP_PADRAO!$I$2)/100000</f>
        <v>197.75415781343844</v>
      </c>
      <c r="AH138" s="12">
        <f t="shared" si="26"/>
        <v>371.48977680555225</v>
      </c>
    </row>
    <row r="139" spans="1:34" x14ac:dyDescent="0.25">
      <c r="A139" s="8" t="s">
        <v>138</v>
      </c>
      <c r="B139" s="6">
        <f>VLOOKUP($A139,OBITOS!A:AC,2,0)</f>
        <v>0</v>
      </c>
      <c r="C139" s="1">
        <f>VLOOKUP(A139,POP_2021_FX_ETARIA!A:AC,6,0)</f>
        <v>4101.2389154160983</v>
      </c>
      <c r="D139" s="3">
        <f t="shared" si="18"/>
        <v>0</v>
      </c>
      <c r="E139" s="12">
        <f>(D139*POP_PADRAO!$B$2)/100000</f>
        <v>0</v>
      </c>
      <c r="F139" s="6">
        <f>VLOOKUP(A139,OBITOS!A:AC,3,0)</f>
        <v>0</v>
      </c>
      <c r="G139" s="1">
        <f>VLOOKUP(A139,POP_2021_FX_ETARIA!A:AC,9,0)</f>
        <v>3297.3657859423442</v>
      </c>
      <c r="H139" s="3">
        <f t="shared" si="19"/>
        <v>0</v>
      </c>
      <c r="I139" s="12">
        <f>(H139*POP_PADRAO!$C$2)/100000</f>
        <v>0</v>
      </c>
      <c r="J139" s="8">
        <f>VLOOKUP(A139,OBITOS!A:AC,4,0)</f>
        <v>0</v>
      </c>
      <c r="K139" s="1">
        <f>VLOOKUP(A139,POP_2021_FX_ETARIA!A:AC,12,0)</f>
        <v>4422.5443850267384</v>
      </c>
      <c r="L139" s="3">
        <f t="shared" si="20"/>
        <v>0</v>
      </c>
      <c r="M139" s="12">
        <f>(L139*POP_PADRAO!$D$2)/100000</f>
        <v>0</v>
      </c>
      <c r="N139" s="8">
        <f>VLOOKUP(A139,OBITOS!A:AB,5,0)</f>
        <v>4</v>
      </c>
      <c r="O139" s="1">
        <f>VLOOKUP(A139,POP_2021_FX_ETARIA!A:AC,15,0)</f>
        <v>4689.8989853438552</v>
      </c>
      <c r="P139" s="3">
        <f t="shared" si="21"/>
        <v>85.289683477195979</v>
      </c>
      <c r="Q139" s="12">
        <f>(P139*POP_PADRAO!$E$2)/100000</f>
        <v>14.139330893849531</v>
      </c>
      <c r="R139" s="8">
        <f>VLOOKUP($A139,OBITOS!A:AB,6,0)</f>
        <v>11</v>
      </c>
      <c r="S139" s="1">
        <f>VLOOKUP(A139,POP_2021_FX_ETARIA!A:AC,18,0)</f>
        <v>4173.5962096897447</v>
      </c>
      <c r="T139" s="3">
        <f t="shared" si="22"/>
        <v>263.56167313123268</v>
      </c>
      <c r="U139" s="12">
        <f>(T139*POP_PADRAO!$F$2)/100000</f>
        <v>40.212294249571833</v>
      </c>
      <c r="V139" s="8">
        <f>VLOOKUP(A139,OBITOS!A:AC,7,0)</f>
        <v>24</v>
      </c>
      <c r="W139" s="1">
        <f>VLOOKUP(A139,POP_2021_FX_ETARIA!A:AC,21,0)</f>
        <v>3626.8261129171365</v>
      </c>
      <c r="X139" s="3">
        <f t="shared" si="23"/>
        <v>661.73561270342429</v>
      </c>
      <c r="Y139" s="12">
        <f>(X139*POP_PADRAO!$G$2)/100000</f>
        <v>80.691711216220071</v>
      </c>
      <c r="Z139" s="8">
        <f>VLOOKUP(A139,OBITOS!A:AC,8,0)</f>
        <v>40</v>
      </c>
      <c r="AA139" s="1">
        <f>VLOOKUP(A139,POP_2021_FX_ETARIA!A:AC,24,0)</f>
        <v>2982.8905761500669</v>
      </c>
      <c r="AB139" s="3">
        <f t="shared" si="24"/>
        <v>1340.9811382228738</v>
      </c>
      <c r="AC139" s="12">
        <f>(AB139*POP_PADRAO!$H$2)/100000</f>
        <v>122.42168545190135</v>
      </c>
      <c r="AD139" s="8">
        <f>VLOOKUP(A139,OBITOS!A:AC,9,0)</f>
        <v>70</v>
      </c>
      <c r="AE139" s="1">
        <f>VLOOKUP(A139,POP_2021_FX_ETARIA!A:AC,27,0)</f>
        <v>2048.6420105668999</v>
      </c>
      <c r="AF139" s="3">
        <f t="shared" si="25"/>
        <v>3416.8976150513295</v>
      </c>
      <c r="AG139" s="12">
        <f>(AF139*POP_PADRAO!$I$2)/100000</f>
        <v>236.26156557500241</v>
      </c>
      <c r="AH139" s="12">
        <f t="shared" si="26"/>
        <v>493.72658738654519</v>
      </c>
    </row>
    <row r="140" spans="1:34" x14ac:dyDescent="0.25">
      <c r="A140" s="8" t="s">
        <v>139</v>
      </c>
      <c r="B140" s="6">
        <f>VLOOKUP($A140,OBITOS!A:AC,2,0)</f>
        <v>0</v>
      </c>
      <c r="C140" s="1">
        <f>VLOOKUP(A140,POP_2021_FX_ETARIA!A:AC,6,0)</f>
        <v>2462.2152114597543</v>
      </c>
      <c r="D140" s="3">
        <f t="shared" si="18"/>
        <v>0</v>
      </c>
      <c r="E140" s="12">
        <f>(D140*POP_PADRAO!$B$2)/100000</f>
        <v>0</v>
      </c>
      <c r="F140" s="6">
        <f>VLOOKUP(A140,OBITOS!A:AC,3,0)</f>
        <v>1</v>
      </c>
      <c r="G140" s="1">
        <f>VLOOKUP(A140,POP_2021_FX_ETARIA!A:AC,9,0)</f>
        <v>2008.9056961732451</v>
      </c>
      <c r="H140" s="3">
        <f t="shared" si="19"/>
        <v>49.778344593521496</v>
      </c>
      <c r="I140" s="12">
        <f>(H140*POP_PADRAO!$C$2)/100000</f>
        <v>6.026104305178607</v>
      </c>
      <c r="J140" s="8">
        <f>VLOOKUP(A140,OBITOS!A:AC,4,0)</f>
        <v>0</v>
      </c>
      <c r="K140" s="1">
        <f>VLOOKUP(A140,POP_2021_FX_ETARIA!A:AC,12,0)</f>
        <v>2572.5586452762923</v>
      </c>
      <c r="L140" s="3">
        <f t="shared" si="20"/>
        <v>0</v>
      </c>
      <c r="M140" s="12">
        <f>(L140*POP_PADRAO!$D$2)/100000</f>
        <v>0</v>
      </c>
      <c r="N140" s="8">
        <f>VLOOKUP(A140,OBITOS!A:AB,5,0)</f>
        <v>2</v>
      </c>
      <c r="O140" s="1">
        <f>VLOOKUP(A140,POP_2021_FX_ETARIA!A:AC,15,0)</f>
        <v>2885.6122660653887</v>
      </c>
      <c r="P140" s="3">
        <f t="shared" si="21"/>
        <v>69.309381011436258</v>
      </c>
      <c r="Q140" s="12">
        <f>(P140*POP_PADRAO!$E$2)/100000</f>
        <v>11.490115008230854</v>
      </c>
      <c r="R140" s="8">
        <f>VLOOKUP($A140,OBITOS!A:AB,6,0)</f>
        <v>7</v>
      </c>
      <c r="S140" s="1">
        <f>VLOOKUP(A140,POP_2021_FX_ETARIA!A:AC,18,0)</f>
        <v>2527.8434968668807</v>
      </c>
      <c r="T140" s="3">
        <f t="shared" si="22"/>
        <v>276.91587745349364</v>
      </c>
      <c r="U140" s="12">
        <f>(T140*POP_PADRAO!$F$2)/100000</f>
        <v>42.249780152950045</v>
      </c>
      <c r="V140" s="8">
        <f>VLOOKUP(A140,OBITOS!A:AC,7,0)</f>
        <v>7</v>
      </c>
      <c r="W140" s="1">
        <f>VLOOKUP(A140,POP_2021_FX_ETARIA!A:AC,21,0)</f>
        <v>2256.0571883500297</v>
      </c>
      <c r="X140" s="3">
        <f t="shared" si="23"/>
        <v>310.27582262307186</v>
      </c>
      <c r="Y140" s="12">
        <f>(X140*POP_PADRAO!$G$2)/100000</f>
        <v>37.83487936245762</v>
      </c>
      <c r="Z140" s="8">
        <f>VLOOKUP(A140,OBITOS!A:AC,8,0)</f>
        <v>26</v>
      </c>
      <c r="AA140" s="1">
        <f>VLOOKUP(A140,POP_2021_FX_ETARIA!A:AC,24,0)</f>
        <v>1574.7020991514069</v>
      </c>
      <c r="AB140" s="3">
        <f t="shared" si="24"/>
        <v>1651.1059465794308</v>
      </c>
      <c r="AC140" s="12">
        <f>(AB140*POP_PADRAO!$H$2)/100000</f>
        <v>150.73379265258262</v>
      </c>
      <c r="AD140" s="8">
        <f>VLOOKUP(A140,OBITOS!A:AC,9,0)</f>
        <v>19</v>
      </c>
      <c r="AE140" s="1">
        <f>VLOOKUP(A140,POP_2021_FX_ETARIA!A:AC,27,0)</f>
        <v>856.70484078252173</v>
      </c>
      <c r="AF140" s="3">
        <f t="shared" si="25"/>
        <v>2217.8000048003969</v>
      </c>
      <c r="AG140" s="12">
        <f>(AF140*POP_PADRAO!$I$2)/100000</f>
        <v>153.34989815271894</v>
      </c>
      <c r="AH140" s="12">
        <f t="shared" si="26"/>
        <v>401.6845696341187</v>
      </c>
    </row>
    <row r="141" spans="1:34" x14ac:dyDescent="0.25">
      <c r="A141" s="8" t="s">
        <v>140</v>
      </c>
      <c r="B141" s="6">
        <f>VLOOKUP($A141,OBITOS!A:AC,2,0)</f>
        <v>0</v>
      </c>
      <c r="C141" s="1">
        <f>VLOOKUP(A141,POP_2021_FX_ETARIA!A:AC,6,0)</f>
        <v>3194.9270499528748</v>
      </c>
      <c r="D141" s="3">
        <f t="shared" si="18"/>
        <v>0</v>
      </c>
      <c r="E141" s="12">
        <f>(D141*POP_PADRAO!$B$2)/100000</f>
        <v>0</v>
      </c>
      <c r="F141" s="6">
        <f>VLOOKUP(A141,OBITOS!A:AC,3,0)</f>
        <v>1</v>
      </c>
      <c r="G141" s="1">
        <f>VLOOKUP(A141,POP_2021_FX_ETARIA!A:AC,9,0)</f>
        <v>2637.85498046875</v>
      </c>
      <c r="H141" s="3">
        <f t="shared" si="19"/>
        <v>37.909589700882606</v>
      </c>
      <c r="I141" s="12">
        <f>(H141*POP_PADRAO!$C$2)/100000</f>
        <v>4.5892876424374895</v>
      </c>
      <c r="J141" s="8">
        <f>VLOOKUP(A141,OBITOS!A:AC,4,0)</f>
        <v>1</v>
      </c>
      <c r="K141" s="1">
        <f>VLOOKUP(A141,POP_2021_FX_ETARIA!A:AC,12,0)</f>
        <v>3105.5019982133622</v>
      </c>
      <c r="L141" s="3">
        <f t="shared" si="20"/>
        <v>32.200913107617176</v>
      </c>
      <c r="M141" s="12">
        <f>(L141*POP_PADRAO!$D$2)/100000</f>
        <v>4.7651271985437917</v>
      </c>
      <c r="N141" s="8">
        <f>VLOOKUP(A141,OBITOS!A:AB,5,0)</f>
        <v>4</v>
      </c>
      <c r="O141" s="1">
        <f>VLOOKUP(A141,POP_2021_FX_ETARIA!A:AC,15,0)</f>
        <v>3233.5454449264626</v>
      </c>
      <c r="P141" s="3">
        <f t="shared" si="21"/>
        <v>123.70322508613971</v>
      </c>
      <c r="Q141" s="12">
        <f>(P141*POP_PADRAO!$E$2)/100000</f>
        <v>20.507531049718711</v>
      </c>
      <c r="R141" s="8">
        <f>VLOOKUP($A141,OBITOS!A:AB,6,0)</f>
        <v>8</v>
      </c>
      <c r="S141" s="1">
        <f>VLOOKUP(A141,POP_2021_FX_ETARIA!A:AC,18,0)</f>
        <v>2944.3918053777206</v>
      </c>
      <c r="T141" s="3">
        <f t="shared" si="22"/>
        <v>271.70297055536474</v>
      </c>
      <c r="U141" s="12">
        <f>(T141*POP_PADRAO!$F$2)/100000</f>
        <v>41.454433304552985</v>
      </c>
      <c r="V141" s="8">
        <f>VLOOKUP(A141,OBITOS!A:AC,7,0)</f>
        <v>10</v>
      </c>
      <c r="W141" s="1">
        <f>VLOOKUP(A141,POP_2021_FX_ETARIA!A:AC,21,0)</f>
        <v>2025.4255083808391</v>
      </c>
      <c r="X141" s="3">
        <f t="shared" si="23"/>
        <v>493.72341557968116</v>
      </c>
      <c r="Y141" s="12">
        <f>(X141*POP_PADRAO!$G$2)/100000</f>
        <v>60.204387531575392</v>
      </c>
      <c r="Z141" s="8">
        <f>VLOOKUP(A141,OBITOS!A:AC,8,0)</f>
        <v>13</v>
      </c>
      <c r="AA141" s="1">
        <f>VLOOKUP(A141,POP_2021_FX_ETARIA!A:AC,24,0)</f>
        <v>1297.6584605796197</v>
      </c>
      <c r="AB141" s="3">
        <f t="shared" si="24"/>
        <v>1001.8044342879978</v>
      </c>
      <c r="AC141" s="12">
        <f>(AB141*POP_PADRAO!$H$2)/100000</f>
        <v>91.457354501836249</v>
      </c>
      <c r="AD141" s="8">
        <f>VLOOKUP(A141,OBITOS!A:AC,9,0)</f>
        <v>23</v>
      </c>
      <c r="AE141" s="1">
        <f>VLOOKUP(A141,POP_2021_FX_ETARIA!A:AC,27,0)</f>
        <v>958.424402018872</v>
      </c>
      <c r="AF141" s="3">
        <f t="shared" si="25"/>
        <v>2399.7719540061453</v>
      </c>
      <c r="AG141" s="12">
        <f>(AF141*POP_PADRAO!$I$2)/100000</f>
        <v>165.93235816577354</v>
      </c>
      <c r="AH141" s="12">
        <f t="shared" si="26"/>
        <v>388.91047939443814</v>
      </c>
    </row>
    <row r="142" spans="1:34" x14ac:dyDescent="0.25">
      <c r="A142" s="8" t="s">
        <v>141</v>
      </c>
      <c r="B142" s="6">
        <f>VLOOKUP($A142,OBITOS!A:AC,2,0)</f>
        <v>0</v>
      </c>
      <c r="C142" s="1">
        <f>VLOOKUP(A142,POP_2021_FX_ETARIA!A:AC,6,0)</f>
        <v>2501.1252277725421</v>
      </c>
      <c r="D142" s="3">
        <f t="shared" si="18"/>
        <v>0</v>
      </c>
      <c r="E142" s="12">
        <f>(D142*POP_PADRAO!$B$2)/100000</f>
        <v>0</v>
      </c>
      <c r="F142" s="6">
        <f>VLOOKUP(A142,OBITOS!A:AC,3,0)</f>
        <v>0</v>
      </c>
      <c r="G142" s="1">
        <f>VLOOKUP(A142,POP_2021_FX_ETARIA!A:AC,9,0)</f>
        <v>2196.9646809895835</v>
      </c>
      <c r="H142" s="3">
        <f t="shared" si="19"/>
        <v>0</v>
      </c>
      <c r="I142" s="12">
        <f>(H142*POP_PADRAO!$C$2)/100000</f>
        <v>0</v>
      </c>
      <c r="J142" s="8">
        <f>VLOOKUP(A142,OBITOS!A:AC,4,0)</f>
        <v>0</v>
      </c>
      <c r="K142" s="1">
        <f>VLOOKUP(A142,POP_2021_FX_ETARIA!A:AC,12,0)</f>
        <v>2719.2892002444873</v>
      </c>
      <c r="L142" s="3">
        <f t="shared" si="20"/>
        <v>0</v>
      </c>
      <c r="M142" s="12">
        <f>(L142*POP_PADRAO!$D$2)/100000</f>
        <v>0</v>
      </c>
      <c r="N142" s="8">
        <f>VLOOKUP(A142,OBITOS!A:AB,5,0)</f>
        <v>3</v>
      </c>
      <c r="O142" s="1">
        <f>VLOOKUP(A142,POP_2021_FX_ETARIA!A:AC,15,0)</f>
        <v>3152.8130356576021</v>
      </c>
      <c r="P142" s="3">
        <f t="shared" si="21"/>
        <v>95.153120913631057</v>
      </c>
      <c r="Q142" s="12">
        <f>(P142*POP_PADRAO!$E$2)/100000</f>
        <v>15.77449238089886</v>
      </c>
      <c r="R142" s="8">
        <f>VLOOKUP($A142,OBITOS!A:AB,6,0)</f>
        <v>6</v>
      </c>
      <c r="S142" s="1">
        <f>VLOOKUP(A142,POP_2021_FX_ETARIA!A:AC,18,0)</f>
        <v>2656.747375160051</v>
      </c>
      <c r="T142" s="3">
        <f t="shared" si="22"/>
        <v>225.84006503962542</v>
      </c>
      <c r="U142" s="12">
        <f>(T142*POP_PADRAO!$F$2)/100000</f>
        <v>34.457009779999282</v>
      </c>
      <c r="V142" s="8">
        <f>VLOOKUP(A142,OBITOS!A:AC,7,0)</f>
        <v>6</v>
      </c>
      <c r="W142" s="1">
        <f>VLOOKUP(A142,POP_2021_FX_ETARIA!A:AC,21,0)</f>
        <v>2264.2843529311667</v>
      </c>
      <c r="X142" s="3">
        <f t="shared" si="23"/>
        <v>264.9843864456717</v>
      </c>
      <c r="Y142" s="12">
        <f>(X142*POP_PADRAO!$G$2)/100000</f>
        <v>32.312064180025281</v>
      </c>
      <c r="Z142" s="8">
        <f>VLOOKUP(A142,OBITOS!A:AC,8,0)</f>
        <v>17</v>
      </c>
      <c r="AA142" s="1">
        <f>VLOOKUP(A142,POP_2021_FX_ETARIA!A:AC,24,0)</f>
        <v>1744.576503583671</v>
      </c>
      <c r="AB142" s="3">
        <f t="shared" si="24"/>
        <v>974.44852461780681</v>
      </c>
      <c r="AC142" s="12">
        <f>(AB142*POP_PADRAO!$H$2)/100000</f>
        <v>88.95996175451323</v>
      </c>
      <c r="AD142" s="8">
        <f>VLOOKUP(A142,OBITOS!A:AC,9,0)</f>
        <v>28</v>
      </c>
      <c r="AE142" s="1">
        <f>VLOOKUP(A142,POP_2021_FX_ETARIA!A:AC,27,0)</f>
        <v>1037.4395435593592</v>
      </c>
      <c r="AF142" s="3">
        <f t="shared" si="25"/>
        <v>2698.9524521047838</v>
      </c>
      <c r="AG142" s="12">
        <f>(AF142*POP_PADRAO!$I$2)/100000</f>
        <v>186.61920946589112</v>
      </c>
      <c r="AH142" s="12">
        <f t="shared" si="26"/>
        <v>358.12273756132777</v>
      </c>
    </row>
    <row r="143" spans="1:34" x14ac:dyDescent="0.25">
      <c r="A143" s="8" t="s">
        <v>142</v>
      </c>
      <c r="B143" s="6">
        <f>VLOOKUP($A143,OBITOS!A:AC,2,0)</f>
        <v>0</v>
      </c>
      <c r="C143" s="1">
        <f>VLOOKUP(A143,POP_2021_FX_ETARIA!A:AC,6,0)</f>
        <v>2045.7490374518725</v>
      </c>
      <c r="D143" s="3">
        <f t="shared" si="18"/>
        <v>0</v>
      </c>
      <c r="E143" s="12">
        <f>(D143*POP_PADRAO!$B$2)/100000</f>
        <v>0</v>
      </c>
      <c r="F143" s="6">
        <f>VLOOKUP(A143,OBITOS!A:AC,3,0)</f>
        <v>0</v>
      </c>
      <c r="G143" s="1">
        <f>VLOOKUP(A143,POP_2021_FX_ETARIA!A:AC,9,0)</f>
        <v>2105.7434858135498</v>
      </c>
      <c r="H143" s="3">
        <f t="shared" si="19"/>
        <v>0</v>
      </c>
      <c r="I143" s="12">
        <f>(H143*POP_PADRAO!$C$2)/100000</f>
        <v>0</v>
      </c>
      <c r="J143" s="8">
        <f>VLOOKUP(A143,OBITOS!A:AC,4,0)</f>
        <v>0</v>
      </c>
      <c r="K143" s="1">
        <f>VLOOKUP(A143,POP_2021_FX_ETARIA!A:AC,12,0)</f>
        <v>2543.2328016852243</v>
      </c>
      <c r="L143" s="3">
        <f t="shared" si="20"/>
        <v>0</v>
      </c>
      <c r="M143" s="12">
        <f>(L143*POP_PADRAO!$D$2)/100000</f>
        <v>0</v>
      </c>
      <c r="N143" s="8">
        <f>VLOOKUP(A143,OBITOS!A:AB,5,0)</f>
        <v>4</v>
      </c>
      <c r="O143" s="1">
        <f>VLOOKUP(A143,POP_2021_FX_ETARIA!A:AC,15,0)</f>
        <v>2774.8196947724609</v>
      </c>
      <c r="P143" s="3">
        <f t="shared" si="21"/>
        <v>144.15351049784175</v>
      </c>
      <c r="Q143" s="12">
        <f>(P143*POP_PADRAO!$E$2)/100000</f>
        <v>23.897781083734028</v>
      </c>
      <c r="R143" s="8">
        <f>VLOOKUP($A143,OBITOS!A:AB,6,0)</f>
        <v>13</v>
      </c>
      <c r="S143" s="1">
        <f>VLOOKUP(A143,POP_2021_FX_ETARIA!A:AC,18,0)</f>
        <v>2633.0071759605321</v>
      </c>
      <c r="T143" s="3">
        <f t="shared" si="22"/>
        <v>493.73203835867042</v>
      </c>
      <c r="U143" s="12">
        <f>(T143*POP_PADRAO!$F$2)/100000</f>
        <v>75.329989262262671</v>
      </c>
      <c r="V143" s="8">
        <f>VLOOKUP(A143,OBITOS!A:AC,7,0)</f>
        <v>10</v>
      </c>
      <c r="W143" s="1">
        <f>VLOOKUP(A143,POP_2021_FX_ETARIA!A:AC,21,0)</f>
        <v>2322.1729091389793</v>
      </c>
      <c r="X143" s="3">
        <f t="shared" si="23"/>
        <v>430.63115415069689</v>
      </c>
      <c r="Y143" s="12">
        <f>(X143*POP_PADRAO!$G$2)/100000</f>
        <v>52.51094857880809</v>
      </c>
      <c r="Z143" s="8">
        <f>VLOOKUP(A143,OBITOS!A:AC,8,0)</f>
        <v>20</v>
      </c>
      <c r="AA143" s="1">
        <f>VLOOKUP(A143,POP_2021_FX_ETARIA!A:AC,24,0)</f>
        <v>1972.6389572773353</v>
      </c>
      <c r="AB143" s="3">
        <f t="shared" si="24"/>
        <v>1013.8702739402596</v>
      </c>
      <c r="AC143" s="12">
        <f>(AB143*POP_PADRAO!$H$2)/100000</f>
        <v>92.558876651938832</v>
      </c>
      <c r="AD143" s="8">
        <f>VLOOKUP(A143,OBITOS!A:AC,9,0)</f>
        <v>62</v>
      </c>
      <c r="AE143" s="1">
        <f>VLOOKUP(A143,POP_2021_FX_ETARIA!A:AC,27,0)</f>
        <v>1621.1463538149899</v>
      </c>
      <c r="AF143" s="3">
        <f t="shared" si="25"/>
        <v>3824.4542113114871</v>
      </c>
      <c r="AG143" s="12">
        <f>(AF143*POP_PADRAO!$I$2)/100000</f>
        <v>264.44208789112031</v>
      </c>
      <c r="AH143" s="12">
        <f t="shared" si="26"/>
        <v>508.73968346786393</v>
      </c>
    </row>
    <row r="144" spans="1:34" x14ac:dyDescent="0.25">
      <c r="A144" s="8" t="s">
        <v>143</v>
      </c>
      <c r="B144" s="6">
        <f>VLOOKUP($A144,OBITOS!A:AC,2,0)</f>
        <v>0</v>
      </c>
      <c r="C144" s="1">
        <f>VLOOKUP(A144,POP_2021_FX_ETARIA!A:AC,6,0)</f>
        <v>2438.3116905845291</v>
      </c>
      <c r="D144" s="3">
        <f t="shared" si="18"/>
        <v>0</v>
      </c>
      <c r="E144" s="12">
        <f>(D144*POP_PADRAO!$B$2)/100000</f>
        <v>0</v>
      </c>
      <c r="F144" s="6">
        <f>VLOOKUP(A144,OBITOS!A:AC,3,0)</f>
        <v>0</v>
      </c>
      <c r="G144" s="1">
        <f>VLOOKUP(A144,POP_2021_FX_ETARIA!A:AC,9,0)</f>
        <v>2221.0651418645052</v>
      </c>
      <c r="H144" s="3">
        <f t="shared" si="19"/>
        <v>0</v>
      </c>
      <c r="I144" s="12">
        <f>(H144*POP_PADRAO!$C$2)/100000</f>
        <v>0</v>
      </c>
      <c r="J144" s="8">
        <f>VLOOKUP(A144,OBITOS!A:AC,4,0)</f>
        <v>1</v>
      </c>
      <c r="K144" s="1">
        <f>VLOOKUP(A144,POP_2021_FX_ETARIA!A:AC,12,0)</f>
        <v>3091.54083659344</v>
      </c>
      <c r="L144" s="3">
        <f t="shared" si="20"/>
        <v>32.346329964765957</v>
      </c>
      <c r="M144" s="12">
        <f>(L144*POP_PADRAO!$D$2)/100000</f>
        <v>4.7866461479850893</v>
      </c>
      <c r="N144" s="8">
        <f>VLOOKUP(A144,OBITOS!A:AB,5,0)</f>
        <v>2</v>
      </c>
      <c r="O144" s="1">
        <f>VLOOKUP(A144,POP_2021_FX_ETARIA!A:AC,15,0)</f>
        <v>3663.7406256474005</v>
      </c>
      <c r="P144" s="3">
        <f t="shared" si="21"/>
        <v>54.589017191864947</v>
      </c>
      <c r="Q144" s="12">
        <f>(P144*POP_PADRAO!$E$2)/100000</f>
        <v>9.0497718572515335</v>
      </c>
      <c r="R144" s="8">
        <f>VLOOKUP($A144,OBITOS!A:AB,6,0)</f>
        <v>9</v>
      </c>
      <c r="S144" s="1">
        <f>VLOOKUP(A144,POP_2021_FX_ETARIA!A:AC,18,0)</f>
        <v>3148.4534310061294</v>
      </c>
      <c r="T144" s="3">
        <f t="shared" si="22"/>
        <v>285.8546329879789</v>
      </c>
      <c r="U144" s="12">
        <f>(T144*POP_PADRAO!$F$2)/100000</f>
        <v>43.613589478893786</v>
      </c>
      <c r="V144" s="8">
        <f>VLOOKUP(A144,OBITOS!A:AC,7,0)</f>
        <v>16</v>
      </c>
      <c r="W144" s="1">
        <f>VLOOKUP(A144,POP_2021_FX_ETARIA!A:AC,21,0)</f>
        <v>2934.5920507623159</v>
      </c>
      <c r="X144" s="3">
        <f t="shared" si="23"/>
        <v>545.22058682206602</v>
      </c>
      <c r="Y144" s="12">
        <f>(X144*POP_PADRAO!$G$2)/100000</f>
        <v>66.483926958759142</v>
      </c>
      <c r="Z144" s="8">
        <f>VLOOKUP(A144,OBITOS!A:AC,8,0)</f>
        <v>25</v>
      </c>
      <c r="AA144" s="1">
        <f>VLOOKUP(A144,POP_2021_FX_ETARIA!A:AC,24,0)</f>
        <v>2427.1328023171613</v>
      </c>
      <c r="AB144" s="3">
        <f t="shared" si="24"/>
        <v>1030.0219244753616</v>
      </c>
      <c r="AC144" s="12">
        <f>(AB144*POP_PADRAO!$H$2)/100000</f>
        <v>94.033403194465521</v>
      </c>
      <c r="AD144" s="8">
        <f>VLOOKUP(A144,OBITOS!A:AC,9,0)</f>
        <v>56</v>
      </c>
      <c r="AE144" s="1">
        <f>VLOOKUP(A144,POP_2021_FX_ETARIA!A:AC,27,0)</f>
        <v>2056.4429439567862</v>
      </c>
      <c r="AF144" s="3">
        <f t="shared" si="25"/>
        <v>2723.1487343019021</v>
      </c>
      <c r="AG144" s="12">
        <f>(AF144*POP_PADRAO!$I$2)/100000</f>
        <v>188.29226267293021</v>
      </c>
      <c r="AH144" s="12">
        <f t="shared" si="26"/>
        <v>406.25960031028524</v>
      </c>
    </row>
    <row r="145" spans="1:34" x14ac:dyDescent="0.25">
      <c r="A145" s="8" t="s">
        <v>144</v>
      </c>
      <c r="B145" s="6">
        <f>VLOOKUP($A145,OBITOS!A:AC,2,0)</f>
        <v>0</v>
      </c>
      <c r="C145" s="1">
        <f>VLOOKUP(A145,POP_2021_FX_ETARIA!A:AC,6,0)</f>
        <v>2158.1730836541828</v>
      </c>
      <c r="D145" s="3">
        <f t="shared" si="18"/>
        <v>0</v>
      </c>
      <c r="E145" s="12">
        <f>(D145*POP_PADRAO!$B$2)/100000</f>
        <v>0</v>
      </c>
      <c r="F145" s="6">
        <f>VLOOKUP(A145,OBITOS!A:AC,3,0)</f>
        <v>0</v>
      </c>
      <c r="G145" s="1">
        <f>VLOOKUP(A145,POP_2021_FX_ETARIA!A:AC,9,0)</f>
        <v>1883.3374348581356</v>
      </c>
      <c r="H145" s="3">
        <f t="shared" si="19"/>
        <v>0</v>
      </c>
      <c r="I145" s="12">
        <f>(H145*POP_PADRAO!$C$2)/100000</f>
        <v>0</v>
      </c>
      <c r="J145" s="8">
        <f>VLOOKUP(A145,OBITOS!A:AC,4,0)</f>
        <v>0</v>
      </c>
      <c r="K145" s="1">
        <f>VLOOKUP(A145,POP_2021_FX_ETARIA!A:AC,12,0)</f>
        <v>2430.2529040024074</v>
      </c>
      <c r="L145" s="3">
        <f t="shared" si="20"/>
        <v>0</v>
      </c>
      <c r="M145" s="12">
        <f>(L145*POP_PADRAO!$D$2)/100000</f>
        <v>0</v>
      </c>
      <c r="N145" s="8">
        <f>VLOOKUP(A145,OBITOS!A:AB,5,0)</f>
        <v>2</v>
      </c>
      <c r="O145" s="1">
        <f>VLOOKUP(A145,POP_2021_FX_ETARIA!A:AC,15,0)</f>
        <v>2649.4329120917068</v>
      </c>
      <c r="P145" s="3">
        <f t="shared" si="21"/>
        <v>75.487852169127592</v>
      </c>
      <c r="Q145" s="12">
        <f>(P145*POP_PADRAO!$E$2)/100000</f>
        <v>12.514382475937671</v>
      </c>
      <c r="R145" s="8">
        <f>VLOOKUP($A145,OBITOS!A:AB,6,0)</f>
        <v>4</v>
      </c>
      <c r="S145" s="1">
        <f>VLOOKUP(A145,POP_2021_FX_ETARIA!A:AC,18,0)</f>
        <v>2369.5141276722979</v>
      </c>
      <c r="T145" s="3">
        <f t="shared" si="22"/>
        <v>168.81097914910583</v>
      </c>
      <c r="U145" s="12">
        <f>(T145*POP_PADRAO!$F$2)/100000</f>
        <v>25.755932892117283</v>
      </c>
      <c r="V145" s="8">
        <f>VLOOKUP(A145,OBITOS!A:AC,7,0)</f>
        <v>14</v>
      </c>
      <c r="W145" s="1">
        <f>VLOOKUP(A145,POP_2021_FX_ETARIA!A:AC,21,0)</f>
        <v>1949.7015951352778</v>
      </c>
      <c r="X145" s="3">
        <f t="shared" si="23"/>
        <v>718.05860111780987</v>
      </c>
      <c r="Y145" s="12">
        <f>(X145*POP_PADRAO!$G$2)/100000</f>
        <v>87.5597083871763</v>
      </c>
      <c r="Z145" s="8">
        <f>VLOOKUP(A145,OBITOS!A:AC,8,0)</f>
        <v>19</v>
      </c>
      <c r="AA145" s="1">
        <f>VLOOKUP(A145,POP_2021_FX_ETARIA!A:AC,24,0)</f>
        <v>1637.5345401882694</v>
      </c>
      <c r="AB145" s="3">
        <f t="shared" si="24"/>
        <v>1160.2808694230991</v>
      </c>
      <c r="AC145" s="12">
        <f>(AB145*POP_PADRAO!$H$2)/100000</f>
        <v>105.92508394310117</v>
      </c>
      <c r="AD145" s="8">
        <f>VLOOKUP(A145,OBITOS!A:AC,9,0)</f>
        <v>26</v>
      </c>
      <c r="AE145" s="1">
        <f>VLOOKUP(A145,POP_2021_FX_ETARIA!A:AC,27,0)</f>
        <v>1086.4226873733965</v>
      </c>
      <c r="AF145" s="3">
        <f t="shared" si="25"/>
        <v>2393.1753545076667</v>
      </c>
      <c r="AG145" s="12">
        <f>(AF145*POP_PADRAO!$I$2)/100000</f>
        <v>165.47623594598076</v>
      </c>
      <c r="AH145" s="12">
        <f t="shared" si="26"/>
        <v>397.2313436443132</v>
      </c>
    </row>
    <row r="146" spans="1:34" x14ac:dyDescent="0.25">
      <c r="A146" s="8" t="s">
        <v>145</v>
      </c>
      <c r="B146" s="6">
        <f>VLOOKUP($A146,OBITOS!A:AC,2,0)</f>
        <v>0</v>
      </c>
      <c r="C146" s="1">
        <f>VLOOKUP(A146,POP_2021_FX_ETARIA!A:AC,6,0)</f>
        <v>2253.8188758816259</v>
      </c>
      <c r="D146" s="3">
        <f t="shared" si="18"/>
        <v>0</v>
      </c>
      <c r="E146" s="12">
        <f>(D146*POP_PADRAO!$B$2)/100000</f>
        <v>0</v>
      </c>
      <c r="F146" s="6">
        <f>VLOOKUP(A146,OBITOS!A:AC,3,0)</f>
        <v>0</v>
      </c>
      <c r="G146" s="1">
        <f>VLOOKUP(A146,POP_2021_FX_ETARIA!A:AC,9,0)</f>
        <v>2081.8613522435503</v>
      </c>
      <c r="H146" s="3">
        <f t="shared" si="19"/>
        <v>0</v>
      </c>
      <c r="I146" s="12">
        <f>(H146*POP_PADRAO!$C$2)/100000</f>
        <v>0</v>
      </c>
      <c r="J146" s="8">
        <f>VLOOKUP(A146,OBITOS!A:AC,4,0)</f>
        <v>1</v>
      </c>
      <c r="K146" s="1">
        <f>VLOOKUP(A146,POP_2021_FX_ETARIA!A:AC,12,0)</f>
        <v>2638.4263293943868</v>
      </c>
      <c r="L146" s="3">
        <f t="shared" si="20"/>
        <v>37.901380412222302</v>
      </c>
      <c r="M146" s="12">
        <f>(L146*POP_PADRAO!$D$2)/100000</f>
        <v>5.6086887369014722</v>
      </c>
      <c r="N146" s="8">
        <f>VLOOKUP(A146,OBITOS!A:AB,5,0)</f>
        <v>2</v>
      </c>
      <c r="O146" s="1">
        <f>VLOOKUP(A146,POP_2021_FX_ETARIA!A:AC,15,0)</f>
        <v>3204.0726036301817</v>
      </c>
      <c r="P146" s="3">
        <f t="shared" si="21"/>
        <v>62.420558065195543</v>
      </c>
      <c r="Q146" s="12">
        <f>(P146*POP_PADRAO!$E$2)/100000</f>
        <v>10.348085361326564</v>
      </c>
      <c r="R146" s="8">
        <f>VLOOKUP($A146,OBITOS!A:AB,6,0)</f>
        <v>3</v>
      </c>
      <c r="S146" s="1">
        <f>VLOOKUP(A146,POP_2021_FX_ETARIA!A:AC,18,0)</f>
        <v>3101.6464201247045</v>
      </c>
      <c r="T146" s="3">
        <f t="shared" si="22"/>
        <v>96.722823740798361</v>
      </c>
      <c r="U146" s="12">
        <f>(T146*POP_PADRAO!$F$2)/100000</f>
        <v>14.757254356090773</v>
      </c>
      <c r="V146" s="8">
        <f>VLOOKUP(A146,OBITOS!A:AC,7,0)</f>
        <v>15</v>
      </c>
      <c r="W146" s="1">
        <f>VLOOKUP(A146,POP_2021_FX_ETARIA!A:AC,21,0)</f>
        <v>2774.4795102765797</v>
      </c>
      <c r="X146" s="3">
        <f t="shared" si="23"/>
        <v>540.64194543302631</v>
      </c>
      <c r="Y146" s="12">
        <f>(X146*POP_PADRAO!$G$2)/100000</f>
        <v>65.925609706922486</v>
      </c>
      <c r="Z146" s="8">
        <f>VLOOKUP(A146,OBITOS!A:AC,8,0)</f>
        <v>15</v>
      </c>
      <c r="AA146" s="1">
        <f>VLOOKUP(A146,POP_2021_FX_ETARIA!A:AC,24,0)</f>
        <v>2333.7543478260868</v>
      </c>
      <c r="AB146" s="3">
        <f t="shared" si="24"/>
        <v>642.74116999386138</v>
      </c>
      <c r="AC146" s="12">
        <f>(AB146*POP_PADRAO!$H$2)/100000</f>
        <v>58.677527294867787</v>
      </c>
      <c r="AD146" s="8">
        <f>VLOOKUP(A146,OBITOS!A:AC,9,0)</f>
        <v>46</v>
      </c>
      <c r="AE146" s="1">
        <f>VLOOKUP(A146,POP_2021_FX_ETARIA!A:AC,27,0)</f>
        <v>2048.4738691656157</v>
      </c>
      <c r="AF146" s="3">
        <f t="shared" si="25"/>
        <v>2245.5741658416523</v>
      </c>
      <c r="AG146" s="12">
        <f>(AF146*POP_PADRAO!$I$2)/100000</f>
        <v>155.27034398089768</v>
      </c>
      <c r="AH146" s="12">
        <f t="shared" si="26"/>
        <v>310.58750943700676</v>
      </c>
    </row>
    <row r="147" spans="1:34" x14ac:dyDescent="0.25">
      <c r="A147" s="8" t="s">
        <v>146</v>
      </c>
      <c r="B147" s="6">
        <f>VLOOKUP($A147,OBITOS!A:AC,2,0)</f>
        <v>0</v>
      </c>
      <c r="C147" s="1">
        <f>VLOOKUP(A147,POP_2021_FX_ETARIA!A:AC,6,0)</f>
        <v>2270.7728495600959</v>
      </c>
      <c r="D147" s="3">
        <f t="shared" si="18"/>
        <v>0</v>
      </c>
      <c r="E147" s="12">
        <f>(D147*POP_PADRAO!$B$2)/100000</f>
        <v>0</v>
      </c>
      <c r="F147" s="6">
        <f>VLOOKUP(A147,OBITOS!A:AC,3,0)</f>
        <v>0</v>
      </c>
      <c r="G147" s="1">
        <f>VLOOKUP(A147,POP_2021_FX_ETARIA!A:AC,9,0)</f>
        <v>2044.4924807433672</v>
      </c>
      <c r="H147" s="3">
        <f t="shared" si="19"/>
        <v>0</v>
      </c>
      <c r="I147" s="12">
        <f>(H147*POP_PADRAO!$C$2)/100000</f>
        <v>0</v>
      </c>
      <c r="J147" s="8">
        <f>VLOOKUP(A147,OBITOS!A:AC,4,0)</f>
        <v>0</v>
      </c>
      <c r="K147" s="1">
        <f>VLOOKUP(A147,POP_2021_FX_ETARIA!A:AC,12,0)</f>
        <v>2514.9221750369275</v>
      </c>
      <c r="L147" s="3">
        <f t="shared" si="20"/>
        <v>0</v>
      </c>
      <c r="M147" s="12">
        <f>(L147*POP_PADRAO!$D$2)/100000</f>
        <v>0</v>
      </c>
      <c r="N147" s="8">
        <f>VLOOKUP(A147,OBITOS!A:AB,5,0)</f>
        <v>0</v>
      </c>
      <c r="O147" s="1">
        <f>VLOOKUP(A147,POP_2021_FX_ETARIA!A:AC,15,0)</f>
        <v>3112.1696084804244</v>
      </c>
      <c r="P147" s="3">
        <f t="shared" si="21"/>
        <v>0</v>
      </c>
      <c r="Q147" s="12">
        <f>(P147*POP_PADRAO!$E$2)/100000</f>
        <v>0</v>
      </c>
      <c r="R147" s="8">
        <f>VLOOKUP($A147,OBITOS!A:AB,6,0)</f>
        <v>4</v>
      </c>
      <c r="S147" s="1">
        <f>VLOOKUP(A147,POP_2021_FX_ETARIA!A:AC,18,0)</f>
        <v>2839.2310793377769</v>
      </c>
      <c r="T147" s="3">
        <f t="shared" si="22"/>
        <v>140.88321408953303</v>
      </c>
      <c r="U147" s="12">
        <f>(T147*POP_PADRAO!$F$2)/100000</f>
        <v>21.494920685880192</v>
      </c>
      <c r="V147" s="8">
        <f>VLOOKUP(A147,OBITOS!A:AC,7,0)</f>
        <v>12</v>
      </c>
      <c r="W147" s="1">
        <f>VLOOKUP(A147,POP_2021_FX_ETARIA!A:AC,21,0)</f>
        <v>2655.9306013702108</v>
      </c>
      <c r="X147" s="3">
        <f t="shared" si="23"/>
        <v>451.81903449619983</v>
      </c>
      <c r="Y147" s="12">
        <f>(X147*POP_PADRAO!$G$2)/100000</f>
        <v>55.094588161297047</v>
      </c>
      <c r="Z147" s="8">
        <f>VLOOKUP(A147,OBITOS!A:AC,8,0)</f>
        <v>19</v>
      </c>
      <c r="AA147" s="1">
        <f>VLOOKUP(A147,POP_2021_FX_ETARIA!A:AC,24,0)</f>
        <v>2235.4630434782607</v>
      </c>
      <c r="AB147" s="3">
        <f t="shared" si="24"/>
        <v>849.93576858407891</v>
      </c>
      <c r="AC147" s="12">
        <f>(AB147*POP_PADRAO!$H$2)/100000</f>
        <v>77.59286566387685</v>
      </c>
      <c r="AD147" s="8">
        <f>VLOOKUP(A147,OBITOS!A:AC,9,0)</f>
        <v>48</v>
      </c>
      <c r="AE147" s="1">
        <f>VLOOKUP(A147,POP_2021_FX_ETARIA!A:AC,27,0)</f>
        <v>1933.4678320418095</v>
      </c>
      <c r="AF147" s="3">
        <f t="shared" si="25"/>
        <v>2482.5859114144309</v>
      </c>
      <c r="AG147" s="12">
        <f>(AF147*POP_PADRAO!$I$2)/100000</f>
        <v>171.6585336129267</v>
      </c>
      <c r="AH147" s="12">
        <f t="shared" si="26"/>
        <v>325.8409081239808</v>
      </c>
    </row>
    <row r="148" spans="1:34" x14ac:dyDescent="0.25">
      <c r="A148" s="8" t="s">
        <v>147</v>
      </c>
      <c r="B148" s="6">
        <f>VLOOKUP($A148,OBITOS!A:AC,2,0)</f>
        <v>0</v>
      </c>
      <c r="C148" s="1">
        <f>VLOOKUP(A148,POP_2021_FX_ETARIA!A:AC,6,0)</f>
        <v>2280.3583366336634</v>
      </c>
      <c r="D148" s="3">
        <f t="shared" si="18"/>
        <v>0</v>
      </c>
      <c r="E148" s="12">
        <f>(D148*POP_PADRAO!$B$2)/100000</f>
        <v>0</v>
      </c>
      <c r="F148" s="6">
        <f>VLOOKUP(A148,OBITOS!A:AC,3,0)</f>
        <v>0</v>
      </c>
      <c r="G148" s="1">
        <f>VLOOKUP(A148,POP_2021_FX_ETARIA!A:AC,9,0)</f>
        <v>2256.671865666689</v>
      </c>
      <c r="H148" s="3">
        <f t="shared" si="19"/>
        <v>0</v>
      </c>
      <c r="I148" s="12">
        <f>(H148*POP_PADRAO!$C$2)/100000</f>
        <v>0</v>
      </c>
      <c r="J148" s="8">
        <f>VLOOKUP(A148,OBITOS!A:AC,4,0)</f>
        <v>0</v>
      </c>
      <c r="K148" s="1">
        <f>VLOOKUP(A148,POP_2021_FX_ETARIA!A:AC,12,0)</f>
        <v>2814.305987641168</v>
      </c>
      <c r="L148" s="3">
        <f t="shared" si="20"/>
        <v>0</v>
      </c>
      <c r="M148" s="12">
        <f>(L148*POP_PADRAO!$D$2)/100000</f>
        <v>0</v>
      </c>
      <c r="N148" s="8">
        <f>VLOOKUP(A148,OBITOS!A:AB,5,0)</f>
        <v>4</v>
      </c>
      <c r="O148" s="1">
        <f>VLOOKUP(A148,POP_2021_FX_ETARIA!A:AC,15,0)</f>
        <v>3009.3447694038246</v>
      </c>
      <c r="P148" s="3">
        <f t="shared" si="21"/>
        <v>132.91929993094251</v>
      </c>
      <c r="Q148" s="12">
        <f>(P148*POP_PADRAO!$E$2)/100000</f>
        <v>22.035372711928549</v>
      </c>
      <c r="R148" s="8">
        <f>VLOOKUP($A148,OBITOS!A:AB,6,0)</f>
        <v>7</v>
      </c>
      <c r="S148" s="1">
        <f>VLOOKUP(A148,POP_2021_FX_ETARIA!A:AC,18,0)</f>
        <v>3481.975517095821</v>
      </c>
      <c r="T148" s="3">
        <f t="shared" si="22"/>
        <v>201.03530210454855</v>
      </c>
      <c r="U148" s="12">
        <f>(T148*POP_PADRAO!$F$2)/100000</f>
        <v>30.672482181255706</v>
      </c>
      <c r="V148" s="8">
        <f>VLOOKUP(A148,OBITOS!A:AC,7,0)</f>
        <v>25</v>
      </c>
      <c r="W148" s="1">
        <f>VLOOKUP(A148,POP_2021_FX_ETARIA!A:AC,21,0)</f>
        <v>2526.0813357579764</v>
      </c>
      <c r="X148" s="3">
        <f t="shared" si="23"/>
        <v>989.67517973836323</v>
      </c>
      <c r="Y148" s="12">
        <f>(X148*POP_PADRAO!$G$2)/100000</f>
        <v>120.68049877965325</v>
      </c>
      <c r="Z148" s="8">
        <f>VLOOKUP(A148,OBITOS!A:AC,8,0)</f>
        <v>20</v>
      </c>
      <c r="AA148" s="1">
        <f>VLOOKUP(A148,POP_2021_FX_ETARIA!A:AC,24,0)</f>
        <v>1805.53781614786</v>
      </c>
      <c r="AB148" s="3">
        <f t="shared" si="24"/>
        <v>1107.7031907684036</v>
      </c>
      <c r="AC148" s="12">
        <f>(AB148*POP_PADRAO!$H$2)/100000</f>
        <v>101.12512974942295</v>
      </c>
      <c r="AD148" s="8">
        <f>VLOOKUP(A148,OBITOS!A:AC,9,0)</f>
        <v>52</v>
      </c>
      <c r="AE148" s="1">
        <f>VLOOKUP(A148,POP_2021_FX_ETARIA!A:AC,27,0)</f>
        <v>2021.6019417475729</v>
      </c>
      <c r="AF148" s="3">
        <f t="shared" si="25"/>
        <v>2572.2175531276262</v>
      </c>
      <c r="AG148" s="12">
        <f>(AF148*POP_PADRAO!$I$2)/100000</f>
        <v>177.85611820045878</v>
      </c>
      <c r="AH148" s="12">
        <f t="shared" si="26"/>
        <v>452.36960162271919</v>
      </c>
    </row>
    <row r="149" spans="1:34" x14ac:dyDescent="0.25">
      <c r="A149" s="8" t="s">
        <v>148</v>
      </c>
      <c r="B149" s="6">
        <f>VLOOKUP($A149,OBITOS!A:AC,2,0)</f>
        <v>0</v>
      </c>
      <c r="C149" s="1">
        <f>VLOOKUP(A149,POP_2021_FX_ETARIA!A:AC,6,0)</f>
        <v>2145.3661404098088</v>
      </c>
      <c r="D149" s="3">
        <f t="shared" si="18"/>
        <v>0</v>
      </c>
      <c r="E149" s="12">
        <f>(D149*POP_PADRAO!$B$2)/100000</f>
        <v>0</v>
      </c>
      <c r="F149" s="6">
        <f>VLOOKUP(A149,OBITOS!A:AC,3,0)</f>
        <v>0</v>
      </c>
      <c r="G149" s="1">
        <f>VLOOKUP(A149,POP_2021_FX_ETARIA!A:AC,9,0)</f>
        <v>1955.9924226478636</v>
      </c>
      <c r="H149" s="3">
        <f t="shared" si="19"/>
        <v>0</v>
      </c>
      <c r="I149" s="12">
        <f>(H149*POP_PADRAO!$C$2)/100000</f>
        <v>0</v>
      </c>
      <c r="J149" s="8">
        <f>VLOOKUP(A149,OBITOS!A:AC,4,0)</f>
        <v>0</v>
      </c>
      <c r="K149" s="1">
        <f>VLOOKUP(A149,POP_2021_FX_ETARIA!A:AC,12,0)</f>
        <v>2578.2040426726558</v>
      </c>
      <c r="L149" s="3">
        <f t="shared" si="20"/>
        <v>0</v>
      </c>
      <c r="M149" s="12">
        <f>(L149*POP_PADRAO!$D$2)/100000</f>
        <v>0</v>
      </c>
      <c r="N149" s="8">
        <f>VLOOKUP(A149,OBITOS!A:AB,5,0)</f>
        <v>2</v>
      </c>
      <c r="O149" s="1">
        <f>VLOOKUP(A149,POP_2021_FX_ETARIA!A:AC,15,0)</f>
        <v>3140.8990886197389</v>
      </c>
      <c r="P149" s="3">
        <f t="shared" si="21"/>
        <v>63.676034904989436</v>
      </c>
      <c r="Q149" s="12">
        <f>(P149*POP_PADRAO!$E$2)/100000</f>
        <v>10.556218417326903</v>
      </c>
      <c r="R149" s="8">
        <f>VLOOKUP($A149,OBITOS!A:AB,6,0)</f>
        <v>3</v>
      </c>
      <c r="S149" s="1">
        <f>VLOOKUP(A149,POP_2021_FX_ETARIA!A:AC,18,0)</f>
        <v>2671.1823358050847</v>
      </c>
      <c r="T149" s="3">
        <f t="shared" si="22"/>
        <v>112.30981725909815</v>
      </c>
      <c r="U149" s="12">
        <f>(T149*POP_PADRAO!$F$2)/100000</f>
        <v>17.135402750648694</v>
      </c>
      <c r="V149" s="8">
        <f>VLOOKUP(A149,OBITOS!A:AC,7,0)</f>
        <v>13</v>
      </c>
      <c r="W149" s="1">
        <f>VLOOKUP(A149,POP_2021_FX_ETARIA!A:AC,21,0)</f>
        <v>2329.8516423923147</v>
      </c>
      <c r="X149" s="3">
        <f t="shared" si="23"/>
        <v>557.97544201790765</v>
      </c>
      <c r="Y149" s="12">
        <f>(X149*POP_PADRAO!$G$2)/100000</f>
        <v>68.039247652265232</v>
      </c>
      <c r="Z149" s="8">
        <f>VLOOKUP(A149,OBITOS!A:AC,8,0)</f>
        <v>22</v>
      </c>
      <c r="AA149" s="1">
        <f>VLOOKUP(A149,POP_2021_FX_ETARIA!A:AC,24,0)</f>
        <v>1831.2903225806454</v>
      </c>
      <c r="AB149" s="3">
        <f t="shared" si="24"/>
        <v>1201.3387352474897</v>
      </c>
      <c r="AC149" s="12">
        <f>(AB149*POP_PADRAO!$H$2)/100000</f>
        <v>109.67336420746125</v>
      </c>
      <c r="AD149" s="8">
        <f>VLOOKUP(A149,OBITOS!A:AC,9,0)</f>
        <v>35</v>
      </c>
      <c r="AE149" s="1">
        <f>VLOOKUP(A149,POP_2021_FX_ETARIA!A:AC,27,0)</f>
        <v>1465.6369084779624</v>
      </c>
      <c r="AF149" s="3">
        <f t="shared" si="25"/>
        <v>2388.0402982173036</v>
      </c>
      <c r="AG149" s="12">
        <f>(AF149*POP_PADRAO!$I$2)/100000</f>
        <v>165.12117220829873</v>
      </c>
      <c r="AH149" s="12">
        <f t="shared" si="26"/>
        <v>370.52540523600078</v>
      </c>
    </row>
    <row r="150" spans="1:34" x14ac:dyDescent="0.25">
      <c r="A150" s="8" t="s">
        <v>149</v>
      </c>
      <c r="B150" s="6">
        <f>VLOOKUP($A150,OBITOS!A:AC,2,0)</f>
        <v>0</v>
      </c>
      <c r="C150" s="1">
        <f>VLOOKUP(A150,POP_2021_FX_ETARIA!A:AC,6,0)</f>
        <v>2691.2088712871287</v>
      </c>
      <c r="D150" s="3">
        <f t="shared" si="18"/>
        <v>0</v>
      </c>
      <c r="E150" s="12">
        <f>(D150*POP_PADRAO!$B$2)/100000</f>
        <v>0</v>
      </c>
      <c r="F150" s="6">
        <f>VLOOKUP(A150,OBITOS!A:AC,3,0)</f>
        <v>0</v>
      </c>
      <c r="G150" s="1">
        <f>VLOOKUP(A150,POP_2021_FX_ETARIA!A:AC,9,0)</f>
        <v>2274.8769496250084</v>
      </c>
      <c r="H150" s="3">
        <f t="shared" si="19"/>
        <v>0</v>
      </c>
      <c r="I150" s="12">
        <f>(H150*POP_PADRAO!$C$2)/100000</f>
        <v>0</v>
      </c>
      <c r="J150" s="8">
        <f>VLOOKUP(A150,OBITOS!A:AC,4,0)</f>
        <v>0</v>
      </c>
      <c r="K150" s="1">
        <f>VLOOKUP(A150,POP_2021_FX_ETARIA!A:AC,12,0)</f>
        <v>3239.7950138504157</v>
      </c>
      <c r="L150" s="3">
        <f t="shared" si="20"/>
        <v>0</v>
      </c>
      <c r="M150" s="12">
        <f>(L150*POP_PADRAO!$D$2)/100000</f>
        <v>0</v>
      </c>
      <c r="N150" s="8">
        <f>VLOOKUP(A150,OBITOS!A:AB,5,0)</f>
        <v>1</v>
      </c>
      <c r="O150" s="1">
        <f>VLOOKUP(A150,POP_2021_FX_ETARIA!A:AC,15,0)</f>
        <v>4164.4938132733405</v>
      </c>
      <c r="P150" s="3">
        <f t="shared" si="21"/>
        <v>24.012522165664798</v>
      </c>
      <c r="Q150" s="12">
        <f>(P150*POP_PADRAO!$E$2)/100000</f>
        <v>3.9807979424265203</v>
      </c>
      <c r="R150" s="8">
        <f>VLOOKUP($A150,OBITOS!A:AB,6,0)</f>
        <v>8</v>
      </c>
      <c r="S150" s="1">
        <f>VLOOKUP(A150,POP_2021_FX_ETARIA!A:AC,18,0)</f>
        <v>3384.7012804277474</v>
      </c>
      <c r="T150" s="3">
        <f t="shared" si="22"/>
        <v>236.35763800665404</v>
      </c>
      <c r="U150" s="12">
        <f>(T150*POP_PADRAO!$F$2)/100000</f>
        <v>36.061703413625253</v>
      </c>
      <c r="V150" s="8">
        <f>VLOOKUP(A150,OBITOS!A:AC,7,0)</f>
        <v>19</v>
      </c>
      <c r="W150" s="1">
        <f>VLOOKUP(A150,POP_2021_FX_ETARIA!A:AC,21,0)</f>
        <v>2951.8140188460898</v>
      </c>
      <c r="X150" s="3">
        <f t="shared" si="23"/>
        <v>643.67198877344572</v>
      </c>
      <c r="Y150" s="12">
        <f>(X150*POP_PADRAO!$G$2)/100000</f>
        <v>78.489041905856851</v>
      </c>
      <c r="Z150" s="8">
        <f>VLOOKUP(A150,OBITOS!A:AC,8,0)</f>
        <v>38</v>
      </c>
      <c r="AA150" s="1">
        <f>VLOOKUP(A150,POP_2021_FX_ETARIA!A:AC,24,0)</f>
        <v>2877.7643482490275</v>
      </c>
      <c r="AB150" s="3">
        <f t="shared" si="24"/>
        <v>1320.4694826079508</v>
      </c>
      <c r="AC150" s="12">
        <f>(AB150*POP_PADRAO!$H$2)/100000</f>
        <v>120.54912260950699</v>
      </c>
      <c r="AD150" s="8">
        <f>VLOOKUP(A150,OBITOS!A:AC,9,0)</f>
        <v>45</v>
      </c>
      <c r="AE150" s="1">
        <f>VLOOKUP(A150,POP_2021_FX_ETARIA!A:AC,27,0)</f>
        <v>1940.7378640776699</v>
      </c>
      <c r="AF150" s="3">
        <f t="shared" si="25"/>
        <v>2318.7057269780285</v>
      </c>
      <c r="AG150" s="12">
        <f>(AF150*POP_PADRAO!$I$2)/100000</f>
        <v>160.32702962781741</v>
      </c>
      <c r="AH150" s="12">
        <f t="shared" si="26"/>
        <v>399.407695499233</v>
      </c>
    </row>
    <row r="151" spans="1:34" x14ac:dyDescent="0.25">
      <c r="A151" s="8" t="s">
        <v>150</v>
      </c>
      <c r="B151" s="6">
        <f>VLOOKUP($A151,OBITOS!A:AC,2,0)</f>
        <v>0</v>
      </c>
      <c r="C151" s="1">
        <f>VLOOKUP(A151,POP_2021_FX_ETARIA!A:AC,6,0)</f>
        <v>2398.9259405940593</v>
      </c>
      <c r="D151" s="3">
        <f t="shared" si="18"/>
        <v>0</v>
      </c>
      <c r="E151" s="12">
        <f>(D151*POP_PADRAO!$B$2)/100000</f>
        <v>0</v>
      </c>
      <c r="F151" s="6">
        <f>VLOOKUP(A151,OBITOS!A:AC,3,0)</f>
        <v>0</v>
      </c>
      <c r="G151" s="1">
        <f>VLOOKUP(A151,POP_2021_FX_ETARIA!A:AC,9,0)</f>
        <v>2167.1635362049515</v>
      </c>
      <c r="H151" s="3">
        <f t="shared" si="19"/>
        <v>0</v>
      </c>
      <c r="I151" s="12">
        <f>(H151*POP_PADRAO!$C$2)/100000</f>
        <v>0</v>
      </c>
      <c r="J151" s="8">
        <f>VLOOKUP(A151,OBITOS!A:AC,4,0)</f>
        <v>1</v>
      </c>
      <c r="K151" s="1">
        <f>VLOOKUP(A151,POP_2021_FX_ETARIA!A:AC,12,0)</f>
        <v>2652.4681973151505</v>
      </c>
      <c r="L151" s="3">
        <f t="shared" si="20"/>
        <v>37.700734772699931</v>
      </c>
      <c r="M151" s="12">
        <f>(L151*POP_PADRAO!$D$2)/100000</f>
        <v>5.5789969703679603</v>
      </c>
      <c r="N151" s="8">
        <f>VLOOKUP(A151,OBITOS!A:AB,5,0)</f>
        <v>2</v>
      </c>
      <c r="O151" s="1">
        <f>VLOOKUP(A151,POP_2021_FX_ETARIA!A:AC,15,0)</f>
        <v>2771.9853768278963</v>
      </c>
      <c r="P151" s="3">
        <f t="shared" si="21"/>
        <v>72.15045276640987</v>
      </c>
      <c r="Q151" s="12">
        <f>(P151*POP_PADRAO!$E$2)/100000</f>
        <v>11.961108122509234</v>
      </c>
      <c r="R151" s="8">
        <f>VLOOKUP($A151,OBITOS!A:AB,6,0)</f>
        <v>5</v>
      </c>
      <c r="S151" s="1">
        <f>VLOOKUP(A151,POP_2021_FX_ETARIA!A:AC,18,0)</f>
        <v>2753.5241311383143</v>
      </c>
      <c r="T151" s="3">
        <f t="shared" si="22"/>
        <v>181.58547962072831</v>
      </c>
      <c r="U151" s="12">
        <f>(T151*POP_PADRAO!$F$2)/100000</f>
        <v>27.704971861832728</v>
      </c>
      <c r="V151" s="8">
        <f>VLOOKUP(A151,OBITOS!A:AC,7,0)</f>
        <v>14</v>
      </c>
      <c r="W151" s="1">
        <f>VLOOKUP(A151,POP_2021_FX_ETARIA!A:AC,21,0)</f>
        <v>2213.6077037526861</v>
      </c>
      <c r="X151" s="3">
        <f t="shared" si="23"/>
        <v>632.45172016098752</v>
      </c>
      <c r="Y151" s="12">
        <f>(X151*POP_PADRAO!$G$2)/100000</f>
        <v>77.120847936446495</v>
      </c>
      <c r="Z151" s="8">
        <f>VLOOKUP(A151,OBITOS!A:AC,8,0)</f>
        <v>15</v>
      </c>
      <c r="AA151" s="1">
        <f>VLOOKUP(A151,POP_2021_FX_ETARIA!A:AC,24,0)</f>
        <v>1565.5231031128405</v>
      </c>
      <c r="AB151" s="3">
        <f t="shared" si="24"/>
        <v>958.14619216889469</v>
      </c>
      <c r="AC151" s="12">
        <f>(AB151*POP_PADRAO!$H$2)/100000</f>
        <v>87.47167906484178</v>
      </c>
      <c r="AD151" s="8">
        <f>VLOOKUP(A151,OBITOS!A:AC,9,0)</f>
        <v>59</v>
      </c>
      <c r="AE151" s="1">
        <f>VLOOKUP(A151,POP_2021_FX_ETARIA!A:AC,27,0)</f>
        <v>1477.3738634612421</v>
      </c>
      <c r="AF151" s="3">
        <f t="shared" si="25"/>
        <v>3993.5727481852687</v>
      </c>
      <c r="AG151" s="12">
        <f>(AF151*POP_PADRAO!$I$2)/100000</f>
        <v>276.13579803143813</v>
      </c>
      <c r="AH151" s="12">
        <f t="shared" si="26"/>
        <v>485.97340198743632</v>
      </c>
    </row>
    <row r="152" spans="1:34" x14ac:dyDescent="0.25">
      <c r="A152" s="8" t="s">
        <v>151</v>
      </c>
      <c r="B152" s="6">
        <f>VLOOKUP($A152,OBITOS!A:AC,2,0)</f>
        <v>0</v>
      </c>
      <c r="C152" s="1">
        <f>VLOOKUP(A152,POP_2021_FX_ETARIA!A:AC,6,0)</f>
        <v>4379.7157759024849</v>
      </c>
      <c r="D152" s="3">
        <f t="shared" si="18"/>
        <v>0</v>
      </c>
      <c r="E152" s="12">
        <f>(D152*POP_PADRAO!$B$2)/100000</f>
        <v>0</v>
      </c>
      <c r="F152" s="6">
        <f>VLOOKUP(A152,OBITOS!A:AC,3,0)</f>
        <v>0</v>
      </c>
      <c r="G152" s="1">
        <f>VLOOKUP(A152,POP_2021_FX_ETARIA!A:AC,9,0)</f>
        <v>3930.6336653386452</v>
      </c>
      <c r="H152" s="3">
        <f t="shared" si="19"/>
        <v>0</v>
      </c>
      <c r="I152" s="12">
        <f>(H152*POP_PADRAO!$C$2)/100000</f>
        <v>0</v>
      </c>
      <c r="J152" s="8">
        <f>VLOOKUP(A152,OBITOS!A:AC,4,0)</f>
        <v>3</v>
      </c>
      <c r="K152" s="1">
        <f>VLOOKUP(A152,POP_2021_FX_ETARIA!A:AC,12,0)</f>
        <v>5116.4718713626762</v>
      </c>
      <c r="L152" s="3">
        <f t="shared" si="20"/>
        <v>58.634154069941296</v>
      </c>
      <c r="M152" s="12">
        <f>(L152*POP_PADRAO!$D$2)/100000</f>
        <v>8.6767478111107383</v>
      </c>
      <c r="N152" s="8">
        <f>VLOOKUP(A152,OBITOS!A:AB,5,0)</f>
        <v>5</v>
      </c>
      <c r="O152" s="1">
        <f>VLOOKUP(A152,POP_2021_FX_ETARIA!A:AC,15,0)</f>
        <v>5601.6416999295607</v>
      </c>
      <c r="P152" s="3">
        <f t="shared" si="21"/>
        <v>89.259546894312678</v>
      </c>
      <c r="Q152" s="12">
        <f>(P152*POP_PADRAO!$E$2)/100000</f>
        <v>14.797455184731781</v>
      </c>
      <c r="R152" s="8">
        <f>VLOOKUP($A152,OBITOS!A:AB,6,0)</f>
        <v>8</v>
      </c>
      <c r="S152" s="1">
        <f>VLOOKUP(A152,POP_2021_FX_ETARIA!A:AC,18,0)</f>
        <v>5170.78918063533</v>
      </c>
      <c r="T152" s="3">
        <f t="shared" si="22"/>
        <v>154.7152614529345</v>
      </c>
      <c r="U152" s="12">
        <f>(T152*POP_PADRAO!$F$2)/100000</f>
        <v>23.605312352631227</v>
      </c>
      <c r="V152" s="8">
        <f>VLOOKUP(A152,OBITOS!A:AC,7,0)</f>
        <v>21</v>
      </c>
      <c r="W152" s="1">
        <f>VLOOKUP(A152,POP_2021_FX_ETARIA!A:AC,21,0)</f>
        <v>4279.7067702552713</v>
      </c>
      <c r="X152" s="3">
        <f t="shared" si="23"/>
        <v>490.68782342644977</v>
      </c>
      <c r="Y152" s="12">
        <f>(X152*POP_PADRAO!$G$2)/100000</f>
        <v>59.834228935458626</v>
      </c>
      <c r="Z152" s="8">
        <f>VLOOKUP(A152,OBITOS!A:AC,8,0)</f>
        <v>31</v>
      </c>
      <c r="AA152" s="1">
        <f>VLOOKUP(A152,POP_2021_FX_ETARIA!A:AC,24,0)</f>
        <v>3631.9421113838994</v>
      </c>
      <c r="AB152" s="3">
        <f t="shared" si="24"/>
        <v>853.53783318390765</v>
      </c>
      <c r="AC152" s="12">
        <f>(AB152*POP_PADRAO!$H$2)/100000</f>
        <v>77.92170758927638</v>
      </c>
      <c r="AD152" s="8">
        <f>VLOOKUP(A152,OBITOS!A:AC,9,0)</f>
        <v>79</v>
      </c>
      <c r="AE152" s="1">
        <f>VLOOKUP(A152,POP_2021_FX_ETARIA!A:AC,27,0)</f>
        <v>2432.0108205590623</v>
      </c>
      <c r="AF152" s="3">
        <f t="shared" si="25"/>
        <v>3248.3408105001668</v>
      </c>
      <c r="AG152" s="12">
        <f>(AF152*POP_PADRAO!$I$2)/100000</f>
        <v>224.6066964457209</v>
      </c>
      <c r="AH152" s="12">
        <f t="shared" si="26"/>
        <v>409.44214831892964</v>
      </c>
    </row>
    <row r="153" spans="1:34" x14ac:dyDescent="0.25">
      <c r="A153" s="8" t="s">
        <v>152</v>
      </c>
      <c r="B153" s="6">
        <f>VLOOKUP($A153,OBITOS!A:AC,2,0)</f>
        <v>0</v>
      </c>
      <c r="C153" s="1">
        <f>VLOOKUP(A153,POP_2021_FX_ETARIA!A:AC,6,0)</f>
        <v>3437.6394910461827</v>
      </c>
      <c r="D153" s="3">
        <f t="shared" si="18"/>
        <v>0</v>
      </c>
      <c r="E153" s="12">
        <f>(D153*POP_PADRAO!$B$2)/100000</f>
        <v>0</v>
      </c>
      <c r="F153" s="6">
        <f>VLOOKUP(A153,OBITOS!A:AC,3,0)</f>
        <v>0</v>
      </c>
      <c r="G153" s="1">
        <f>VLOOKUP(A153,POP_2021_FX_ETARIA!A:AC,9,0)</f>
        <v>3254.3127798287642</v>
      </c>
      <c r="H153" s="3">
        <f t="shared" si="19"/>
        <v>0</v>
      </c>
      <c r="I153" s="12">
        <f>(H153*POP_PADRAO!$C$2)/100000</f>
        <v>0</v>
      </c>
      <c r="J153" s="8">
        <f>VLOOKUP(A153,OBITOS!A:AC,4,0)</f>
        <v>0</v>
      </c>
      <c r="K153" s="1">
        <f>VLOOKUP(A153,POP_2021_FX_ETARIA!A:AC,12,0)</f>
        <v>4229.6979645436641</v>
      </c>
      <c r="L153" s="3">
        <f t="shared" si="20"/>
        <v>0</v>
      </c>
      <c r="M153" s="12">
        <f>(L153*POP_PADRAO!$D$2)/100000</f>
        <v>0</v>
      </c>
      <c r="N153" s="8">
        <f>VLOOKUP(A153,OBITOS!A:AB,5,0)</f>
        <v>9</v>
      </c>
      <c r="O153" s="1">
        <f>VLOOKUP(A153,POP_2021_FX_ETARIA!A:AC,15,0)</f>
        <v>4519.3003823820991</v>
      </c>
      <c r="P153" s="3">
        <f t="shared" si="21"/>
        <v>199.14586857482016</v>
      </c>
      <c r="Q153" s="12">
        <f>(P153*POP_PADRAO!$E$2)/100000</f>
        <v>33.014418826812914</v>
      </c>
      <c r="R153" s="8">
        <f>VLOOKUP($A153,OBITOS!A:AB,6,0)</f>
        <v>14</v>
      </c>
      <c r="S153" s="1">
        <f>VLOOKUP(A153,POP_2021_FX_ETARIA!A:AC,18,0)</f>
        <v>4318.0873983739839</v>
      </c>
      <c r="T153" s="3">
        <f t="shared" si="22"/>
        <v>324.21761554135821</v>
      </c>
      <c r="U153" s="12">
        <f>(T153*POP_PADRAO!$F$2)/100000</f>
        <v>49.466730128670868</v>
      </c>
      <c r="V153" s="8">
        <f>VLOOKUP(A153,OBITOS!A:AC,7,0)</f>
        <v>20</v>
      </c>
      <c r="W153" s="1">
        <f>VLOOKUP(A153,POP_2021_FX_ETARIA!A:AC,21,0)</f>
        <v>3985.7609825224376</v>
      </c>
      <c r="X153" s="3">
        <f t="shared" si="23"/>
        <v>501.78623574519401</v>
      </c>
      <c r="Y153" s="12">
        <f>(X153*POP_PADRAO!$G$2)/100000</f>
        <v>61.187563809070774</v>
      </c>
      <c r="Z153" s="8">
        <f>VLOOKUP(A153,OBITOS!A:AC,8,0)</f>
        <v>27</v>
      </c>
      <c r="AA153" s="1">
        <f>VLOOKUP(A153,POP_2021_FX_ETARIA!A:AC,24,0)</f>
        <v>3288.2674225663714</v>
      </c>
      <c r="AB153" s="3">
        <f t="shared" si="24"/>
        <v>821.10110068017218</v>
      </c>
      <c r="AC153" s="12">
        <f>(AB153*POP_PADRAO!$H$2)/100000</f>
        <v>74.960473198670215</v>
      </c>
      <c r="AD153" s="8">
        <f>VLOOKUP(A153,OBITOS!A:AC,9,0)</f>
        <v>87</v>
      </c>
      <c r="AE153" s="1">
        <f>VLOOKUP(A153,POP_2021_FX_ETARIA!A:AC,27,0)</f>
        <v>2926.3424050632912</v>
      </c>
      <c r="AF153" s="3">
        <f t="shared" si="25"/>
        <v>2972.9945425890228</v>
      </c>
      <c r="AG153" s="12">
        <f>(AF153*POP_PADRAO!$I$2)/100000</f>
        <v>205.56786424736612</v>
      </c>
      <c r="AH153" s="12">
        <f t="shared" si="26"/>
        <v>424.19705021059087</v>
      </c>
    </row>
    <row r="154" spans="1:34" x14ac:dyDescent="0.25">
      <c r="A154" s="8" t="s">
        <v>153</v>
      </c>
      <c r="B154" s="6">
        <f>VLOOKUP($A154,OBITOS!A:AC,2,0)</f>
        <v>0</v>
      </c>
      <c r="C154" s="1">
        <f>VLOOKUP(A154,POP_2021_FX_ETARIA!A:AC,6,0)</f>
        <v>4095.3595288326301</v>
      </c>
      <c r="D154" s="3">
        <f t="shared" si="18"/>
        <v>0</v>
      </c>
      <c r="E154" s="12">
        <f>(D154*POP_PADRAO!$B$2)/100000</f>
        <v>0</v>
      </c>
      <c r="F154" s="6">
        <f>VLOOKUP(A154,OBITOS!A:AC,3,0)</f>
        <v>0</v>
      </c>
      <c r="G154" s="1">
        <f>VLOOKUP(A154,POP_2021_FX_ETARIA!A:AC,9,0)</f>
        <v>3504.8932270916334</v>
      </c>
      <c r="H154" s="3">
        <f t="shared" si="19"/>
        <v>0</v>
      </c>
      <c r="I154" s="12">
        <f>(H154*POP_PADRAO!$C$2)/100000</f>
        <v>0</v>
      </c>
      <c r="J154" s="8">
        <f>VLOOKUP(A154,OBITOS!A:AC,4,0)</f>
        <v>0</v>
      </c>
      <c r="K154" s="1">
        <f>VLOOKUP(A154,POP_2021_FX_ETARIA!A:AC,12,0)</f>
        <v>4497.1630814329437</v>
      </c>
      <c r="L154" s="3">
        <f t="shared" si="20"/>
        <v>0</v>
      </c>
      <c r="M154" s="12">
        <f>(L154*POP_PADRAO!$D$2)/100000</f>
        <v>0</v>
      </c>
      <c r="N154" s="8">
        <f>VLOOKUP(A154,OBITOS!A:AB,5,0)</f>
        <v>8</v>
      </c>
      <c r="O154" s="1">
        <f>VLOOKUP(A154,POP_2021_FX_ETARIA!A:AC,15,0)</f>
        <v>4598.9586287861002</v>
      </c>
      <c r="P154" s="3">
        <f t="shared" si="21"/>
        <v>173.9524237057903</v>
      </c>
      <c r="Q154" s="12">
        <f>(P154*POP_PADRAO!$E$2)/100000</f>
        <v>28.837847419388105</v>
      </c>
      <c r="R154" s="8">
        <f>VLOOKUP($A154,OBITOS!A:AB,6,0)</f>
        <v>18</v>
      </c>
      <c r="S154" s="1">
        <f>VLOOKUP(A154,POP_2021_FX_ETARIA!A:AC,18,0)</f>
        <v>4322.5419059899195</v>
      </c>
      <c r="T154" s="3">
        <f t="shared" si="22"/>
        <v>416.42164243813755</v>
      </c>
      <c r="U154" s="12">
        <f>(T154*POP_PADRAO!$F$2)/100000</f>
        <v>63.534539823908958</v>
      </c>
      <c r="V154" s="8">
        <f>VLOOKUP(A154,OBITOS!A:AC,7,0)</f>
        <v>17</v>
      </c>
      <c r="W154" s="1">
        <f>VLOOKUP(A154,POP_2021_FX_ETARIA!A:AC,21,0)</f>
        <v>3177.3038845726969</v>
      </c>
      <c r="X154" s="3">
        <f t="shared" si="23"/>
        <v>535.04482471893812</v>
      </c>
      <c r="Y154" s="12">
        <f>(X154*POP_PADRAO!$G$2)/100000</f>
        <v>65.243099593165098</v>
      </c>
      <c r="Z154" s="8">
        <f>VLOOKUP(A154,OBITOS!A:AC,8,0)</f>
        <v>15</v>
      </c>
      <c r="AA154" s="1">
        <f>VLOOKUP(A154,POP_2021_FX_ETARIA!A:AC,24,0)</f>
        <v>2085.2887970021966</v>
      </c>
      <c r="AB154" s="3">
        <f t="shared" si="24"/>
        <v>719.32482549006852</v>
      </c>
      <c r="AC154" s="12">
        <f>(AB154*POP_PADRAO!$H$2)/100000</f>
        <v>65.669050081189951</v>
      </c>
      <c r="AD154" s="8">
        <f>VLOOKUP(A154,OBITOS!A:AC,9,0)</f>
        <v>48</v>
      </c>
      <c r="AE154" s="1">
        <f>VLOOKUP(A154,POP_2021_FX_ETARIA!A:AC,27,0)</f>
        <v>1280.2799819657348</v>
      </c>
      <c r="AF154" s="3">
        <f t="shared" si="25"/>
        <v>3749.1799197157693</v>
      </c>
      <c r="AG154" s="12">
        <f>(AF154*POP_PADRAO!$I$2)/100000</f>
        <v>259.23724303372285</v>
      </c>
      <c r="AH154" s="12">
        <f t="shared" si="26"/>
        <v>482.52177995137492</v>
      </c>
    </row>
    <row r="155" spans="1:34" x14ac:dyDescent="0.25">
      <c r="A155" s="8" t="s">
        <v>154</v>
      </c>
      <c r="B155" s="6">
        <f>VLOOKUP($A155,OBITOS!A:AC,2,0)</f>
        <v>0</v>
      </c>
      <c r="C155" s="1">
        <f>VLOOKUP(A155,POP_2021_FX_ETARIA!A:AC,6,0)</f>
        <v>3531.4524033930252</v>
      </c>
      <c r="D155" s="3">
        <f t="shared" si="18"/>
        <v>0</v>
      </c>
      <c r="E155" s="12">
        <f>(D155*POP_PADRAO!$B$2)/100000</f>
        <v>0</v>
      </c>
      <c r="F155" s="6">
        <f>VLOOKUP(A155,OBITOS!A:AC,3,0)</f>
        <v>0</v>
      </c>
      <c r="G155" s="1">
        <f>VLOOKUP(A155,POP_2021_FX_ETARIA!A:AC,9,0)</f>
        <v>3174.6246170764275</v>
      </c>
      <c r="H155" s="3">
        <f t="shared" si="19"/>
        <v>0</v>
      </c>
      <c r="I155" s="12">
        <f>(H155*POP_PADRAO!$C$2)/100000</f>
        <v>0</v>
      </c>
      <c r="J155" s="8">
        <f>VLOOKUP(A155,OBITOS!A:AC,4,0)</f>
        <v>0</v>
      </c>
      <c r="K155" s="1">
        <f>VLOOKUP(A155,POP_2021_FX_ETARIA!A:AC,12,0)</f>
        <v>4117.4405778069595</v>
      </c>
      <c r="L155" s="3">
        <f t="shared" si="20"/>
        <v>0</v>
      </c>
      <c r="M155" s="12">
        <f>(L155*POP_PADRAO!$D$2)/100000</f>
        <v>0</v>
      </c>
      <c r="N155" s="8">
        <f>VLOOKUP(A155,OBITOS!A:AB,5,0)</f>
        <v>2</v>
      </c>
      <c r="O155" s="1">
        <f>VLOOKUP(A155,POP_2021_FX_ETARIA!A:AC,15,0)</f>
        <v>4695.0885143747346</v>
      </c>
      <c r="P155" s="3">
        <f t="shared" si="21"/>
        <v>42.597705961808664</v>
      </c>
      <c r="Q155" s="12">
        <f>(P155*POP_PADRAO!$E$2)/100000</f>
        <v>7.0618512738877524</v>
      </c>
      <c r="R155" s="8">
        <f>VLOOKUP($A155,OBITOS!A:AB,6,0)</f>
        <v>6</v>
      </c>
      <c r="S155" s="1">
        <f>VLOOKUP(A155,POP_2021_FX_ETARIA!A:AC,18,0)</f>
        <v>4476.3058943089427</v>
      </c>
      <c r="T155" s="3">
        <f t="shared" si="22"/>
        <v>134.03909700693694</v>
      </c>
      <c r="U155" s="12">
        <f>(T155*POP_PADRAO!$F$2)/100000</f>
        <v>20.450695830520292</v>
      </c>
      <c r="V155" s="8">
        <f>VLOOKUP(A155,OBITOS!A:AC,7,0)</f>
        <v>29</v>
      </c>
      <c r="W155" s="1">
        <f>VLOOKUP(A155,POP_2021_FX_ETARIA!A:AC,21,0)</f>
        <v>3958.4468587624001</v>
      </c>
      <c r="X155" s="3">
        <f t="shared" si="23"/>
        <v>732.6105675968779</v>
      </c>
      <c r="Y155" s="12">
        <f>(X155*POP_PADRAO!$G$2)/100000</f>
        <v>89.334167935998167</v>
      </c>
      <c r="Z155" s="8">
        <f>VLOOKUP(A155,OBITOS!A:AC,8,0)</f>
        <v>34</v>
      </c>
      <c r="AA155" s="1">
        <f>VLOOKUP(A155,POP_2021_FX_ETARIA!A:AC,24,0)</f>
        <v>3160.4245022123891</v>
      </c>
      <c r="AB155" s="3">
        <f t="shared" si="24"/>
        <v>1075.804847614585</v>
      </c>
      <c r="AC155" s="12">
        <f>(AB155*POP_PADRAO!$H$2)/100000</f>
        <v>98.213046334745883</v>
      </c>
      <c r="AD155" s="8">
        <f>VLOOKUP(A155,OBITOS!A:AC,9,0)</f>
        <v>79</v>
      </c>
      <c r="AE155" s="1">
        <f>VLOOKUP(A155,POP_2021_FX_ETARIA!A:AC,27,0)</f>
        <v>2852.320253164557</v>
      </c>
      <c r="AF155" s="3">
        <f t="shared" si="25"/>
        <v>2769.6749659282491</v>
      </c>
      <c r="AG155" s="12">
        <f>(AF155*POP_PADRAO!$I$2)/100000</f>
        <v>191.50932140946503</v>
      </c>
      <c r="AH155" s="12">
        <f t="shared" si="26"/>
        <v>406.56908278461714</v>
      </c>
    </row>
    <row r="156" spans="1:34" x14ac:dyDescent="0.25">
      <c r="A156" s="8" t="s">
        <v>155</v>
      </c>
      <c r="B156" s="6">
        <f>VLOOKUP($A156,OBITOS!A:AC,2,0)</f>
        <v>0</v>
      </c>
      <c r="C156" s="1">
        <f>VLOOKUP(A156,POP_2021_FX_ETARIA!A:AC,6,0)</f>
        <v>3803.1203650884199</v>
      </c>
      <c r="D156" s="3">
        <f t="shared" si="18"/>
        <v>0</v>
      </c>
      <c r="E156" s="12">
        <f>(D156*POP_PADRAO!$B$2)/100000</f>
        <v>0</v>
      </c>
      <c r="F156" s="6">
        <f>VLOOKUP(A156,OBITOS!A:AC,3,0)</f>
        <v>0</v>
      </c>
      <c r="G156" s="1">
        <f>VLOOKUP(A156,POP_2021_FX_ETARIA!A:AC,9,0)</f>
        <v>3271.9064971862581</v>
      </c>
      <c r="H156" s="3">
        <f t="shared" si="19"/>
        <v>0</v>
      </c>
      <c r="I156" s="12">
        <f>(H156*POP_PADRAO!$C$2)/100000</f>
        <v>0</v>
      </c>
      <c r="J156" s="8">
        <f>VLOOKUP(A156,OBITOS!A:AC,4,0)</f>
        <v>2</v>
      </c>
      <c r="K156" s="1">
        <f>VLOOKUP(A156,POP_2021_FX_ETARIA!A:AC,12,0)</f>
        <v>4211.9460185637517</v>
      </c>
      <c r="L156" s="3">
        <f t="shared" si="20"/>
        <v>47.483989376530232</v>
      </c>
      <c r="M156" s="12">
        <f>(L156*POP_PADRAO!$D$2)/100000</f>
        <v>7.0267339474899808</v>
      </c>
      <c r="N156" s="8">
        <f>VLOOKUP(A156,OBITOS!A:AB,5,0)</f>
        <v>4</v>
      </c>
      <c r="O156" s="1">
        <f>VLOOKUP(A156,POP_2021_FX_ETARIA!A:AC,15,0)</f>
        <v>4481.6143350124939</v>
      </c>
      <c r="P156" s="3">
        <f t="shared" si="21"/>
        <v>89.253552425296959</v>
      </c>
      <c r="Q156" s="12">
        <f>(P156*POP_PADRAO!$E$2)/100000</f>
        <v>14.796461421154632</v>
      </c>
      <c r="R156" s="8">
        <f>VLOOKUP($A156,OBITOS!A:AB,6,0)</f>
        <v>7</v>
      </c>
      <c r="S156" s="1">
        <f>VLOOKUP(A156,POP_2021_FX_ETARIA!A:AC,18,0)</f>
        <v>3992.4009523369241</v>
      </c>
      <c r="T156" s="3">
        <f t="shared" si="22"/>
        <v>175.33309112910112</v>
      </c>
      <c r="U156" s="12">
        <f>(T156*POP_PADRAO!$F$2)/100000</f>
        <v>26.751028586238331</v>
      </c>
      <c r="V156" s="8">
        <f>VLOOKUP(A156,OBITOS!A:AC,7,0)</f>
        <v>14</v>
      </c>
      <c r="W156" s="1">
        <f>VLOOKUP(A156,POP_2021_FX_ETARIA!A:AC,21,0)</f>
        <v>3325.6242781593824</v>
      </c>
      <c r="X156" s="3">
        <f t="shared" si="23"/>
        <v>420.97359259562882</v>
      </c>
      <c r="Y156" s="12">
        <f>(X156*POP_PADRAO!$G$2)/100000</f>
        <v>51.33331033009609</v>
      </c>
      <c r="Z156" s="8">
        <f>VLOOKUP(A156,OBITOS!A:AC,8,0)</f>
        <v>17</v>
      </c>
      <c r="AA156" s="1">
        <f>VLOOKUP(A156,POP_2021_FX_ETARIA!A:AC,24,0)</f>
        <v>2859.4978310266474</v>
      </c>
      <c r="AB156" s="3">
        <f t="shared" si="24"/>
        <v>594.50998058272626</v>
      </c>
      <c r="AC156" s="12">
        <f>(AB156*POP_PADRAO!$H$2)/100000</f>
        <v>54.274375504913444</v>
      </c>
      <c r="AD156" s="8">
        <f>VLOOKUP(A156,OBITOS!A:AC,9,0)</f>
        <v>58</v>
      </c>
      <c r="AE156" s="1">
        <f>VLOOKUP(A156,POP_2021_FX_ETARIA!A:AC,27,0)</f>
        <v>2031.9042492917845</v>
      </c>
      <c r="AF156" s="3">
        <f t="shared" si="25"/>
        <v>2854.4652150914967</v>
      </c>
      <c r="AG156" s="12">
        <f>(AF156*POP_PADRAO!$I$2)/100000</f>
        <v>197.3721476541146</v>
      </c>
      <c r="AH156" s="12">
        <f t="shared" si="26"/>
        <v>351.55405744400707</v>
      </c>
    </row>
    <row r="157" spans="1:34" x14ac:dyDescent="0.25">
      <c r="A157" s="8" t="s">
        <v>156</v>
      </c>
      <c r="B157" s="6">
        <f>VLOOKUP($A157,OBITOS!A:AC,2,0)</f>
        <v>0</v>
      </c>
      <c r="C157" s="1">
        <f>VLOOKUP(A157,POP_2021_FX_ETARIA!A:AC,6,0)</f>
        <v>3219.8648033799154</v>
      </c>
      <c r="D157" s="3">
        <f t="shared" si="18"/>
        <v>0</v>
      </c>
      <c r="E157" s="12">
        <f>(D157*POP_PADRAO!$B$2)/100000</f>
        <v>0</v>
      </c>
      <c r="F157" s="6">
        <f>VLOOKUP(A157,OBITOS!A:AC,3,0)</f>
        <v>0</v>
      </c>
      <c r="G157" s="1">
        <f>VLOOKUP(A157,POP_2021_FX_ETARIA!A:AC,9,0)</f>
        <v>2943.1182113341206</v>
      </c>
      <c r="H157" s="3">
        <f t="shared" si="19"/>
        <v>0</v>
      </c>
      <c r="I157" s="12">
        <f>(H157*POP_PADRAO!$C$2)/100000</f>
        <v>0</v>
      </c>
      <c r="J157" s="8">
        <f>VLOOKUP(A157,OBITOS!A:AC,4,0)</f>
        <v>0</v>
      </c>
      <c r="K157" s="1">
        <f>VLOOKUP(A157,POP_2021_FX_ETARIA!A:AC,12,0)</f>
        <v>4048.5576328076659</v>
      </c>
      <c r="L157" s="3">
        <f t="shared" si="20"/>
        <v>0</v>
      </c>
      <c r="M157" s="12">
        <f>(L157*POP_PADRAO!$D$2)/100000</f>
        <v>0</v>
      </c>
      <c r="N157" s="8">
        <f>VLOOKUP(A157,OBITOS!A:AB,5,0)</f>
        <v>5</v>
      </c>
      <c r="O157" s="1">
        <f>VLOOKUP(A157,POP_2021_FX_ETARIA!A:AC,15,0)</f>
        <v>4229.88849931401</v>
      </c>
      <c r="P157" s="3">
        <f t="shared" si="21"/>
        <v>118.20642555497348</v>
      </c>
      <c r="Q157" s="12">
        <f>(P157*POP_PADRAO!$E$2)/100000</f>
        <v>19.596271161538958</v>
      </c>
      <c r="R157" s="8">
        <f>VLOOKUP($A157,OBITOS!A:AB,6,0)</f>
        <v>14</v>
      </c>
      <c r="S157" s="1">
        <f>VLOOKUP(A157,POP_2021_FX_ETARIA!A:AC,18,0)</f>
        <v>4161.7228564860934</v>
      </c>
      <c r="T157" s="3">
        <f t="shared" si="22"/>
        <v>336.39914244123287</v>
      </c>
      <c r="U157" s="12">
        <f>(T157*POP_PADRAO!$F$2)/100000</f>
        <v>51.325297568645077</v>
      </c>
      <c r="V157" s="8">
        <f>VLOOKUP(A157,OBITOS!A:AC,7,0)</f>
        <v>16</v>
      </c>
      <c r="W157" s="1">
        <f>VLOOKUP(A157,POP_2021_FX_ETARIA!A:AC,21,0)</f>
        <v>3775.9517204587892</v>
      </c>
      <c r="X157" s="3">
        <f t="shared" si="23"/>
        <v>423.73423138090209</v>
      </c>
      <c r="Y157" s="12">
        <f>(X157*POP_PADRAO!$G$2)/100000</f>
        <v>51.669941249389545</v>
      </c>
      <c r="Z157" s="8">
        <f>VLOOKUP(A157,OBITOS!A:AC,8,0)</f>
        <v>27</v>
      </c>
      <c r="AA157" s="1">
        <f>VLOOKUP(A157,POP_2021_FX_ETARIA!A:AC,24,0)</f>
        <v>3147.1677145185704</v>
      </c>
      <c r="AB157" s="3">
        <f t="shared" si="24"/>
        <v>857.91424065019226</v>
      </c>
      <c r="AC157" s="12">
        <f>(AB157*POP_PADRAO!$H$2)/100000</f>
        <v>78.321241306027133</v>
      </c>
      <c r="AD157" s="8">
        <f>VLOOKUP(A157,OBITOS!A:AC,9,0)</f>
        <v>68</v>
      </c>
      <c r="AE157" s="1">
        <f>VLOOKUP(A157,POP_2021_FX_ETARIA!A:AC,27,0)</f>
        <v>2874.5826744287083</v>
      </c>
      <c r="AF157" s="3">
        <f t="shared" si="25"/>
        <v>2365.5607683475046</v>
      </c>
      <c r="AG157" s="12">
        <f>(AF157*POP_PADRAO!$I$2)/100000</f>
        <v>163.56682393136066</v>
      </c>
      <c r="AH157" s="12">
        <f t="shared" si="26"/>
        <v>364.47957521696139</v>
      </c>
    </row>
    <row r="158" spans="1:34" x14ac:dyDescent="0.25">
      <c r="A158" s="8" t="s">
        <v>157</v>
      </c>
      <c r="B158" s="6">
        <f>VLOOKUP($A158,OBITOS!A:AC,2,0)</f>
        <v>0</v>
      </c>
      <c r="C158" s="1">
        <f>VLOOKUP(A158,POP_2021_FX_ETARIA!A:AC,6,0)</f>
        <v>4066.273843153921</v>
      </c>
      <c r="D158" s="3">
        <f t="shared" si="18"/>
        <v>0</v>
      </c>
      <c r="E158" s="12">
        <f>(D158*POP_PADRAO!$B$2)/100000</f>
        <v>0</v>
      </c>
      <c r="F158" s="6">
        <f>VLOOKUP(A158,OBITOS!A:AC,3,0)</f>
        <v>0</v>
      </c>
      <c r="G158" s="1">
        <f>VLOOKUP(A158,POP_2021_FX_ETARIA!A:AC,9,0)</f>
        <v>3524.8518721538203</v>
      </c>
      <c r="H158" s="3">
        <f t="shared" si="19"/>
        <v>0</v>
      </c>
      <c r="I158" s="12">
        <f>(H158*POP_PADRAO!$C$2)/100000</f>
        <v>0</v>
      </c>
      <c r="J158" s="8">
        <f>VLOOKUP(A158,OBITOS!A:AC,4,0)</f>
        <v>2</v>
      </c>
      <c r="K158" s="1">
        <f>VLOOKUP(A158,POP_2021_FX_ETARIA!A:AC,12,0)</f>
        <v>4499.8437998087347</v>
      </c>
      <c r="L158" s="3">
        <f t="shared" si="20"/>
        <v>44.445987215934245</v>
      </c>
      <c r="M158" s="12">
        <f>(L158*POP_PADRAO!$D$2)/100000</f>
        <v>6.577166984084017</v>
      </c>
      <c r="N158" s="8">
        <f>VLOOKUP(A158,OBITOS!A:AB,5,0)</f>
        <v>8</v>
      </c>
      <c r="O158" s="1">
        <f>VLOOKUP(A158,POP_2021_FX_ETARIA!A:AC,15,0)</f>
        <v>4684.84124218733</v>
      </c>
      <c r="P158" s="3">
        <f t="shared" si="21"/>
        <v>170.76352402210406</v>
      </c>
      <c r="Q158" s="12">
        <f>(P158*POP_PADRAO!$E$2)/100000</f>
        <v>28.309191361859323</v>
      </c>
      <c r="R158" s="8">
        <f>VLOOKUP($A158,OBITOS!A:AB,6,0)</f>
        <v>6</v>
      </c>
      <c r="S158" s="1">
        <f>VLOOKUP(A158,POP_2021_FX_ETARIA!A:AC,18,0)</f>
        <v>4195.8266033254158</v>
      </c>
      <c r="T158" s="3">
        <f t="shared" si="22"/>
        <v>142.99923631840937</v>
      </c>
      <c r="U158" s="12">
        <f>(T158*POP_PADRAO!$F$2)/100000</f>
        <v>21.817767735283471</v>
      </c>
      <c r="V158" s="8">
        <f>VLOOKUP(A158,OBITOS!A:AC,7,0)</f>
        <v>17</v>
      </c>
      <c r="W158" s="1">
        <f>VLOOKUP(A158,POP_2021_FX_ETARIA!A:AC,21,0)</f>
        <v>3628.5076020272072</v>
      </c>
      <c r="X158" s="3">
        <f t="shared" si="23"/>
        <v>468.51217813357448</v>
      </c>
      <c r="Y158" s="12">
        <f>(X158*POP_PADRAO!$G$2)/100000</f>
        <v>57.130141786973851</v>
      </c>
      <c r="Z158" s="8">
        <f>VLOOKUP(A158,OBITOS!A:AC,8,0)</f>
        <v>41</v>
      </c>
      <c r="AA158" s="1">
        <f>VLOOKUP(A158,POP_2021_FX_ETARIA!A:AC,24,0)</f>
        <v>2694.177552683665</v>
      </c>
      <c r="AB158" s="3">
        <f t="shared" si="24"/>
        <v>1521.8002228234727</v>
      </c>
      <c r="AC158" s="12">
        <f>(AB158*POP_PADRAO!$H$2)/100000</f>
        <v>138.92913396680819</v>
      </c>
      <c r="AD158" s="8">
        <f>VLOOKUP(A158,OBITOS!A:AC,9,0)</f>
        <v>63</v>
      </c>
      <c r="AE158" s="1">
        <f>VLOOKUP(A158,POP_2021_FX_ETARIA!A:AC,27,0)</f>
        <v>2178.4415674689376</v>
      </c>
      <c r="AF158" s="3">
        <f t="shared" si="25"/>
        <v>2891.9756646581855</v>
      </c>
      <c r="AG158" s="12">
        <f>(AF158*POP_PADRAO!$I$2)/100000</f>
        <v>199.96580966523544</v>
      </c>
      <c r="AH158" s="12">
        <f t="shared" si="26"/>
        <v>452.72921150024433</v>
      </c>
    </row>
    <row r="159" spans="1:34" x14ac:dyDescent="0.25">
      <c r="A159" s="8" t="s">
        <v>158</v>
      </c>
      <c r="B159" s="6">
        <f>VLOOKUP($A159,OBITOS!A:AC,2,0)</f>
        <v>0</v>
      </c>
      <c r="C159" s="1">
        <f>VLOOKUP(A159,POP_2021_FX_ETARIA!A:AC,6,0)</f>
        <v>4158.9107772305688</v>
      </c>
      <c r="D159" s="3">
        <f t="shared" si="18"/>
        <v>0</v>
      </c>
      <c r="E159" s="12">
        <f>(D159*POP_PADRAO!$B$2)/100000</f>
        <v>0</v>
      </c>
      <c r="F159" s="6">
        <f>VLOOKUP(A159,OBITOS!A:AC,3,0)</f>
        <v>0</v>
      </c>
      <c r="G159" s="1">
        <f>VLOOKUP(A159,POP_2021_FX_ETARIA!A:AC,9,0)</f>
        <v>3419.1532931354359</v>
      </c>
      <c r="H159" s="3">
        <f t="shared" si="19"/>
        <v>0</v>
      </c>
      <c r="I159" s="12">
        <f>(H159*POP_PADRAO!$C$2)/100000</f>
        <v>0</v>
      </c>
      <c r="J159" s="8">
        <f>VLOOKUP(A159,OBITOS!A:AC,4,0)</f>
        <v>2</v>
      </c>
      <c r="K159" s="1">
        <f>VLOOKUP(A159,POP_2021_FX_ETARIA!A:AC,12,0)</f>
        <v>4428.6794427047198</v>
      </c>
      <c r="L159" s="3">
        <f t="shared" si="20"/>
        <v>45.160188852561056</v>
      </c>
      <c r="M159" s="12">
        <f>(L159*POP_PADRAO!$D$2)/100000</f>
        <v>6.6828553424408446</v>
      </c>
      <c r="N159" s="8">
        <f>VLOOKUP(A159,OBITOS!A:AB,5,0)</f>
        <v>4</v>
      </c>
      <c r="O159" s="1">
        <f>VLOOKUP(A159,POP_2021_FX_ETARIA!A:AC,15,0)</f>
        <v>4872.3627474465911</v>
      </c>
      <c r="P159" s="3">
        <f t="shared" si="21"/>
        <v>82.095693759587974</v>
      </c>
      <c r="Q159" s="12">
        <f>(P159*POP_PADRAO!$E$2)/100000</f>
        <v>13.609831010069479</v>
      </c>
      <c r="R159" s="8">
        <f>VLOOKUP($A159,OBITOS!A:AB,6,0)</f>
        <v>4</v>
      </c>
      <c r="S159" s="1">
        <f>VLOOKUP(A159,POP_2021_FX_ETARIA!A:AC,18,0)</f>
        <v>3803.6335146732054</v>
      </c>
      <c r="T159" s="3">
        <f t="shared" si="22"/>
        <v>105.1626026684557</v>
      </c>
      <c r="U159" s="12">
        <f>(T159*POP_PADRAO!$F$2)/100000</f>
        <v>16.044933515235083</v>
      </c>
      <c r="V159" s="8">
        <f>VLOOKUP(A159,OBITOS!A:AC,7,0)</f>
        <v>23</v>
      </c>
      <c r="W159" s="1">
        <f>VLOOKUP(A159,POP_2021_FX_ETARIA!A:AC,21,0)</f>
        <v>3474.1520405441452</v>
      </c>
      <c r="X159" s="3">
        <f t="shared" si="23"/>
        <v>662.03205074460664</v>
      </c>
      <c r="Y159" s="12">
        <f>(X159*POP_PADRAO!$G$2)/100000</f>
        <v>80.727858723401766</v>
      </c>
      <c r="Z159" s="8">
        <f>VLOOKUP(A159,OBITOS!A:AC,8,0)</f>
        <v>36</v>
      </c>
      <c r="AA159" s="1">
        <f>VLOOKUP(A159,POP_2021_FX_ETARIA!A:AC,24,0)</f>
        <v>2483.2772150424962</v>
      </c>
      <c r="AB159" s="3">
        <f t="shared" si="24"/>
        <v>1449.697189743028</v>
      </c>
      <c r="AC159" s="12">
        <f>(AB159*POP_PADRAO!$H$2)/100000</f>
        <v>132.34665895332654</v>
      </c>
      <c r="AD159" s="8">
        <f>VLOOKUP(A159,OBITOS!A:AC,9,0)</f>
        <v>61</v>
      </c>
      <c r="AE159" s="1">
        <f>VLOOKUP(A159,POP_2021_FX_ETARIA!A:AC,27,0)</f>
        <v>1426.7892084455646</v>
      </c>
      <c r="AF159" s="3">
        <f t="shared" si="25"/>
        <v>4275.333710047983</v>
      </c>
      <c r="AG159" s="12">
        <f>(AF159*POP_PADRAO!$I$2)/100000</f>
        <v>295.61817458096294</v>
      </c>
      <c r="AH159" s="12">
        <f t="shared" si="26"/>
        <v>545.03031212543669</v>
      </c>
    </row>
    <row r="160" spans="1:34" x14ac:dyDescent="0.25">
      <c r="A160" s="8" t="s">
        <v>159</v>
      </c>
      <c r="B160" s="6">
        <f>VLOOKUP($A160,OBITOS!A:AC,2,0)</f>
        <v>0</v>
      </c>
      <c r="C160" s="1">
        <f>VLOOKUP(A160,POP_2021_FX_ETARIA!A:AC,6,0)</f>
        <v>1895.2318313953488</v>
      </c>
      <c r="D160" s="3">
        <f t="shared" si="18"/>
        <v>0</v>
      </c>
      <c r="E160" s="12">
        <f>(D160*POP_PADRAO!$B$2)/100000</f>
        <v>0</v>
      </c>
      <c r="F160" s="6">
        <f>VLOOKUP(A160,OBITOS!A:AC,3,0)</f>
        <v>0</v>
      </c>
      <c r="G160" s="1">
        <f>VLOOKUP(A160,POP_2021_FX_ETARIA!A:AC,9,0)</f>
        <v>1964.8093574679792</v>
      </c>
      <c r="H160" s="3">
        <f t="shared" si="19"/>
        <v>0</v>
      </c>
      <c r="I160" s="12">
        <f>(H160*POP_PADRAO!$C$2)/100000</f>
        <v>0</v>
      </c>
      <c r="J160" s="8">
        <f>VLOOKUP(A160,OBITOS!A:AC,4,0)</f>
        <v>1</v>
      </c>
      <c r="K160" s="1">
        <f>VLOOKUP(A160,POP_2021_FX_ETARIA!A:AC,12,0)</f>
        <v>2707.7934910046492</v>
      </c>
      <c r="L160" s="3">
        <f t="shared" si="20"/>
        <v>36.930438134297262</v>
      </c>
      <c r="M160" s="12">
        <f>(L160*POP_PADRAO!$D$2)/100000</f>
        <v>5.4650076108012859</v>
      </c>
      <c r="N160" s="8">
        <f>VLOOKUP(A160,OBITOS!A:AB,5,0)</f>
        <v>4</v>
      </c>
      <c r="O160" s="1">
        <f>VLOOKUP(A160,POP_2021_FX_ETARIA!A:AC,15,0)</f>
        <v>2903.7767256637171</v>
      </c>
      <c r="P160" s="3">
        <f t="shared" si="21"/>
        <v>137.75163788068858</v>
      </c>
      <c r="Q160" s="12">
        <f>(P160*POP_PADRAO!$E$2)/100000</f>
        <v>22.83647810330492</v>
      </c>
      <c r="R160" s="8">
        <f>VLOOKUP($A160,OBITOS!A:AB,6,0)</f>
        <v>8</v>
      </c>
      <c r="S160" s="1">
        <f>VLOOKUP(A160,POP_2021_FX_ETARIA!A:AC,18,0)</f>
        <v>2774.5183058147882</v>
      </c>
      <c r="T160" s="3">
        <f t="shared" si="22"/>
        <v>288.33833906353175</v>
      </c>
      <c r="U160" s="12">
        <f>(T160*POP_PADRAO!$F$2)/100000</f>
        <v>43.992535015067588</v>
      </c>
      <c r="V160" s="8">
        <f>VLOOKUP(A160,OBITOS!A:AC,7,0)</f>
        <v>16</v>
      </c>
      <c r="W160" s="1">
        <f>VLOOKUP(A160,POP_2021_FX_ETARIA!A:AC,21,0)</f>
        <v>2763.4383408730391</v>
      </c>
      <c r="X160" s="3">
        <f t="shared" si="23"/>
        <v>578.9888546941562</v>
      </c>
      <c r="Y160" s="12">
        <f>(X160*POP_PADRAO!$G$2)/100000</f>
        <v>70.601612734011312</v>
      </c>
      <c r="Z160" s="8">
        <f>VLOOKUP(A160,OBITOS!A:AC,8,0)</f>
        <v>23</v>
      </c>
      <c r="AA160" s="1">
        <f>VLOOKUP(A160,POP_2021_FX_ETARIA!A:AC,24,0)</f>
        <v>2412.8486408380745</v>
      </c>
      <c r="AB160" s="3">
        <f t="shared" si="24"/>
        <v>953.23012022881062</v>
      </c>
      <c r="AC160" s="12">
        <f>(AB160*POP_PADRAO!$H$2)/100000</f>
        <v>87.022877962758059</v>
      </c>
      <c r="AD160" s="8">
        <f>VLOOKUP(A160,OBITOS!A:AC,9,0)</f>
        <v>68</v>
      </c>
      <c r="AE160" s="1">
        <f>VLOOKUP(A160,POP_2021_FX_ETARIA!A:AC,27,0)</f>
        <v>2227.4961853630966</v>
      </c>
      <c r="AF160" s="3">
        <f t="shared" si="25"/>
        <v>3052.7549473183744</v>
      </c>
      <c r="AG160" s="12">
        <f>(AF160*POP_PADRAO!$I$2)/100000</f>
        <v>211.08290163369099</v>
      </c>
      <c r="AH160" s="12">
        <f t="shared" si="26"/>
        <v>441.00141305963416</v>
      </c>
    </row>
    <row r="161" spans="1:34" x14ac:dyDescent="0.25">
      <c r="A161" s="8" t="s">
        <v>160</v>
      </c>
      <c r="B161" s="6">
        <f>VLOOKUP($A161,OBITOS!A:AC,2,0)</f>
        <v>0</v>
      </c>
      <c r="C161" s="1">
        <f>VLOOKUP(A161,POP_2021_FX_ETARIA!A:AC,6,0)</f>
        <v>3713.8320009689924</v>
      </c>
      <c r="D161" s="3">
        <f t="shared" si="18"/>
        <v>0</v>
      </c>
      <c r="E161" s="12">
        <f>(D161*POP_PADRAO!$B$2)/100000</f>
        <v>0</v>
      </c>
      <c r="F161" s="6">
        <f>VLOOKUP(A161,OBITOS!A:AC,3,0)</f>
        <v>0</v>
      </c>
      <c r="G161" s="1">
        <f>VLOOKUP(A161,POP_2021_FX_ETARIA!A:AC,9,0)</f>
        <v>3523.5131787869163</v>
      </c>
      <c r="H161" s="3">
        <f t="shared" si="19"/>
        <v>0</v>
      </c>
      <c r="I161" s="12">
        <f>(H161*POP_PADRAO!$C$2)/100000</f>
        <v>0</v>
      </c>
      <c r="J161" s="8">
        <f>VLOOKUP(A161,OBITOS!A:AC,4,0)</f>
        <v>0</v>
      </c>
      <c r="K161" s="1">
        <f>VLOOKUP(A161,POP_2021_FX_ETARIA!A:AC,12,0)</f>
        <v>3870.4</v>
      </c>
      <c r="L161" s="3">
        <f t="shared" si="20"/>
        <v>0</v>
      </c>
      <c r="M161" s="12">
        <f>(L161*POP_PADRAO!$D$2)/100000</f>
        <v>0</v>
      </c>
      <c r="N161" s="8">
        <f>VLOOKUP(A161,OBITOS!A:AB,5,0)</f>
        <v>3</v>
      </c>
      <c r="O161" s="1">
        <f>VLOOKUP(A161,POP_2021_FX_ETARIA!A:AC,15,0)</f>
        <v>4745.2214159292034</v>
      </c>
      <c r="P161" s="3">
        <f t="shared" si="21"/>
        <v>63.22149668146821</v>
      </c>
      <c r="Q161" s="12">
        <f>(P161*POP_PADRAO!$E$2)/100000</f>
        <v>10.480865032436132</v>
      </c>
      <c r="R161" s="8">
        <f>VLOOKUP($A161,OBITOS!A:AB,6,0)</f>
        <v>11</v>
      </c>
      <c r="S161" s="1">
        <f>VLOOKUP(A161,POP_2021_FX_ETARIA!A:AC,18,0)</f>
        <v>4414.6124910265617</v>
      </c>
      <c r="T161" s="3">
        <f t="shared" si="22"/>
        <v>249.17249299591617</v>
      </c>
      <c r="U161" s="12">
        <f>(T161*POP_PADRAO!$F$2)/100000</f>
        <v>38.016899377710729</v>
      </c>
      <c r="V161" s="8">
        <f>VLOOKUP(A161,OBITOS!A:AC,7,0)</f>
        <v>19</v>
      </c>
      <c r="W161" s="1">
        <f>VLOOKUP(A161,POP_2021_FX_ETARIA!A:AC,21,0)</f>
        <v>3495.200399506492</v>
      </c>
      <c r="X161" s="3">
        <f t="shared" si="23"/>
        <v>543.60259293523552</v>
      </c>
      <c r="Y161" s="12">
        <f>(X161*POP_PADRAO!$G$2)/100000</f>
        <v>66.286629589599343</v>
      </c>
      <c r="Z161" s="8">
        <f>VLOOKUP(A161,OBITOS!A:AC,8,0)</f>
        <v>31</v>
      </c>
      <c r="AA161" s="1">
        <f>VLOOKUP(A161,POP_2021_FX_ETARIA!A:AC,24,0)</f>
        <v>2616.5574821638215</v>
      </c>
      <c r="AB161" s="3">
        <f t="shared" si="24"/>
        <v>1184.7628118746256</v>
      </c>
      <c r="AC161" s="12">
        <f>(AB161*POP_PADRAO!$H$2)/100000</f>
        <v>108.16010468472341</v>
      </c>
      <c r="AD161" s="8">
        <f>VLOOKUP(A161,OBITOS!A:AC,9,0)</f>
        <v>63</v>
      </c>
      <c r="AE161" s="1">
        <f>VLOOKUP(A161,POP_2021_FX_ETARIA!A:AC,27,0)</f>
        <v>1977.9578977112176</v>
      </c>
      <c r="AF161" s="3">
        <f t="shared" si="25"/>
        <v>3185.1031851031858</v>
      </c>
      <c r="AG161" s="12">
        <f>(AF161*POP_PADRAO!$I$2)/100000</f>
        <v>220.23412750665662</v>
      </c>
      <c r="AH161" s="12">
        <f t="shared" si="26"/>
        <v>443.17862619112623</v>
      </c>
    </row>
    <row r="162" spans="1:34" x14ac:dyDescent="0.25">
      <c r="A162" s="8" t="s">
        <v>161</v>
      </c>
      <c r="B162" s="6">
        <f>VLOOKUP($A162,OBITOS!A:AC,2,0)</f>
        <v>0</v>
      </c>
      <c r="C162" s="1">
        <f>VLOOKUP(A162,POP_2021_FX_ETARIA!A:AC,6,0)</f>
        <v>3891.726356841079</v>
      </c>
      <c r="D162" s="3">
        <f t="shared" si="18"/>
        <v>0</v>
      </c>
      <c r="E162" s="12">
        <f>(D162*POP_PADRAO!$B$2)/100000</f>
        <v>0</v>
      </c>
      <c r="F162" s="6">
        <f>VLOOKUP(A162,OBITOS!A:AC,3,0)</f>
        <v>1</v>
      </c>
      <c r="G162" s="1">
        <f>VLOOKUP(A162,POP_2021_FX_ETARIA!A:AC,9,0)</f>
        <v>3349.4705262270195</v>
      </c>
      <c r="H162" s="3">
        <f t="shared" si="19"/>
        <v>29.855464980802232</v>
      </c>
      <c r="I162" s="12">
        <f>(H162*POP_PADRAO!$C$2)/100000</f>
        <v>3.6142653501847568</v>
      </c>
      <c r="J162" s="8">
        <f>VLOOKUP(A162,OBITOS!A:AC,4,0)</f>
        <v>1</v>
      </c>
      <c r="K162" s="1">
        <f>VLOOKUP(A162,POP_2021_FX_ETARIA!A:AC,12,0)</f>
        <v>4183.9434829079864</v>
      </c>
      <c r="L162" s="3">
        <f t="shared" si="20"/>
        <v>23.900896464905525</v>
      </c>
      <c r="M162" s="12">
        <f>(L162*POP_PADRAO!$D$2)/100000</f>
        <v>3.5368814366807335</v>
      </c>
      <c r="N162" s="8">
        <f>VLOOKUP(A162,OBITOS!A:AB,5,0)</f>
        <v>3</v>
      </c>
      <c r="O162" s="1">
        <f>VLOOKUP(A162,POP_2021_FX_ETARIA!A:AC,15,0)</f>
        <v>4547.3965025370762</v>
      </c>
      <c r="P162" s="3">
        <f t="shared" si="21"/>
        <v>65.971814824729819</v>
      </c>
      <c r="Q162" s="12">
        <f>(P162*POP_PADRAO!$E$2)/100000</f>
        <v>10.936813005338754</v>
      </c>
      <c r="R162" s="8">
        <f>VLOOKUP($A162,OBITOS!A:AB,6,0)</f>
        <v>10</v>
      </c>
      <c r="S162" s="1">
        <f>VLOOKUP(A162,POP_2021_FX_ETARIA!A:AC,18,0)</f>
        <v>3959.231859627615</v>
      </c>
      <c r="T162" s="3">
        <f t="shared" si="22"/>
        <v>252.57424557450767</v>
      </c>
      <c r="U162" s="12">
        <f>(T162*POP_PADRAO!$F$2)/100000</f>
        <v>38.53591367151683</v>
      </c>
      <c r="V162" s="8">
        <f>VLOOKUP(A162,OBITOS!A:AC,7,0)</f>
        <v>20</v>
      </c>
      <c r="W162" s="1">
        <f>VLOOKUP(A162,POP_2021_FX_ETARIA!A:AC,21,0)</f>
        <v>3232.2515337423315</v>
      </c>
      <c r="X162" s="3">
        <f t="shared" si="23"/>
        <v>618.76372526131377</v>
      </c>
      <c r="Y162" s="12">
        <f>(X162*POP_PADRAO!$G$2)/100000</f>
        <v>75.451740651950701</v>
      </c>
      <c r="Z162" s="8">
        <f>VLOOKUP(A162,OBITOS!A:AC,8,0)</f>
        <v>42</v>
      </c>
      <c r="AA162" s="1">
        <f>VLOOKUP(A162,POP_2021_FX_ETARIA!A:AC,24,0)</f>
        <v>2775.8643031784841</v>
      </c>
      <c r="AB162" s="3">
        <f t="shared" si="24"/>
        <v>1513.0422604558946</v>
      </c>
      <c r="AC162" s="12">
        <f>(AB162*POP_PADRAO!$H$2)/100000</f>
        <v>138.12959661046318</v>
      </c>
      <c r="AD162" s="8">
        <f>VLOOKUP(A162,OBITOS!A:AC,9,0)</f>
        <v>45</v>
      </c>
      <c r="AE162" s="1">
        <f>VLOOKUP(A162,POP_2021_FX_ETARIA!A:AC,27,0)</f>
        <v>1866.3783126249025</v>
      </c>
      <c r="AF162" s="3">
        <f t="shared" si="25"/>
        <v>2411.0867392533792</v>
      </c>
      <c r="AG162" s="12">
        <f>(AF162*POP_PADRAO!$I$2)/100000</f>
        <v>166.71471958769055</v>
      </c>
      <c r="AH162" s="12">
        <f t="shared" si="26"/>
        <v>436.91993031382549</v>
      </c>
    </row>
    <row r="163" spans="1:34" x14ac:dyDescent="0.25">
      <c r="A163" s="8" t="s">
        <v>162</v>
      </c>
      <c r="B163" s="6">
        <f>VLOOKUP($A163,OBITOS!A:AC,2,0)</f>
        <v>0</v>
      </c>
      <c r="C163" s="1">
        <f>VLOOKUP(A163,POP_2021_FX_ETARIA!A:AC,6,0)</f>
        <v>2986.809779755506</v>
      </c>
      <c r="D163" s="3">
        <f t="shared" si="18"/>
        <v>0</v>
      </c>
      <c r="E163" s="12">
        <f>(D163*POP_PADRAO!$B$2)/100000</f>
        <v>0</v>
      </c>
      <c r="F163" s="6">
        <f>VLOOKUP(A163,OBITOS!A:AC,3,0)</f>
        <v>1</v>
      </c>
      <c r="G163" s="1">
        <f>VLOOKUP(A163,POP_2021_FX_ETARIA!A:AC,9,0)</f>
        <v>2460.8195100354192</v>
      </c>
      <c r="H163" s="3">
        <f t="shared" si="19"/>
        <v>40.636868974824026</v>
      </c>
      <c r="I163" s="12">
        <f>(H163*POP_PADRAO!$C$2)/100000</f>
        <v>4.9194486694528745</v>
      </c>
      <c r="J163" s="8">
        <f>VLOOKUP(A163,OBITOS!A:AC,4,0)</f>
        <v>0</v>
      </c>
      <c r="K163" s="1">
        <f>VLOOKUP(A163,POP_2021_FX_ETARIA!A:AC,12,0)</f>
        <v>3307.4068893097565</v>
      </c>
      <c r="L163" s="3">
        <f t="shared" si="20"/>
        <v>0</v>
      </c>
      <c r="M163" s="12">
        <f>(L163*POP_PADRAO!$D$2)/100000</f>
        <v>0</v>
      </c>
      <c r="N163" s="8">
        <f>VLOOKUP(A163,OBITOS!A:AB,5,0)</f>
        <v>3</v>
      </c>
      <c r="O163" s="1">
        <f>VLOOKUP(A163,POP_2021_FX_ETARIA!A:AC,15,0)</f>
        <v>3374.3216315686318</v>
      </c>
      <c r="P163" s="3">
        <f t="shared" si="21"/>
        <v>88.906758974406969</v>
      </c>
      <c r="Q163" s="12">
        <f>(P163*POP_PADRAO!$E$2)/100000</f>
        <v>14.738969973724599</v>
      </c>
      <c r="R163" s="8">
        <f>VLOOKUP($A163,OBITOS!A:AB,6,0)</f>
        <v>6</v>
      </c>
      <c r="S163" s="1">
        <f>VLOOKUP(A163,POP_2021_FX_ETARIA!A:AC,18,0)</f>
        <v>2781.5868515822544</v>
      </c>
      <c r="T163" s="3">
        <f t="shared" si="22"/>
        <v>215.70421202512551</v>
      </c>
      <c r="U163" s="12">
        <f>(T163*POP_PADRAO!$F$2)/100000</f>
        <v>32.910556158548282</v>
      </c>
      <c r="V163" s="8">
        <f>VLOOKUP(A163,OBITOS!A:AC,7,0)</f>
        <v>9</v>
      </c>
      <c r="W163" s="1">
        <f>VLOOKUP(A163,POP_2021_FX_ETARIA!A:AC,21,0)</f>
        <v>2465.0813550280077</v>
      </c>
      <c r="X163" s="3">
        <f t="shared" si="23"/>
        <v>365.09951209694435</v>
      </c>
      <c r="Y163" s="12">
        <f>(X163*POP_PADRAO!$G$2)/100000</f>
        <v>44.520052766924373</v>
      </c>
      <c r="Z163" s="8">
        <f>VLOOKUP(A163,OBITOS!A:AC,8,0)</f>
        <v>20</v>
      </c>
      <c r="AA163" s="1">
        <f>VLOOKUP(A163,POP_2021_FX_ETARIA!A:AC,24,0)</f>
        <v>1820.8719292117826</v>
      </c>
      <c r="AB163" s="3">
        <f t="shared" si="24"/>
        <v>1098.3748872803801</v>
      </c>
      <c r="AC163" s="12">
        <f>(AB163*POP_PADRAO!$H$2)/100000</f>
        <v>100.27352445620897</v>
      </c>
      <c r="AD163" s="8">
        <f>VLOOKUP(A163,OBITOS!A:AC,9,0)</f>
        <v>28</v>
      </c>
      <c r="AE163" s="1">
        <f>VLOOKUP(A163,POP_2021_FX_ETARIA!A:AC,27,0)</f>
        <v>1167.2365974454776</v>
      </c>
      <c r="AF163" s="3">
        <f t="shared" si="25"/>
        <v>2398.8281434354099</v>
      </c>
      <c r="AG163" s="12">
        <f>(AF163*POP_PADRAO!$I$2)/100000</f>
        <v>165.8670983341456</v>
      </c>
      <c r="AH163" s="12">
        <f t="shared" si="26"/>
        <v>363.22965035900472</v>
      </c>
    </row>
    <row r="164" spans="1:34" x14ac:dyDescent="0.25">
      <c r="A164" s="8" t="s">
        <v>163</v>
      </c>
      <c r="B164" s="6">
        <f>VLOOKUP($A164,OBITOS!A:AC,2,0)</f>
        <v>0</v>
      </c>
      <c r="C164" s="1">
        <f>VLOOKUP(A164,POP_2021_FX_ETARIA!A:AC,6,0)</f>
        <v>2177.0159537231493</v>
      </c>
      <c r="D164" s="3">
        <f t="shared" si="18"/>
        <v>0</v>
      </c>
      <c r="E164" s="12">
        <f>(D164*POP_PADRAO!$B$2)/100000</f>
        <v>0</v>
      </c>
      <c r="F164" s="6">
        <f>VLOOKUP(A164,OBITOS!A:AC,3,0)</f>
        <v>0</v>
      </c>
      <c r="G164" s="1">
        <f>VLOOKUP(A164,POP_2021_FX_ETARIA!A:AC,9,0)</f>
        <v>1853.5162808567861</v>
      </c>
      <c r="H164" s="3">
        <f t="shared" si="19"/>
        <v>0</v>
      </c>
      <c r="I164" s="12">
        <f>(H164*POP_PADRAO!$C$2)/100000</f>
        <v>0</v>
      </c>
      <c r="J164" s="8">
        <f>VLOOKUP(A164,OBITOS!A:AC,4,0)</f>
        <v>1</v>
      </c>
      <c r="K164" s="1">
        <f>VLOOKUP(A164,POP_2021_FX_ETARIA!A:AC,12,0)</f>
        <v>2214.7966293238997</v>
      </c>
      <c r="L164" s="3">
        <f t="shared" si="20"/>
        <v>45.150872398847078</v>
      </c>
      <c r="M164" s="12">
        <f>(L164*POP_PADRAO!$D$2)/100000</f>
        <v>6.6814766831823915</v>
      </c>
      <c r="N164" s="8">
        <f>VLOOKUP(A164,OBITOS!A:AB,5,0)</f>
        <v>0</v>
      </c>
      <c r="O164" s="1">
        <f>VLOOKUP(A164,POP_2021_FX_ETARIA!A:AC,15,0)</f>
        <v>2606.5899295429322</v>
      </c>
      <c r="P164" s="3">
        <f t="shared" si="21"/>
        <v>0</v>
      </c>
      <c r="Q164" s="12">
        <f>(P164*POP_PADRAO!$E$2)/100000</f>
        <v>0</v>
      </c>
      <c r="R164" s="8">
        <f>VLOOKUP($A164,OBITOS!A:AB,6,0)</f>
        <v>1</v>
      </c>
      <c r="S164" s="1">
        <f>VLOOKUP(A164,POP_2021_FX_ETARIA!A:AC,18,0)</f>
        <v>2663.4735300532825</v>
      </c>
      <c r="T164" s="3">
        <f t="shared" si="22"/>
        <v>37.544957316695957</v>
      </c>
      <c r="U164" s="12">
        <f>(T164*POP_PADRAO!$F$2)/100000</f>
        <v>5.7283323985230901</v>
      </c>
      <c r="V164" s="8">
        <f>VLOOKUP(A164,OBITOS!A:AC,7,0)</f>
        <v>9</v>
      </c>
      <c r="W164" s="1">
        <f>VLOOKUP(A164,POP_2021_FX_ETARIA!A:AC,21,0)</f>
        <v>2078.7548827734954</v>
      </c>
      <c r="X164" s="3">
        <f t="shared" si="23"/>
        <v>432.95147853084586</v>
      </c>
      <c r="Y164" s="12">
        <f>(X164*POP_PADRAO!$G$2)/100000</f>
        <v>52.793887778719117</v>
      </c>
      <c r="Z164" s="8">
        <f>VLOOKUP(A164,OBITOS!A:AC,8,0)</f>
        <v>13</v>
      </c>
      <c r="AA164" s="1">
        <f>VLOOKUP(A164,POP_2021_FX_ETARIA!A:AC,24,0)</f>
        <v>1865.6548054539408</v>
      </c>
      <c r="AB164" s="3">
        <f t="shared" si="24"/>
        <v>696.80628817274226</v>
      </c>
      <c r="AC164" s="12">
        <f>(AB164*POP_PADRAO!$H$2)/100000</f>
        <v>63.613273744207312</v>
      </c>
      <c r="AD164" s="8">
        <f>VLOOKUP(A164,OBITOS!A:AC,9,0)</f>
        <v>34</v>
      </c>
      <c r="AE164" s="1">
        <f>VLOOKUP(A164,POP_2021_FX_ETARIA!A:AC,27,0)</f>
        <v>1258.3047937731869</v>
      </c>
      <c r="AF164" s="3">
        <f t="shared" si="25"/>
        <v>2702.0480386192185</v>
      </c>
      <c r="AG164" s="12">
        <f>(AF164*POP_PADRAO!$I$2)/100000</f>
        <v>186.83325395848922</v>
      </c>
      <c r="AH164" s="12">
        <f t="shared" si="26"/>
        <v>315.65022456312113</v>
      </c>
    </row>
    <row r="165" spans="1:34" x14ac:dyDescent="0.25">
      <c r="A165" s="8" t="s">
        <v>164</v>
      </c>
      <c r="B165" s="6">
        <f>VLOOKUP($A165,OBITOS!A:AC,2,0)</f>
        <v>0</v>
      </c>
      <c r="C165" s="1">
        <f>VLOOKUP(A165,POP_2021_FX_ETARIA!A:AC,6,0)</f>
        <v>2892.6188054972181</v>
      </c>
      <c r="D165" s="3">
        <f t="shared" si="18"/>
        <v>0</v>
      </c>
      <c r="E165" s="12">
        <f>(D165*POP_PADRAO!$B$2)/100000</f>
        <v>0</v>
      </c>
      <c r="F165" s="6">
        <f>VLOOKUP(A165,OBITOS!A:AC,3,0)</f>
        <v>0</v>
      </c>
      <c r="G165" s="1">
        <f>VLOOKUP(A165,POP_2021_FX_ETARIA!A:AC,9,0)</f>
        <v>2419.0958281305029</v>
      </c>
      <c r="H165" s="3">
        <f t="shared" si="19"/>
        <v>0</v>
      </c>
      <c r="I165" s="12">
        <f>(H165*POP_PADRAO!$C$2)/100000</f>
        <v>0</v>
      </c>
      <c r="J165" s="8">
        <f>VLOOKUP(A165,OBITOS!A:AC,4,0)</f>
        <v>0</v>
      </c>
      <c r="K165" s="1">
        <f>VLOOKUP(A165,POP_2021_FX_ETARIA!A:AC,12,0)</f>
        <v>2564.7064416273588</v>
      </c>
      <c r="L165" s="3">
        <f t="shared" si="20"/>
        <v>0</v>
      </c>
      <c r="M165" s="12">
        <f>(L165*POP_PADRAO!$D$2)/100000</f>
        <v>0</v>
      </c>
      <c r="N165" s="8">
        <f>VLOOKUP(A165,OBITOS!A:AB,5,0)</f>
        <v>3</v>
      </c>
      <c r="O165" s="1">
        <f>VLOOKUP(A165,POP_2021_FX_ETARIA!A:AC,15,0)</f>
        <v>2940.7429994580225</v>
      </c>
      <c r="P165" s="3">
        <f t="shared" si="21"/>
        <v>102.01503499465608</v>
      </c>
      <c r="Q165" s="12">
        <f>(P165*POP_PADRAO!$E$2)/100000</f>
        <v>16.912061073866511</v>
      </c>
      <c r="R165" s="8">
        <f>VLOOKUP($A165,OBITOS!A:AB,6,0)</f>
        <v>5</v>
      </c>
      <c r="S165" s="1">
        <f>VLOOKUP(A165,POP_2021_FX_ETARIA!A:AC,18,0)</f>
        <v>2584.0007478266289</v>
      </c>
      <c r="T165" s="3">
        <f t="shared" si="22"/>
        <v>193.49839601267291</v>
      </c>
      <c r="U165" s="12">
        <f>(T165*POP_PADRAO!$F$2)/100000</f>
        <v>29.522556693618561</v>
      </c>
      <c r="V165" s="8">
        <f>VLOOKUP(A165,OBITOS!A:AC,7,0)</f>
        <v>9</v>
      </c>
      <c r="W165" s="1">
        <f>VLOOKUP(A165,POP_2021_FX_ETARIA!A:AC,21,0)</f>
        <v>1881.0024363941368</v>
      </c>
      <c r="X165" s="3">
        <f t="shared" si="23"/>
        <v>478.46827977814382</v>
      </c>
      <c r="Y165" s="12">
        <f>(X165*POP_PADRAO!$G$2)/100000</f>
        <v>58.344183865593216</v>
      </c>
      <c r="Z165" s="8">
        <f>VLOOKUP(A165,OBITOS!A:AC,8,0)</f>
        <v>14</v>
      </c>
      <c r="AA165" s="1">
        <f>VLOOKUP(A165,POP_2021_FX_ETARIA!A:AC,24,0)</f>
        <v>1310.4003990688393</v>
      </c>
      <c r="AB165" s="3">
        <f t="shared" si="24"/>
        <v>1068.3757430132266</v>
      </c>
      <c r="AC165" s="12">
        <f>(AB165*POP_PADRAO!$H$2)/100000</f>
        <v>97.534823889423464</v>
      </c>
      <c r="AD165" s="8">
        <f>VLOOKUP(A165,OBITOS!A:AC,9,0)</f>
        <v>26</v>
      </c>
      <c r="AE165" s="1">
        <f>VLOOKUP(A165,POP_2021_FX_ETARIA!A:AC,27,0)</f>
        <v>857.25147304866516</v>
      </c>
      <c r="AF165" s="3">
        <f t="shared" si="25"/>
        <v>3032.9490024129723</v>
      </c>
      <c r="AG165" s="12">
        <f>(AF165*POP_PADRAO!$I$2)/100000</f>
        <v>209.71341852994505</v>
      </c>
      <c r="AH165" s="12">
        <f t="shared" si="26"/>
        <v>412.0270440524468</v>
      </c>
    </row>
    <row r="166" spans="1:34" x14ac:dyDescent="0.25">
      <c r="A166" s="8" t="s">
        <v>165</v>
      </c>
      <c r="B166" s="6">
        <f>VLOOKUP($A166,OBITOS!A:AC,2,0)</f>
        <v>0</v>
      </c>
      <c r="C166" s="1">
        <f>VLOOKUP(A166,POP_2021_FX_ETARIA!A:AC,6,0)</f>
        <v>3769.4068392206227</v>
      </c>
      <c r="D166" s="3">
        <f t="shared" si="18"/>
        <v>0</v>
      </c>
      <c r="E166" s="12">
        <f>(D166*POP_PADRAO!$B$2)/100000</f>
        <v>0</v>
      </c>
      <c r="F166" s="6">
        <f>VLOOKUP(A166,OBITOS!A:AC,3,0)</f>
        <v>0</v>
      </c>
      <c r="G166" s="1">
        <f>VLOOKUP(A166,POP_2021_FX_ETARIA!A:AC,9,0)</f>
        <v>2950.1136772167742</v>
      </c>
      <c r="H166" s="3">
        <f t="shared" si="19"/>
        <v>0</v>
      </c>
      <c r="I166" s="12">
        <f>(H166*POP_PADRAO!$C$2)/100000</f>
        <v>0</v>
      </c>
      <c r="J166" s="8">
        <f>VLOOKUP(A166,OBITOS!A:AC,4,0)</f>
        <v>0</v>
      </c>
      <c r="K166" s="1">
        <f>VLOOKUP(A166,POP_2021_FX_ETARIA!A:AC,12,0)</f>
        <v>3677.4879575084501</v>
      </c>
      <c r="L166" s="3">
        <f t="shared" si="20"/>
        <v>0</v>
      </c>
      <c r="M166" s="12">
        <f>(L166*POP_PADRAO!$D$2)/100000</f>
        <v>0</v>
      </c>
      <c r="N166" s="8">
        <f>VLOOKUP(A166,OBITOS!A:AB,5,0)</f>
        <v>4</v>
      </c>
      <c r="O166" s="1">
        <f>VLOOKUP(A166,POP_2021_FX_ETARIA!A:AC,15,0)</f>
        <v>4602.7907277349304</v>
      </c>
      <c r="P166" s="3">
        <f t="shared" si="21"/>
        <v>86.903798947392758</v>
      </c>
      <c r="Q166" s="12">
        <f>(P166*POP_PADRAO!$E$2)/100000</f>
        <v>14.406919092134917</v>
      </c>
      <c r="R166" s="8">
        <f>VLOOKUP($A166,OBITOS!A:AB,6,0)</f>
        <v>6</v>
      </c>
      <c r="S166" s="1">
        <f>VLOOKUP(A166,POP_2021_FX_ETARIA!A:AC,18,0)</f>
        <v>3737.0572852869964</v>
      </c>
      <c r="T166" s="3">
        <f t="shared" si="22"/>
        <v>160.55413503085265</v>
      </c>
      <c r="U166" s="12">
        <f>(T166*POP_PADRAO!$F$2)/100000</f>
        <v>24.49616457561126</v>
      </c>
      <c r="V166" s="8">
        <f>VLOOKUP(A166,OBITOS!A:AC,7,0)</f>
        <v>14</v>
      </c>
      <c r="W166" s="1">
        <f>VLOOKUP(A166,POP_2021_FX_ETARIA!A:AC,21,0)</f>
        <v>2911.6699283457892</v>
      </c>
      <c r="X166" s="3">
        <f t="shared" si="23"/>
        <v>480.82373155372863</v>
      </c>
      <c r="Y166" s="12">
        <f>(X166*POP_PADRAO!$G$2)/100000</f>
        <v>58.631406482618068</v>
      </c>
      <c r="Z166" s="8">
        <f>VLOOKUP(A166,OBITOS!A:AC,8,0)</f>
        <v>14</v>
      </c>
      <c r="AA166" s="1">
        <f>VLOOKUP(A166,POP_2021_FX_ETARIA!A:AC,24,0)</f>
        <v>2241.3393234672303</v>
      </c>
      <c r="AB166" s="3">
        <f t="shared" si="24"/>
        <v>624.62652813955719</v>
      </c>
      <c r="AC166" s="12">
        <f>(AB166*POP_PADRAO!$H$2)/100000</f>
        <v>57.023794125958069</v>
      </c>
      <c r="AD166" s="8">
        <f>VLOOKUP(A166,OBITOS!A:AC,9,0)</f>
        <v>48</v>
      </c>
      <c r="AE166" s="1">
        <f>VLOOKUP(A166,POP_2021_FX_ETARIA!A:AC,27,0)</f>
        <v>1677.3171352993045</v>
      </c>
      <c r="AF166" s="3">
        <f t="shared" si="25"/>
        <v>2861.7128502317937</v>
      </c>
      <c r="AG166" s="12">
        <f>(AF166*POP_PADRAO!$I$2)/100000</f>
        <v>197.87328576765367</v>
      </c>
      <c r="AH166" s="12">
        <f t="shared" si="26"/>
        <v>352.43157004397597</v>
      </c>
    </row>
    <row r="167" spans="1:34" x14ac:dyDescent="0.25">
      <c r="A167" s="8" t="s">
        <v>166</v>
      </c>
      <c r="B167" s="6">
        <f>VLOOKUP($A167,OBITOS!A:AC,2,0)</f>
        <v>0</v>
      </c>
      <c r="C167" s="1">
        <f>VLOOKUP(A167,POP_2021_FX_ETARIA!A:AC,6,0)</f>
        <v>3838.0207169643095</v>
      </c>
      <c r="D167" s="3">
        <f t="shared" si="18"/>
        <v>0</v>
      </c>
      <c r="E167" s="12">
        <f>(D167*POP_PADRAO!$B$2)/100000</f>
        <v>0</v>
      </c>
      <c r="F167" s="6">
        <f>VLOOKUP(A167,OBITOS!A:AC,3,0)</f>
        <v>0</v>
      </c>
      <c r="G167" s="1">
        <f>VLOOKUP(A167,POP_2021_FX_ETARIA!A:AC,9,0)</f>
        <v>2849.8670959521264</v>
      </c>
      <c r="H167" s="3">
        <f t="shared" si="19"/>
        <v>0</v>
      </c>
      <c r="I167" s="12">
        <f>(H167*POP_PADRAO!$C$2)/100000</f>
        <v>0</v>
      </c>
      <c r="J167" s="8">
        <f>VLOOKUP(A167,OBITOS!A:AC,4,0)</f>
        <v>2</v>
      </c>
      <c r="K167" s="1">
        <f>VLOOKUP(A167,POP_2021_FX_ETARIA!A:AC,12,0)</f>
        <v>3533.8157991308549</v>
      </c>
      <c r="L167" s="3">
        <f t="shared" si="20"/>
        <v>56.596045568982454</v>
      </c>
      <c r="M167" s="12">
        <f>(L167*POP_PADRAO!$D$2)/100000</f>
        <v>8.3751462317069265</v>
      </c>
      <c r="N167" s="8">
        <f>VLOOKUP(A167,OBITOS!A:AB,5,0)</f>
        <v>2</v>
      </c>
      <c r="O167" s="1">
        <f>VLOOKUP(A167,POP_2021_FX_ETARIA!A:AC,15,0)</f>
        <v>3543.4602955749924</v>
      </c>
      <c r="P167" s="3">
        <f t="shared" si="21"/>
        <v>56.442003950137746</v>
      </c>
      <c r="Q167" s="12">
        <f>(P167*POP_PADRAO!$E$2)/100000</f>
        <v>9.3569601577468173</v>
      </c>
      <c r="R167" s="8">
        <f>VLOOKUP($A167,OBITOS!A:AB,6,0)</f>
        <v>10</v>
      </c>
      <c r="S167" s="1">
        <f>VLOOKUP(A167,POP_2021_FX_ETARIA!A:AC,18,0)</f>
        <v>3211.3588377723972</v>
      </c>
      <c r="T167" s="3">
        <f t="shared" si="22"/>
        <v>311.39466204706775</v>
      </c>
      <c r="U167" s="12">
        <f>(T167*POP_PADRAO!$F$2)/100000</f>
        <v>47.510298554478233</v>
      </c>
      <c r="V167" s="8">
        <f>VLOOKUP(A167,OBITOS!A:AC,7,0)</f>
        <v>13</v>
      </c>
      <c r="W167" s="1">
        <f>VLOOKUP(A167,POP_2021_FX_ETARIA!A:AC,21,0)</f>
        <v>2405.510439941444</v>
      </c>
      <c r="X167" s="3">
        <f t="shared" si="23"/>
        <v>540.42583994424285</v>
      </c>
      <c r="Y167" s="12">
        <f>(X167*POP_PADRAO!$G$2)/100000</f>
        <v>65.899257911192592</v>
      </c>
      <c r="Z167" s="8">
        <f>VLOOKUP(A167,OBITOS!A:AC,8,0)</f>
        <v>9</v>
      </c>
      <c r="AA167" s="1">
        <f>VLOOKUP(A167,POP_2021_FX_ETARIA!A:AC,24,0)</f>
        <v>1494.2262156448203</v>
      </c>
      <c r="AB167" s="3">
        <f t="shared" si="24"/>
        <v>602.31843784885871</v>
      </c>
      <c r="AC167" s="12">
        <f>(AB167*POP_PADRAO!$H$2)/100000</f>
        <v>54.987230050030995</v>
      </c>
      <c r="AD167" s="8">
        <f>VLOOKUP(A167,OBITOS!A:AC,9,0)</f>
        <v>28</v>
      </c>
      <c r="AE167" s="1">
        <f>VLOOKUP(A167,POP_2021_FX_ETARIA!A:AC,27,0)</f>
        <v>973.82698148329587</v>
      </c>
      <c r="AF167" s="3">
        <f t="shared" si="25"/>
        <v>2875.254078229736</v>
      </c>
      <c r="AG167" s="12">
        <f>(AF167*POP_PADRAO!$I$2)/100000</f>
        <v>198.80959469084445</v>
      </c>
      <c r="AH167" s="12">
        <f t="shared" si="26"/>
        <v>384.93848759600002</v>
      </c>
    </row>
    <row r="168" spans="1:34" x14ac:dyDescent="0.25">
      <c r="A168" s="8" t="s">
        <v>167</v>
      </c>
      <c r="B168" s="6">
        <f>VLOOKUP($A168,OBITOS!A:AC,2,0)</f>
        <v>0</v>
      </c>
      <c r="C168" s="1">
        <f>VLOOKUP(A168,POP_2021_FX_ETARIA!A:AC,6,0)</f>
        <v>3806.4365510188031</v>
      </c>
      <c r="D168" s="3">
        <f t="shared" si="18"/>
        <v>0</v>
      </c>
      <c r="E168" s="12">
        <f>(D168*POP_PADRAO!$B$2)/100000</f>
        <v>0</v>
      </c>
      <c r="F168" s="6">
        <f>VLOOKUP(A168,OBITOS!A:AC,3,0)</f>
        <v>0</v>
      </c>
      <c r="G168" s="1">
        <f>VLOOKUP(A168,POP_2021_FX_ETARIA!A:AC,9,0)</f>
        <v>3069.7356481376141</v>
      </c>
      <c r="H168" s="3">
        <f t="shared" si="19"/>
        <v>0</v>
      </c>
      <c r="I168" s="12">
        <f>(H168*POP_PADRAO!$C$2)/100000</f>
        <v>0</v>
      </c>
      <c r="J168" s="8">
        <f>VLOOKUP(A168,OBITOS!A:AC,4,0)</f>
        <v>0</v>
      </c>
      <c r="K168" s="1">
        <f>VLOOKUP(A168,POP_2021_FX_ETARIA!A:AC,12,0)</f>
        <v>4047.0542926122648</v>
      </c>
      <c r="L168" s="3">
        <f t="shared" si="20"/>
        <v>0</v>
      </c>
      <c r="M168" s="12">
        <f>(L168*POP_PADRAO!$D$2)/100000</f>
        <v>0</v>
      </c>
      <c r="N168" s="8">
        <f>VLOOKUP(A168,OBITOS!A:AB,5,0)</f>
        <v>3</v>
      </c>
      <c r="O168" s="1">
        <f>VLOOKUP(A168,POP_2021_FX_ETARIA!A:AC,15,0)</f>
        <v>4141.9819897453572</v>
      </c>
      <c r="P168" s="3">
        <f t="shared" si="21"/>
        <v>72.429093304300807</v>
      </c>
      <c r="Q168" s="12">
        <f>(P168*POP_PADRAO!$E$2)/100000</f>
        <v>12.007301174295309</v>
      </c>
      <c r="R168" s="8">
        <f>VLOOKUP($A168,OBITOS!A:AB,6,0)</f>
        <v>11</v>
      </c>
      <c r="S168" s="1">
        <f>VLOOKUP(A168,POP_2021_FX_ETARIA!A:AC,18,0)</f>
        <v>3903.5905996296824</v>
      </c>
      <c r="T168" s="3">
        <f t="shared" si="22"/>
        <v>281.79184571874737</v>
      </c>
      <c r="U168" s="12">
        <f>(T168*POP_PADRAO!$F$2)/100000</f>
        <v>42.993719392311021</v>
      </c>
      <c r="V168" s="8">
        <f>VLOOKUP(A168,OBITOS!A:AC,7,0)</f>
        <v>15</v>
      </c>
      <c r="W168" s="1">
        <f>VLOOKUP(A168,POP_2021_FX_ETARIA!A:AC,21,0)</f>
        <v>3192.3128130056248</v>
      </c>
      <c r="X168" s="3">
        <f t="shared" si="23"/>
        <v>469.87876435195608</v>
      </c>
      <c r="Y168" s="12">
        <f>(X168*POP_PADRAO!$G$2)/100000</f>
        <v>57.296782630187984</v>
      </c>
      <c r="Z168" s="8">
        <f>VLOOKUP(A168,OBITOS!A:AC,8,0)</f>
        <v>19</v>
      </c>
      <c r="AA168" s="1">
        <f>VLOOKUP(A168,POP_2021_FX_ETARIA!A:AC,24,0)</f>
        <v>2334.7284619450315</v>
      </c>
      <c r="AB168" s="3">
        <f t="shared" si="24"/>
        <v>813.79913380468031</v>
      </c>
      <c r="AC168" s="12">
        <f>(AB168*POP_PADRAO!$H$2)/100000</f>
        <v>74.293857489819658</v>
      </c>
      <c r="AD168" s="8">
        <f>VLOOKUP(A168,OBITOS!A:AC,9,0)</f>
        <v>39</v>
      </c>
      <c r="AE168" s="1">
        <f>VLOOKUP(A168,POP_2021_FX_ETARIA!A:AC,27,0)</f>
        <v>1821.7015773488783</v>
      </c>
      <c r="AF168" s="3">
        <f t="shared" si="25"/>
        <v>2140.8555871569638</v>
      </c>
      <c r="AG168" s="12">
        <f>(AF168*POP_PADRAO!$I$2)/100000</f>
        <v>148.0295723417797</v>
      </c>
      <c r="AH168" s="12">
        <f t="shared" si="26"/>
        <v>334.6212330283937</v>
      </c>
    </row>
    <row r="169" spans="1:34" x14ac:dyDescent="0.25">
      <c r="A169" s="8" t="s">
        <v>168</v>
      </c>
      <c r="B169" s="6">
        <f>VLOOKUP($A169,OBITOS!A:AC,2,0)</f>
        <v>0</v>
      </c>
      <c r="C169" s="1">
        <f>VLOOKUP(A169,POP_2021_FX_ETARIA!A:AC,6,0)</f>
        <v>3366.436446122781</v>
      </c>
      <c r="D169" s="3">
        <f t="shared" si="18"/>
        <v>0</v>
      </c>
      <c r="E169" s="12">
        <f>(D169*POP_PADRAO!$B$2)/100000</f>
        <v>0</v>
      </c>
      <c r="F169" s="6">
        <f>VLOOKUP(A169,OBITOS!A:AC,3,0)</f>
        <v>0</v>
      </c>
      <c r="G169" s="1">
        <f>VLOOKUP(A169,POP_2021_FX_ETARIA!A:AC,9,0)</f>
        <v>2402.5483173678585</v>
      </c>
      <c r="H169" s="3">
        <f t="shared" si="19"/>
        <v>0</v>
      </c>
      <c r="I169" s="12">
        <f>(H169*POP_PADRAO!$C$2)/100000</f>
        <v>0</v>
      </c>
      <c r="J169" s="8">
        <f>VLOOKUP(A169,OBITOS!A:AC,4,0)</f>
        <v>1</v>
      </c>
      <c r="K169" s="1">
        <f>VLOOKUP(A169,POP_2021_FX_ETARIA!A:AC,12,0)</f>
        <v>3031.8287397392564</v>
      </c>
      <c r="L169" s="3">
        <f t="shared" si="20"/>
        <v>32.983393385406131</v>
      </c>
      <c r="M169" s="12">
        <f>(L169*POP_PADRAO!$D$2)/100000</f>
        <v>4.880919506717011</v>
      </c>
      <c r="N169" s="8">
        <f>VLOOKUP(A169,OBITOS!A:AB,5,0)</f>
        <v>5</v>
      </c>
      <c r="O169" s="1">
        <f>VLOOKUP(A169,POP_2021_FX_ETARIA!A:AC,15,0)</f>
        <v>3266.9750527812485</v>
      </c>
      <c r="P169" s="3">
        <f t="shared" si="21"/>
        <v>153.04677627530057</v>
      </c>
      <c r="Q169" s="12">
        <f>(P169*POP_PADRAO!$E$2)/100000</f>
        <v>25.37210743163352</v>
      </c>
      <c r="R169" s="8">
        <f>VLOOKUP($A169,OBITOS!A:AB,6,0)</f>
        <v>4</v>
      </c>
      <c r="S169" s="1">
        <f>VLOOKUP(A169,POP_2021_FX_ETARIA!A:AC,18,0)</f>
        <v>2964.0444381142288</v>
      </c>
      <c r="T169" s="3">
        <f t="shared" si="22"/>
        <v>134.95074326702274</v>
      </c>
      <c r="U169" s="12">
        <f>(T169*POP_PADRAO!$F$2)/100000</f>
        <v>20.589788086334885</v>
      </c>
      <c r="V169" s="8">
        <f>VLOOKUP(A169,OBITOS!A:AC,7,0)</f>
        <v>15</v>
      </c>
      <c r="W169" s="1">
        <f>VLOOKUP(A169,POP_2021_FX_ETARIA!A:AC,21,0)</f>
        <v>2238.8787271746669</v>
      </c>
      <c r="X169" s="3">
        <f t="shared" si="23"/>
        <v>669.9782269551115</v>
      </c>
      <c r="Y169" s="12">
        <f>(X169*POP_PADRAO!$G$2)/100000</f>
        <v>81.696811495086166</v>
      </c>
      <c r="Z169" s="8">
        <f>VLOOKUP(A169,OBITOS!A:AC,8,0)</f>
        <v>12</v>
      </c>
      <c r="AA169" s="1">
        <f>VLOOKUP(A169,POP_2021_FX_ETARIA!A:AC,24,0)</f>
        <v>1596.6530126849893</v>
      </c>
      <c r="AB169" s="3">
        <f t="shared" si="24"/>
        <v>751.57218911455072</v>
      </c>
      <c r="AC169" s="12">
        <f>(AB169*POP_PADRAO!$H$2)/100000</f>
        <v>68.612996490101565</v>
      </c>
      <c r="AD169" s="8">
        <f>VLOOKUP(A169,OBITOS!A:AC,9,0)</f>
        <v>36</v>
      </c>
      <c r="AE169" s="1">
        <f>VLOOKUP(A169,POP_2021_FX_ETARIA!A:AC,27,0)</f>
        <v>1076.7392965611837</v>
      </c>
      <c r="AF169" s="3">
        <f t="shared" si="25"/>
        <v>3343.4277094719528</v>
      </c>
      <c r="AG169" s="12">
        <f>(AF169*POP_PADRAO!$I$2)/100000</f>
        <v>231.18148508374941</v>
      </c>
      <c r="AH169" s="12">
        <f t="shared" si="26"/>
        <v>432.33410809362255</v>
      </c>
    </row>
    <row r="170" spans="1:34" x14ac:dyDescent="0.25">
      <c r="A170" s="8" t="s">
        <v>169</v>
      </c>
      <c r="B170" s="6">
        <f>VLOOKUP($A170,OBITOS!A:AC,2,0)</f>
        <v>0</v>
      </c>
      <c r="C170" s="1">
        <f>VLOOKUP(A170,POP_2021_FX_ETARIA!A:AC,6,0)</f>
        <v>3062.5749875435977</v>
      </c>
      <c r="D170" s="3">
        <f t="shared" si="18"/>
        <v>0</v>
      </c>
      <c r="E170" s="12">
        <f>(D170*POP_PADRAO!$B$2)/100000</f>
        <v>0</v>
      </c>
      <c r="F170" s="6">
        <f>VLOOKUP(A170,OBITOS!A:AC,3,0)</f>
        <v>0</v>
      </c>
      <c r="G170" s="1">
        <f>VLOOKUP(A170,POP_2021_FX_ETARIA!A:AC,9,0)</f>
        <v>2301.4593278572893</v>
      </c>
      <c r="H170" s="3">
        <f t="shared" si="19"/>
        <v>0</v>
      </c>
      <c r="I170" s="12">
        <f>(H170*POP_PADRAO!$C$2)/100000</f>
        <v>0</v>
      </c>
      <c r="J170" s="8">
        <f>VLOOKUP(A170,OBITOS!A:AC,4,0)</f>
        <v>1</v>
      </c>
      <c r="K170" s="1">
        <f>VLOOKUP(A170,POP_2021_FX_ETARIA!A:AC,12,0)</f>
        <v>2602.5432544664413</v>
      </c>
      <c r="L170" s="3">
        <f t="shared" si="20"/>
        <v>38.423953119081368</v>
      </c>
      <c r="M170" s="12">
        <f>(L170*POP_PADRAO!$D$2)/100000</f>
        <v>5.6860196315363121</v>
      </c>
      <c r="N170" s="8">
        <f>VLOOKUP(A170,OBITOS!A:AB,5,0)</f>
        <v>3</v>
      </c>
      <c r="O170" s="1">
        <f>VLOOKUP(A170,POP_2021_FX_ETARIA!A:AC,15,0)</f>
        <v>2721.4198802188807</v>
      </c>
      <c r="P170" s="3">
        <f t="shared" si="21"/>
        <v>110.23657252620325</v>
      </c>
      <c r="Q170" s="12">
        <f>(P170*POP_PADRAO!$E$2)/100000</f>
        <v>18.275028256712595</v>
      </c>
      <c r="R170" s="8">
        <f>VLOOKUP($A170,OBITOS!A:AB,6,0)</f>
        <v>4</v>
      </c>
      <c r="S170" s="1">
        <f>VLOOKUP(A170,POP_2021_FX_ETARIA!A:AC,18,0)</f>
        <v>2300.3967525993448</v>
      </c>
      <c r="T170" s="3">
        <f t="shared" si="22"/>
        <v>173.88304845588831</v>
      </c>
      <c r="U170" s="12">
        <f>(T170*POP_PADRAO!$F$2)/100000</f>
        <v>26.529791780609781</v>
      </c>
      <c r="V170" s="8">
        <f>VLOOKUP(A170,OBITOS!A:AC,7,0)</f>
        <v>15</v>
      </c>
      <c r="W170" s="1">
        <f>VLOOKUP(A170,POP_2021_FX_ETARIA!A:AC,21,0)</f>
        <v>1569.8461360659528</v>
      </c>
      <c r="X170" s="3">
        <f t="shared" si="23"/>
        <v>955.5076548833074</v>
      </c>
      <c r="Y170" s="12">
        <f>(X170*POP_PADRAO!$G$2)/100000</f>
        <v>116.51412780663924</v>
      </c>
      <c r="Z170" s="8">
        <f>VLOOKUP(A170,OBITOS!A:AC,8,0)</f>
        <v>15</v>
      </c>
      <c r="AA170" s="1">
        <f>VLOOKUP(A170,POP_2021_FX_ETARIA!A:AC,24,0)</f>
        <v>1061.924881078224</v>
      </c>
      <c r="AB170" s="3">
        <f t="shared" si="24"/>
        <v>1412.5292915982691</v>
      </c>
      <c r="AC170" s="12">
        <f>(AB170*POP_PADRAO!$H$2)/100000</f>
        <v>128.95350404168025</v>
      </c>
      <c r="AD170" s="8">
        <f>VLOOKUP(A170,OBITOS!A:AC,9,0)</f>
        <v>21</v>
      </c>
      <c r="AE170" s="1">
        <f>VLOOKUP(A170,POP_2021_FX_ETARIA!A:AC,27,0)</f>
        <v>520.70559420005884</v>
      </c>
      <c r="AF170" s="3">
        <f t="shared" si="25"/>
        <v>4032.989127428435</v>
      </c>
      <c r="AG170" s="12">
        <f>(AF170*POP_PADRAO!$I$2)/100000</f>
        <v>278.86124565043224</v>
      </c>
      <c r="AH170" s="12">
        <f t="shared" si="26"/>
        <v>574.81971716761041</v>
      </c>
    </row>
    <row r="171" spans="1:34" x14ac:dyDescent="0.25">
      <c r="A171" s="8" t="s">
        <v>170</v>
      </c>
      <c r="B171" s="6">
        <f>VLOOKUP($A171,OBITOS!A:AC,2,0)</f>
        <v>0</v>
      </c>
      <c r="C171" s="1">
        <f>VLOOKUP(A171,POP_2021_FX_ETARIA!A:AC,6,0)</f>
        <v>3166.0403587443948</v>
      </c>
      <c r="D171" s="3">
        <f t="shared" si="18"/>
        <v>0</v>
      </c>
      <c r="E171" s="12">
        <f>(D171*POP_PADRAO!$B$2)/100000</f>
        <v>0</v>
      </c>
      <c r="F171" s="6">
        <f>VLOOKUP(A171,OBITOS!A:AC,3,0)</f>
        <v>0</v>
      </c>
      <c r="G171" s="1">
        <f>VLOOKUP(A171,POP_2021_FX_ETARIA!A:AC,9,0)</f>
        <v>2812.8011331315843</v>
      </c>
      <c r="H171" s="3">
        <f t="shared" si="19"/>
        <v>0</v>
      </c>
      <c r="I171" s="12">
        <f>(H171*POP_PADRAO!$C$2)/100000</f>
        <v>0</v>
      </c>
      <c r="J171" s="8">
        <f>VLOOKUP(A171,OBITOS!A:AC,4,0)</f>
        <v>0</v>
      </c>
      <c r="K171" s="1">
        <f>VLOOKUP(A171,POP_2021_FX_ETARIA!A:AC,12,0)</f>
        <v>4259.9660453887009</v>
      </c>
      <c r="L171" s="3">
        <f t="shared" si="20"/>
        <v>0</v>
      </c>
      <c r="M171" s="12">
        <f>(L171*POP_PADRAO!$D$2)/100000</f>
        <v>0</v>
      </c>
      <c r="N171" s="8">
        <f>VLOOKUP(A171,OBITOS!A:AB,5,0)</f>
        <v>4</v>
      </c>
      <c r="O171" s="1">
        <f>VLOOKUP(A171,POP_2021_FX_ETARIA!A:AC,15,0)</f>
        <v>5018.048257141626</v>
      </c>
      <c r="P171" s="3">
        <f t="shared" si="21"/>
        <v>79.712266503361107</v>
      </c>
      <c r="Q171" s="12">
        <f>(P171*POP_PADRAO!$E$2)/100000</f>
        <v>13.214706239249782</v>
      </c>
      <c r="R171" s="8">
        <f>VLOOKUP($A171,OBITOS!A:AB,6,0)</f>
        <v>6</v>
      </c>
      <c r="S171" s="1">
        <f>VLOOKUP(A171,POP_2021_FX_ETARIA!A:AC,18,0)</f>
        <v>4952.5019228030196</v>
      </c>
      <c r="T171" s="3">
        <f t="shared" si="22"/>
        <v>121.150886835075</v>
      </c>
      <c r="U171" s="12">
        <f>(T171*POP_PADRAO!$F$2)/100000</f>
        <v>18.48430787424418</v>
      </c>
      <c r="V171" s="8">
        <f>VLOOKUP(A171,OBITOS!A:AC,7,0)</f>
        <v>14</v>
      </c>
      <c r="W171" s="1">
        <f>VLOOKUP(A171,POP_2021_FX_ETARIA!A:AC,21,0)</f>
        <v>4551.6767855767011</v>
      </c>
      <c r="X171" s="3">
        <f t="shared" si="23"/>
        <v>307.57895737155661</v>
      </c>
      <c r="Y171" s="12">
        <f>(X171*POP_PADRAO!$G$2)/100000</f>
        <v>37.506024956125614</v>
      </c>
      <c r="Z171" s="8">
        <f>VLOOKUP(A171,OBITOS!A:AC,8,0)</f>
        <v>20</v>
      </c>
      <c r="AA171" s="1">
        <f>VLOOKUP(A171,POP_2021_FX_ETARIA!A:AC,24,0)</f>
        <v>3706.9462869978856</v>
      </c>
      <c r="AB171" s="3">
        <f t="shared" si="24"/>
        <v>539.52764490141124</v>
      </c>
      <c r="AC171" s="12">
        <f>(AB171*POP_PADRAO!$H$2)/100000</f>
        <v>49.254893863949384</v>
      </c>
      <c r="AD171" s="8">
        <f>VLOOKUP(A171,OBITOS!A:AC,9,0)</f>
        <v>61</v>
      </c>
      <c r="AE171" s="1">
        <f>VLOOKUP(A171,POP_2021_FX_ETARIA!A:AC,27,0)</f>
        <v>3356.1702753012642</v>
      </c>
      <c r="AF171" s="3">
        <f t="shared" si="25"/>
        <v>1817.5478297067148</v>
      </c>
      <c r="AG171" s="12">
        <f>(AF171*POP_PADRAO!$I$2)/100000</f>
        <v>125.67444042291139</v>
      </c>
      <c r="AH171" s="12">
        <f t="shared" si="26"/>
        <v>244.13437335648035</v>
      </c>
    </row>
    <row r="172" spans="1:34" x14ac:dyDescent="0.25">
      <c r="A172" s="8" t="s">
        <v>171</v>
      </c>
      <c r="B172" s="6">
        <f>VLOOKUP($A172,OBITOS!A:AC,2,0)</f>
        <v>0</v>
      </c>
      <c r="C172" s="1">
        <f>VLOOKUP(A172,POP_2021_FX_ETARIA!A:AC,6,0)</f>
        <v>2762.3684901531728</v>
      </c>
      <c r="D172" s="3">
        <f t="shared" si="18"/>
        <v>0</v>
      </c>
      <c r="E172" s="12">
        <f>(D172*POP_PADRAO!$B$2)/100000</f>
        <v>0</v>
      </c>
      <c r="F172" s="6">
        <f>VLOOKUP(A172,OBITOS!A:AC,3,0)</f>
        <v>0</v>
      </c>
      <c r="G172" s="1">
        <f>VLOOKUP(A172,POP_2021_FX_ETARIA!A:AC,9,0)</f>
        <v>2522.0809531082937</v>
      </c>
      <c r="H172" s="3">
        <f t="shared" si="19"/>
        <v>0</v>
      </c>
      <c r="I172" s="12">
        <f>(H172*POP_PADRAO!$C$2)/100000</f>
        <v>0</v>
      </c>
      <c r="J172" s="8">
        <f>VLOOKUP(A172,OBITOS!A:AC,4,0)</f>
        <v>1</v>
      </c>
      <c r="K172" s="1">
        <f>VLOOKUP(A172,POP_2021_FX_ETARIA!A:AC,12,0)</f>
        <v>3129.5196710243663</v>
      </c>
      <c r="L172" s="3">
        <f t="shared" si="20"/>
        <v>31.953785408630335</v>
      </c>
      <c r="M172" s="12">
        <f>(L172*POP_PADRAO!$D$2)/100000</f>
        <v>4.7285569647737073</v>
      </c>
      <c r="N172" s="8">
        <f>VLOOKUP(A172,OBITOS!A:AB,5,0)</f>
        <v>0</v>
      </c>
      <c r="O172" s="1">
        <f>VLOOKUP(A172,POP_2021_FX_ETARIA!A:AC,15,0)</f>
        <v>3434.2863140218305</v>
      </c>
      <c r="P172" s="3">
        <f t="shared" si="21"/>
        <v>0</v>
      </c>
      <c r="Q172" s="12">
        <f>(P172*POP_PADRAO!$E$2)/100000</f>
        <v>0</v>
      </c>
      <c r="R172" s="8">
        <f>VLOOKUP($A172,OBITOS!A:AB,6,0)</f>
        <v>3</v>
      </c>
      <c r="S172" s="1">
        <f>VLOOKUP(A172,POP_2021_FX_ETARIA!A:AC,18,0)</f>
        <v>3667.2959279414526</v>
      </c>
      <c r="T172" s="3">
        <f t="shared" si="22"/>
        <v>81.804142860213005</v>
      </c>
      <c r="U172" s="12">
        <f>(T172*POP_PADRAO!$F$2)/100000</f>
        <v>12.481072169742117</v>
      </c>
      <c r="V172" s="8">
        <f>VLOOKUP(A172,OBITOS!A:AC,7,0)</f>
        <v>11</v>
      </c>
      <c r="W172" s="1">
        <f>VLOOKUP(A172,POP_2021_FX_ETARIA!A:AC,21,0)</f>
        <v>3137.0530902049377</v>
      </c>
      <c r="X172" s="3">
        <f t="shared" si="23"/>
        <v>350.6475562796864</v>
      </c>
      <c r="Y172" s="12">
        <f>(X172*POP_PADRAO!$G$2)/100000</f>
        <v>42.757788468420614</v>
      </c>
      <c r="Z172" s="8">
        <f>VLOOKUP(A172,OBITOS!A:AC,8,0)</f>
        <v>12</v>
      </c>
      <c r="AA172" s="1">
        <f>VLOOKUP(A172,POP_2021_FX_ETARIA!A:AC,24,0)</f>
        <v>2417.9162191192268</v>
      </c>
      <c r="AB172" s="3">
        <f t="shared" si="24"/>
        <v>496.29511167972709</v>
      </c>
      <c r="AC172" s="12">
        <f>(AB172*POP_PADRAO!$H$2)/100000</f>
        <v>45.308082508818863</v>
      </c>
      <c r="AD172" s="8">
        <f>VLOOKUP(A172,OBITOS!A:AC,9,0)</f>
        <v>48</v>
      </c>
      <c r="AE172" s="1">
        <f>VLOOKUP(A172,POP_2021_FX_ETARIA!A:AC,27,0)</f>
        <v>1836.7668662028798</v>
      </c>
      <c r="AF172" s="3">
        <f t="shared" si="25"/>
        <v>2613.2875588740162</v>
      </c>
      <c r="AG172" s="12">
        <f>(AF172*POP_PADRAO!$I$2)/100000</f>
        <v>180.69590591112174</v>
      </c>
      <c r="AH172" s="12">
        <f t="shared" si="26"/>
        <v>285.97140602287703</v>
      </c>
    </row>
    <row r="173" spans="1:34" x14ac:dyDescent="0.25">
      <c r="A173" s="8" t="s">
        <v>172</v>
      </c>
      <c r="B173" s="6">
        <f>VLOOKUP($A173,OBITOS!A:AC,2,0)</f>
        <v>0</v>
      </c>
      <c r="C173" s="1">
        <f>VLOOKUP(A173,POP_2021_FX_ETARIA!A:AC,6,0)</f>
        <v>2533.6691466083153</v>
      </c>
      <c r="D173" s="3">
        <f t="shared" si="18"/>
        <v>0</v>
      </c>
      <c r="E173" s="12">
        <f>(D173*POP_PADRAO!$B$2)/100000</f>
        <v>0</v>
      </c>
      <c r="F173" s="6">
        <f>VLOOKUP(A173,OBITOS!A:AC,3,0)</f>
        <v>0</v>
      </c>
      <c r="G173" s="1">
        <f>VLOOKUP(A173,POP_2021_FX_ETARIA!A:AC,9,0)</f>
        <v>2433.2879181304415</v>
      </c>
      <c r="H173" s="3">
        <f t="shared" si="19"/>
        <v>0</v>
      </c>
      <c r="I173" s="12">
        <f>(H173*POP_PADRAO!$C$2)/100000</f>
        <v>0</v>
      </c>
      <c r="J173" s="8">
        <f>VLOOKUP(A173,OBITOS!A:AC,4,0)</f>
        <v>0</v>
      </c>
      <c r="K173" s="1">
        <f>VLOOKUP(A173,POP_2021_FX_ETARIA!A:AC,12,0)</f>
        <v>2941.1063646964953</v>
      </c>
      <c r="L173" s="3">
        <f t="shared" si="20"/>
        <v>0</v>
      </c>
      <c r="M173" s="12">
        <f>(L173*POP_PADRAO!$D$2)/100000</f>
        <v>0</v>
      </c>
      <c r="N173" s="8">
        <f>VLOOKUP(A173,OBITOS!A:AB,5,0)</f>
        <v>3</v>
      </c>
      <c r="O173" s="1">
        <f>VLOOKUP(A173,POP_2021_FX_ETARIA!A:AC,15,0)</f>
        <v>3649.5382031905965</v>
      </c>
      <c r="P173" s="3">
        <f t="shared" si="21"/>
        <v>82.202181015046236</v>
      </c>
      <c r="Q173" s="12">
        <f>(P173*POP_PADRAO!$E$2)/100000</f>
        <v>13.627484476227609</v>
      </c>
      <c r="R173" s="8">
        <f>VLOOKUP($A173,OBITOS!A:AB,6,0)</f>
        <v>5</v>
      </c>
      <c r="S173" s="1">
        <f>VLOOKUP(A173,POP_2021_FX_ETARIA!A:AC,18,0)</f>
        <v>4087.299680990805</v>
      </c>
      <c r="T173" s="3">
        <f t="shared" si="22"/>
        <v>122.33015414196265</v>
      </c>
      <c r="U173" s="12">
        <f>(T173*POP_PADRAO!$F$2)/100000</f>
        <v>18.664231773573253</v>
      </c>
      <c r="V173" s="8">
        <f>VLOOKUP(A173,OBITOS!A:AC,7,0)</f>
        <v>9</v>
      </c>
      <c r="W173" s="1">
        <f>VLOOKUP(A173,POP_2021_FX_ETARIA!A:AC,21,0)</f>
        <v>3535.6701629820877</v>
      </c>
      <c r="X173" s="3">
        <f t="shared" si="23"/>
        <v>254.54863109767956</v>
      </c>
      <c r="Y173" s="12">
        <f>(X173*POP_PADRAO!$G$2)/100000</f>
        <v>31.039533367571174</v>
      </c>
      <c r="Z173" s="8">
        <f>VLOOKUP(A173,OBITOS!A:AC,8,0)</f>
        <v>25</v>
      </c>
      <c r="AA173" s="1">
        <f>VLOOKUP(A173,POP_2021_FX_ETARIA!A:AC,24,0)</f>
        <v>3041.0741138560688</v>
      </c>
      <c r="AB173" s="3">
        <f t="shared" si="24"/>
        <v>822.07795877424735</v>
      </c>
      <c r="AC173" s="12">
        <f>(AB173*POP_PADRAO!$H$2)/100000</f>
        <v>75.049653136340709</v>
      </c>
      <c r="AD173" s="8">
        <f>VLOOKUP(A173,OBITOS!A:AC,9,0)</f>
        <v>56</v>
      </c>
      <c r="AE173" s="1">
        <f>VLOOKUP(A173,POP_2021_FX_ETARIA!A:AC,27,0)</f>
        <v>2588.8404788869116</v>
      </c>
      <c r="AF173" s="3">
        <f t="shared" si="25"/>
        <v>2163.1305774420507</v>
      </c>
      <c r="AG173" s="12">
        <f>(AF173*POP_PADRAO!$I$2)/100000</f>
        <v>149.56977771835886</v>
      </c>
      <c r="AH173" s="12">
        <f t="shared" si="26"/>
        <v>287.95068047207161</v>
      </c>
    </row>
    <row r="174" spans="1:34" x14ac:dyDescent="0.25">
      <c r="A174" s="8" t="s">
        <v>173</v>
      </c>
      <c r="B174" s="6">
        <f>VLOOKUP($A174,OBITOS!A:AC,2,0)</f>
        <v>0</v>
      </c>
      <c r="C174" s="1">
        <f>VLOOKUP(A174,POP_2021_FX_ETARIA!A:AC,6,0)</f>
        <v>3385.5492341356676</v>
      </c>
      <c r="D174" s="3">
        <f t="shared" si="18"/>
        <v>0</v>
      </c>
      <c r="E174" s="12">
        <f>(D174*POP_PADRAO!$B$2)/100000</f>
        <v>0</v>
      </c>
      <c r="F174" s="6">
        <f>VLOOKUP(A174,OBITOS!A:AC,3,0)</f>
        <v>0</v>
      </c>
      <c r="G174" s="1">
        <f>VLOOKUP(A174,POP_2021_FX_ETARIA!A:AC,9,0)</f>
        <v>3444.9903772720331</v>
      </c>
      <c r="H174" s="3">
        <f t="shared" si="19"/>
        <v>0</v>
      </c>
      <c r="I174" s="12">
        <f>(H174*POP_PADRAO!$C$2)/100000</f>
        <v>0</v>
      </c>
      <c r="J174" s="8">
        <f>VLOOKUP(A174,OBITOS!A:AC,4,0)</f>
        <v>3</v>
      </c>
      <c r="K174" s="1">
        <f>VLOOKUP(A174,POP_2021_FX_ETARIA!A:AC,12,0)</f>
        <v>3893.3117289633587</v>
      </c>
      <c r="L174" s="3">
        <f t="shared" si="20"/>
        <v>77.055222105186687</v>
      </c>
      <c r="M174" s="12">
        <f>(L174*POP_PADRAO!$D$2)/100000</f>
        <v>11.40271809734493</v>
      </c>
      <c r="N174" s="8">
        <f>VLOOKUP(A174,OBITOS!A:AB,5,0)</f>
        <v>1</v>
      </c>
      <c r="O174" s="1">
        <f>VLOOKUP(A174,POP_2021_FX_ETARIA!A:AC,15,0)</f>
        <v>4550.4072208228381</v>
      </c>
      <c r="P174" s="3">
        <f t="shared" si="21"/>
        <v>21.976055141262119</v>
      </c>
      <c r="Q174" s="12">
        <f>(P174*POP_PADRAO!$E$2)/100000</f>
        <v>3.6431922679941438</v>
      </c>
      <c r="R174" s="8">
        <f>VLOOKUP($A174,OBITOS!A:AB,6,0)</f>
        <v>3</v>
      </c>
      <c r="S174" s="1">
        <f>VLOOKUP(A174,POP_2021_FX_ETARIA!A:AC,18,0)</f>
        <v>5541.8389941827736</v>
      </c>
      <c r="T174" s="3">
        <f t="shared" si="22"/>
        <v>54.133654968126599</v>
      </c>
      <c r="U174" s="12">
        <f>(T174*POP_PADRAO!$F$2)/100000</f>
        <v>8.2593134142808822</v>
      </c>
      <c r="V174" s="8">
        <f>VLOOKUP(A174,OBITOS!A:AC,7,0)</f>
        <v>11</v>
      </c>
      <c r="W174" s="1">
        <f>VLOOKUP(A174,POP_2021_FX_ETARIA!A:AC,21,0)</f>
        <v>5063.0695497821525</v>
      </c>
      <c r="X174" s="3">
        <f t="shared" si="23"/>
        <v>217.2595081273038</v>
      </c>
      <c r="Y174" s="12">
        <f>(X174*POP_PADRAO!$G$2)/100000</f>
        <v>26.492516274235118</v>
      </c>
      <c r="Z174" s="8">
        <f>VLOOKUP(A174,OBITOS!A:AC,8,0)</f>
        <v>30</v>
      </c>
      <c r="AA174" s="1">
        <f>VLOOKUP(A174,POP_2021_FX_ETARIA!A:AC,24,0)</f>
        <v>3678.5392051557465</v>
      </c>
      <c r="AB174" s="3">
        <f t="shared" si="24"/>
        <v>815.54112452988863</v>
      </c>
      <c r="AC174" s="12">
        <f>(AB174*POP_PADRAO!$H$2)/100000</f>
        <v>74.452888392300665</v>
      </c>
      <c r="AD174" s="8">
        <f>VLOOKUP(A174,OBITOS!A:AC,9,0)</f>
        <v>65</v>
      </c>
      <c r="AE174" s="1">
        <f>VLOOKUP(A174,POP_2021_FX_ETARIA!A:AC,27,0)</f>
        <v>2783.1138974276005</v>
      </c>
      <c r="AF174" s="3">
        <f t="shared" si="25"/>
        <v>2335.5134714421401</v>
      </c>
      <c r="AG174" s="12">
        <f>(AF174*POP_PADRAO!$I$2)/100000</f>
        <v>161.48920200412255</v>
      </c>
      <c r="AH174" s="12">
        <f t="shared" si="26"/>
        <v>285.7398304502783</v>
      </c>
    </row>
    <row r="175" spans="1:34" x14ac:dyDescent="0.25">
      <c r="A175" s="8" t="s">
        <v>174</v>
      </c>
      <c r="B175" s="6">
        <f>VLOOKUP($A175,OBITOS!A:AC,2,0)</f>
        <v>0</v>
      </c>
      <c r="C175" s="1">
        <f>VLOOKUP(A175,POP_2021_FX_ETARIA!A:AC,6,0)</f>
        <v>2724.4739136971884</v>
      </c>
      <c r="D175" s="3">
        <f t="shared" si="18"/>
        <v>0</v>
      </c>
      <c r="E175" s="12">
        <f>(D175*POP_PADRAO!$B$2)/100000</f>
        <v>0</v>
      </c>
      <c r="F175" s="6">
        <f>VLOOKUP(A175,OBITOS!A:AC,3,0)</f>
        <v>0</v>
      </c>
      <c r="G175" s="1">
        <f>VLOOKUP(A175,POP_2021_FX_ETARIA!A:AC,9,0)</f>
        <v>2562.1365066338394</v>
      </c>
      <c r="H175" s="3">
        <f t="shared" si="19"/>
        <v>0</v>
      </c>
      <c r="I175" s="12">
        <f>(H175*POP_PADRAO!$C$2)/100000</f>
        <v>0</v>
      </c>
      <c r="J175" s="8">
        <f>VLOOKUP(A175,OBITOS!A:AC,4,0)</f>
        <v>0</v>
      </c>
      <c r="K175" s="1">
        <f>VLOOKUP(A175,POP_2021_FX_ETARIA!A:AC,12,0)</f>
        <v>2546.288620226444</v>
      </c>
      <c r="L175" s="3">
        <f t="shared" si="20"/>
        <v>0</v>
      </c>
      <c r="M175" s="12">
        <f>(L175*POP_PADRAO!$D$2)/100000</f>
        <v>0</v>
      </c>
      <c r="N175" s="8">
        <f>VLOOKUP(A175,OBITOS!A:AB,5,0)</f>
        <v>0</v>
      </c>
      <c r="O175" s="1">
        <f>VLOOKUP(A175,POP_2021_FX_ETARIA!A:AC,15,0)</f>
        <v>3379.9454653230587</v>
      </c>
      <c r="P175" s="3">
        <f t="shared" si="21"/>
        <v>0</v>
      </c>
      <c r="Q175" s="12">
        <f>(P175*POP_PADRAO!$E$2)/100000</f>
        <v>0</v>
      </c>
      <c r="R175" s="8">
        <f>VLOOKUP($A175,OBITOS!A:AB,6,0)</f>
        <v>4</v>
      </c>
      <c r="S175" s="1">
        <f>VLOOKUP(A175,POP_2021_FX_ETARIA!A:AC,18,0)</f>
        <v>4320.8799702020669</v>
      </c>
      <c r="T175" s="3">
        <f t="shared" si="22"/>
        <v>92.573735618324505</v>
      </c>
      <c r="U175" s="12">
        <f>(T175*POP_PADRAO!$F$2)/100000</f>
        <v>14.124217122466723</v>
      </c>
      <c r="V175" s="8">
        <f>VLOOKUP(A175,OBITOS!A:AC,7,0)</f>
        <v>4</v>
      </c>
      <c r="W175" s="1">
        <f>VLOOKUP(A175,POP_2021_FX_ETARIA!A:AC,21,0)</f>
        <v>3649.0419161676646</v>
      </c>
      <c r="X175" s="3">
        <f t="shared" si="23"/>
        <v>109.61781453584733</v>
      </c>
      <c r="Y175" s="12">
        <f>(X175*POP_PADRAO!$G$2)/100000</f>
        <v>13.366741739263192</v>
      </c>
      <c r="Z175" s="8">
        <f>VLOOKUP(A175,OBITOS!A:AC,8,0)</f>
        <v>11</v>
      </c>
      <c r="AA175" s="1">
        <f>VLOOKUP(A175,POP_2021_FX_ETARIA!A:AC,24,0)</f>
        <v>3030.5948619315841</v>
      </c>
      <c r="AB175" s="3">
        <f t="shared" si="24"/>
        <v>362.96504485555107</v>
      </c>
      <c r="AC175" s="12">
        <f>(AB175*POP_PADRAO!$H$2)/100000</f>
        <v>33.136030988644954</v>
      </c>
      <c r="AD175" s="8">
        <f>VLOOKUP(A175,OBITOS!A:AC,9,0)</f>
        <v>59</v>
      </c>
      <c r="AE175" s="1">
        <f>VLOOKUP(A175,POP_2021_FX_ETARIA!A:AC,27,0)</f>
        <v>3167.5931314720146</v>
      </c>
      <c r="AF175" s="3">
        <f t="shared" si="25"/>
        <v>1862.6129541006442</v>
      </c>
      <c r="AG175" s="12">
        <f>(AF175*POP_PADRAO!$I$2)/100000</f>
        <v>128.7904708228981</v>
      </c>
      <c r="AH175" s="12">
        <f t="shared" si="26"/>
        <v>189.41746067327296</v>
      </c>
    </row>
    <row r="176" spans="1:34" x14ac:dyDescent="0.25">
      <c r="A176" s="8" t="s">
        <v>175</v>
      </c>
      <c r="B176" s="6">
        <f>VLOOKUP($A176,OBITOS!A:AC,2,0)</f>
        <v>0</v>
      </c>
      <c r="C176" s="1">
        <f>VLOOKUP(A176,POP_2021_FX_ETARIA!A:AC,6,0)</f>
        <v>3426.1683957299656</v>
      </c>
      <c r="D176" s="3">
        <f t="shared" si="18"/>
        <v>0</v>
      </c>
      <c r="E176" s="12">
        <f>(D176*POP_PADRAO!$B$2)/100000</f>
        <v>0</v>
      </c>
      <c r="F176" s="6">
        <f>VLOOKUP(A176,OBITOS!A:AC,3,0)</f>
        <v>0</v>
      </c>
      <c r="G176" s="1">
        <f>VLOOKUP(A176,POP_2021_FX_ETARIA!A:AC,9,0)</f>
        <v>3432.9913828477638</v>
      </c>
      <c r="H176" s="3">
        <f t="shared" si="19"/>
        <v>0</v>
      </c>
      <c r="I176" s="12">
        <f>(H176*POP_PADRAO!$C$2)/100000</f>
        <v>0</v>
      </c>
      <c r="J176" s="8">
        <f>VLOOKUP(A176,OBITOS!A:AC,4,0)</f>
        <v>0</v>
      </c>
      <c r="K176" s="1">
        <f>VLOOKUP(A176,POP_2021_FX_ETARIA!A:AC,12,0)</f>
        <v>4457.0044137401655</v>
      </c>
      <c r="L176" s="3">
        <f t="shared" si="20"/>
        <v>0</v>
      </c>
      <c r="M176" s="12">
        <f>(L176*POP_PADRAO!$D$2)/100000</f>
        <v>0</v>
      </c>
      <c r="N176" s="8">
        <f>VLOOKUP(A176,OBITOS!A:AB,5,0)</f>
        <v>1</v>
      </c>
      <c r="O176" s="1">
        <f>VLOOKUP(A176,POP_2021_FX_ETARIA!A:AC,15,0)</f>
        <v>5575.2885087645018</v>
      </c>
      <c r="P176" s="3">
        <f t="shared" si="21"/>
        <v>17.936291519765721</v>
      </c>
      <c r="Q176" s="12">
        <f>(P176*POP_PADRAO!$E$2)/100000</f>
        <v>2.9734799153560241</v>
      </c>
      <c r="R176" s="8">
        <f>VLOOKUP($A176,OBITOS!A:AB,6,0)</f>
        <v>3</v>
      </c>
      <c r="S176" s="1">
        <f>VLOOKUP(A176,POP_2021_FX_ETARIA!A:AC,18,0)</f>
        <v>5830.1671477791233</v>
      </c>
      <c r="T176" s="3">
        <f t="shared" si="22"/>
        <v>51.456500713582201</v>
      </c>
      <c r="U176" s="12">
        <f>(T176*POP_PADRAO!$F$2)/100000</f>
        <v>7.8508529831557956</v>
      </c>
      <c r="V176" s="8">
        <f>VLOOKUP(A176,OBITOS!A:AC,7,0)</f>
        <v>8</v>
      </c>
      <c r="W176" s="1">
        <f>VLOOKUP(A176,POP_2021_FX_ETARIA!A:AC,21,0)</f>
        <v>5637.5149700598804</v>
      </c>
      <c r="X176" s="3">
        <f t="shared" si="23"/>
        <v>141.90649678957794</v>
      </c>
      <c r="Y176" s="12">
        <f>(X176*POP_PADRAO!$G$2)/100000</f>
        <v>17.304007580716426</v>
      </c>
      <c r="Z176" s="8">
        <f>VLOOKUP(A176,OBITOS!A:AC,8,0)</f>
        <v>17</v>
      </c>
      <c r="AA176" s="1">
        <f>VLOOKUP(A176,POP_2021_FX_ETARIA!A:AC,24,0)</f>
        <v>5042.9605715070757</v>
      </c>
      <c r="AB176" s="3">
        <f t="shared" si="24"/>
        <v>337.10356761563168</v>
      </c>
      <c r="AC176" s="12">
        <f>(AB176*POP_PADRAO!$H$2)/100000</f>
        <v>30.775068897722004</v>
      </c>
      <c r="AD176" s="8">
        <f>VLOOKUP(A176,OBITOS!A:AC,9,0)</f>
        <v>79</v>
      </c>
      <c r="AE176" s="1">
        <f>VLOOKUP(A176,POP_2021_FX_ETARIA!A:AC,27,0)</f>
        <v>5164.5007209332807</v>
      </c>
      <c r="AF176" s="3">
        <f t="shared" si="25"/>
        <v>1529.6735206133121</v>
      </c>
      <c r="AG176" s="12">
        <f>(AF176*POP_PADRAO!$I$2)/100000</f>
        <v>105.76935615710504</v>
      </c>
      <c r="AH176" s="12">
        <f t="shared" si="26"/>
        <v>164.67276553405529</v>
      </c>
    </row>
    <row r="177" spans="1:34" x14ac:dyDescent="0.25">
      <c r="A177" s="8" t="s">
        <v>176</v>
      </c>
      <c r="B177" s="6">
        <f>VLOOKUP($A177,OBITOS!A:AC,2,0)</f>
        <v>0</v>
      </c>
      <c r="C177" s="1">
        <f>VLOOKUP(A177,POP_2021_FX_ETARIA!A:AC,6,0)</f>
        <v>3975.0941844527115</v>
      </c>
      <c r="D177" s="3">
        <f t="shared" si="18"/>
        <v>0</v>
      </c>
      <c r="E177" s="12">
        <f>(D177*POP_PADRAO!$B$2)/100000</f>
        <v>0</v>
      </c>
      <c r="F177" s="6">
        <f>VLOOKUP(A177,OBITOS!A:AC,3,0)</f>
        <v>0</v>
      </c>
      <c r="G177" s="1">
        <f>VLOOKUP(A177,POP_2021_FX_ETARIA!A:AC,9,0)</f>
        <v>3627.1749345993608</v>
      </c>
      <c r="H177" s="3">
        <f t="shared" si="19"/>
        <v>0</v>
      </c>
      <c r="I177" s="12">
        <f>(H177*POP_PADRAO!$C$2)/100000</f>
        <v>0</v>
      </c>
      <c r="J177" s="8">
        <f>VLOOKUP(A177,OBITOS!A:AC,4,0)</f>
        <v>0</v>
      </c>
      <c r="K177" s="1">
        <f>VLOOKUP(A177,POP_2021_FX_ETARIA!A:AC,12,0)</f>
        <v>4567.3473027195714</v>
      </c>
      <c r="L177" s="3">
        <f t="shared" si="20"/>
        <v>0</v>
      </c>
      <c r="M177" s="12">
        <f>(L177*POP_PADRAO!$D$2)/100000</f>
        <v>0</v>
      </c>
      <c r="N177" s="8">
        <f>VLOOKUP(A177,OBITOS!A:AB,5,0)</f>
        <v>0</v>
      </c>
      <c r="O177" s="1">
        <f>VLOOKUP(A177,POP_2021_FX_ETARIA!A:AC,15,0)</f>
        <v>3628.6461576173551</v>
      </c>
      <c r="P177" s="3">
        <f t="shared" si="21"/>
        <v>0</v>
      </c>
      <c r="Q177" s="12">
        <f>(P177*POP_PADRAO!$E$2)/100000</f>
        <v>0</v>
      </c>
      <c r="R177" s="8">
        <f>VLOOKUP($A177,OBITOS!A:AB,6,0)</f>
        <v>3</v>
      </c>
      <c r="S177" s="1">
        <f>VLOOKUP(A177,POP_2021_FX_ETARIA!A:AC,18,0)</f>
        <v>2823.8312710911136</v>
      </c>
      <c r="T177" s="3">
        <f t="shared" si="22"/>
        <v>106.23864218490702</v>
      </c>
      <c r="U177" s="12">
        <f>(T177*POP_PADRAO!$F$2)/100000</f>
        <v>16.209107680414867</v>
      </c>
      <c r="V177" s="8">
        <f>VLOOKUP(A177,OBITOS!A:AC,7,0)</f>
        <v>4</v>
      </c>
      <c r="W177" s="1">
        <f>VLOOKUP(A177,POP_2021_FX_ETARIA!A:AC,21,0)</f>
        <v>1608.6075233336476</v>
      </c>
      <c r="X177" s="3">
        <f t="shared" si="23"/>
        <v>248.66227106227109</v>
      </c>
      <c r="Y177" s="12">
        <f>(X177*POP_PADRAO!$G$2)/100000</f>
        <v>30.321753554948703</v>
      </c>
      <c r="Z177" s="8">
        <f>VLOOKUP(A177,OBITOS!A:AC,8,0)</f>
        <v>8</v>
      </c>
      <c r="AA177" s="1">
        <f>VLOOKUP(A177,POP_2021_FX_ETARIA!A:AC,24,0)</f>
        <v>772.20171265461465</v>
      </c>
      <c r="AB177" s="3">
        <f t="shared" si="24"/>
        <v>1035.9987382698525</v>
      </c>
      <c r="AC177" s="12">
        <f>(AB177*POP_PADRAO!$H$2)/100000</f>
        <v>94.579042202724381</v>
      </c>
      <c r="AD177" s="8">
        <f>VLOOKUP(A177,OBITOS!A:AC,9,0)</f>
        <v>12</v>
      </c>
      <c r="AE177" s="1">
        <f>VLOOKUP(A177,POP_2021_FX_ETARIA!A:AC,27,0)</f>
        <v>404.17982873453855</v>
      </c>
      <c r="AF177" s="3">
        <f t="shared" si="25"/>
        <v>2968.975477467849</v>
      </c>
      <c r="AG177" s="12">
        <f>(AF177*POP_PADRAO!$I$2)/100000</f>
        <v>205.2899657778616</v>
      </c>
      <c r="AH177" s="12">
        <f t="shared" si="26"/>
        <v>346.39986921594954</v>
      </c>
    </row>
    <row r="178" spans="1:34" x14ac:dyDescent="0.25">
      <c r="A178" s="8" t="s">
        <v>177</v>
      </c>
      <c r="B178" s="6">
        <f>VLOOKUP($A178,OBITOS!A:AC,2,0)</f>
        <v>0</v>
      </c>
      <c r="C178" s="1">
        <f>VLOOKUP(A178,POP_2021_FX_ETARIA!A:AC,6,0)</f>
        <v>4928.1991384374387</v>
      </c>
      <c r="D178" s="3">
        <f t="shared" si="18"/>
        <v>0</v>
      </c>
      <c r="E178" s="12">
        <f>(D178*POP_PADRAO!$B$2)/100000</f>
        <v>0</v>
      </c>
      <c r="F178" s="6">
        <f>VLOOKUP(A178,OBITOS!A:AC,3,0)</f>
        <v>0</v>
      </c>
      <c r="G178" s="1">
        <f>VLOOKUP(A178,POP_2021_FX_ETARIA!A:AC,9,0)</f>
        <v>4452.6077899428356</v>
      </c>
      <c r="H178" s="3">
        <f t="shared" si="19"/>
        <v>0</v>
      </c>
      <c r="I178" s="12">
        <f>(H178*POP_PADRAO!$C$2)/100000</f>
        <v>0</v>
      </c>
      <c r="J178" s="8">
        <f>VLOOKUP(A178,OBITOS!A:AC,4,0)</f>
        <v>2</v>
      </c>
      <c r="K178" s="1">
        <f>VLOOKUP(A178,POP_2021_FX_ETARIA!A:AC,12,0)</f>
        <v>5137.424066793661</v>
      </c>
      <c r="L178" s="3">
        <f t="shared" si="20"/>
        <v>38.930015782174436</v>
      </c>
      <c r="M178" s="12">
        <f>(L178*POP_PADRAO!$D$2)/100000</f>
        <v>5.7609073513973321</v>
      </c>
      <c r="N178" s="8">
        <f>VLOOKUP(A178,OBITOS!A:AB,5,0)</f>
        <v>2</v>
      </c>
      <c r="O178" s="1">
        <f>VLOOKUP(A178,POP_2021_FX_ETARIA!A:AC,15,0)</f>
        <v>7583.9063610736612</v>
      </c>
      <c r="P178" s="3">
        <f t="shared" si="21"/>
        <v>26.371633624928588</v>
      </c>
      <c r="Q178" s="12">
        <f>(P178*POP_PADRAO!$E$2)/100000</f>
        <v>4.3718916383823911</v>
      </c>
      <c r="R178" s="8">
        <f>VLOOKUP($A178,OBITOS!A:AB,6,0)</f>
        <v>6</v>
      </c>
      <c r="S178" s="1">
        <f>VLOOKUP(A178,POP_2021_FX_ETARIA!A:AC,18,0)</f>
        <v>8064.3863892013496</v>
      </c>
      <c r="T178" s="3">
        <f t="shared" si="22"/>
        <v>74.401196947040205</v>
      </c>
      <c r="U178" s="12">
        <f>(T178*POP_PADRAO!$F$2)/100000</f>
        <v>11.351585337163296</v>
      </c>
      <c r="V178" s="8">
        <f>VLOOKUP(A178,OBITOS!A:AC,7,0)</f>
        <v>9</v>
      </c>
      <c r="W178" s="1">
        <f>VLOOKUP(A178,POP_2021_FX_ETARIA!A:AC,21,0)</f>
        <v>6430.7532761383991</v>
      </c>
      <c r="X178" s="3">
        <f t="shared" si="23"/>
        <v>139.95250032985882</v>
      </c>
      <c r="Y178" s="12">
        <f>(X178*POP_PADRAO!$G$2)/100000</f>
        <v>17.065738225072973</v>
      </c>
      <c r="Z178" s="8">
        <f>VLOOKUP(A178,OBITOS!A:AC,8,0)</f>
        <v>17</v>
      </c>
      <c r="AA178" s="1">
        <f>VLOOKUP(A178,POP_2021_FX_ETARIA!A:AC,24,0)</f>
        <v>4009.0138915318744</v>
      </c>
      <c r="AB178" s="3">
        <f t="shared" si="24"/>
        <v>424.04442738172133</v>
      </c>
      <c r="AC178" s="12">
        <f>(AB178*POP_PADRAO!$H$2)/100000</f>
        <v>38.712128028402432</v>
      </c>
      <c r="AD178" s="8">
        <f>VLOOKUP(A178,OBITOS!A:AC,9,0)</f>
        <v>51</v>
      </c>
      <c r="AE178" s="1">
        <f>VLOOKUP(A178,POP_2021_FX_ETARIA!A:AC,27,0)</f>
        <v>2391.571836346337</v>
      </c>
      <c r="AF178" s="3">
        <f t="shared" si="25"/>
        <v>2132.4887350201429</v>
      </c>
      <c r="AG178" s="12">
        <f>(AF178*POP_PADRAO!$I$2)/100000</f>
        <v>147.45104591006216</v>
      </c>
      <c r="AH178" s="12">
        <f t="shared" si="26"/>
        <v>224.71329649048059</v>
      </c>
    </row>
    <row r="179" spans="1:34" x14ac:dyDescent="0.25">
      <c r="A179" s="8" t="s">
        <v>178</v>
      </c>
      <c r="B179" s="6">
        <f>VLOOKUP($A179,OBITOS!A:AC,2,0)</f>
        <v>0</v>
      </c>
      <c r="C179" s="1">
        <f>VLOOKUP(A179,POP_2021_FX_ETARIA!A:AC,6,0)</f>
        <v>3084.5562952809864</v>
      </c>
      <c r="D179" s="3">
        <f t="shared" si="18"/>
        <v>0</v>
      </c>
      <c r="E179" s="12">
        <f>(D179*POP_PADRAO!$B$2)/100000</f>
        <v>0</v>
      </c>
      <c r="F179" s="6">
        <f>VLOOKUP(A179,OBITOS!A:AC,3,0)</f>
        <v>0</v>
      </c>
      <c r="G179" s="1">
        <f>VLOOKUP(A179,POP_2021_FX_ETARIA!A:AC,9,0)</f>
        <v>3165.4730646255211</v>
      </c>
      <c r="H179" s="3">
        <f t="shared" si="19"/>
        <v>0</v>
      </c>
      <c r="I179" s="12">
        <f>(H179*POP_PADRAO!$C$2)/100000</f>
        <v>0</v>
      </c>
      <c r="J179" s="8">
        <f>VLOOKUP(A179,OBITOS!A:AC,4,0)</f>
        <v>0</v>
      </c>
      <c r="K179" s="1">
        <f>VLOOKUP(A179,POP_2021_FX_ETARIA!A:AC,12,0)</f>
        <v>4097.1461921938962</v>
      </c>
      <c r="L179" s="3">
        <f t="shared" si="20"/>
        <v>0</v>
      </c>
      <c r="M179" s="12">
        <f>(L179*POP_PADRAO!$D$2)/100000</f>
        <v>0</v>
      </c>
      <c r="N179" s="8">
        <f>VLOOKUP(A179,OBITOS!A:AB,5,0)</f>
        <v>6</v>
      </c>
      <c r="O179" s="1">
        <f>VLOOKUP(A179,POP_2021_FX_ETARIA!A:AC,15,0)</f>
        <v>5462.7096457899252</v>
      </c>
      <c r="P179" s="3">
        <f t="shared" si="21"/>
        <v>109.83560154298446</v>
      </c>
      <c r="Q179" s="12">
        <f>(P179*POP_PADRAO!$E$2)/100000</f>
        <v>18.208555253420489</v>
      </c>
      <c r="R179" s="8">
        <f>VLOOKUP($A179,OBITOS!A:AB,6,0)</f>
        <v>10</v>
      </c>
      <c r="S179" s="1">
        <f>VLOOKUP(A179,POP_2021_FX_ETARIA!A:AC,18,0)</f>
        <v>5826.0579302587175</v>
      </c>
      <c r="T179" s="3">
        <f t="shared" si="22"/>
        <v>171.64264618899747</v>
      </c>
      <c r="U179" s="12">
        <f>(T179*POP_PADRAO!$F$2)/100000</f>
        <v>26.187967743285647</v>
      </c>
      <c r="V179" s="8">
        <f>VLOOKUP(A179,OBITOS!A:AC,7,0)</f>
        <v>8</v>
      </c>
      <c r="W179" s="1">
        <f>VLOOKUP(A179,POP_2021_FX_ETARIA!A:AC,21,0)</f>
        <v>4989.4409352314515</v>
      </c>
      <c r="X179" s="3">
        <f t="shared" si="23"/>
        <v>160.33860514332142</v>
      </c>
      <c r="Y179" s="12">
        <f>(X179*POP_PADRAO!$G$2)/100000</f>
        <v>19.551609698290431</v>
      </c>
      <c r="Z179" s="8">
        <f>VLOOKUP(A179,OBITOS!A:AC,8,0)</f>
        <v>14</v>
      </c>
      <c r="AA179" s="1">
        <f>VLOOKUP(A179,POP_2021_FX_ETARIA!A:AC,24,0)</f>
        <v>3485.6327307326355</v>
      </c>
      <c r="AB179" s="3">
        <f t="shared" si="24"/>
        <v>401.64874160615818</v>
      </c>
      <c r="AC179" s="12">
        <f>(AB179*POP_PADRAO!$H$2)/100000</f>
        <v>36.66756713090237</v>
      </c>
      <c r="AD179" s="8">
        <f>VLOOKUP(A179,OBITOS!A:AC,9,0)</f>
        <v>55</v>
      </c>
      <c r="AE179" s="1">
        <f>VLOOKUP(A179,POP_2021_FX_ETARIA!A:AC,27,0)</f>
        <v>2324.5575642245481</v>
      </c>
      <c r="AF179" s="3">
        <f t="shared" si="25"/>
        <v>2366.041643642734</v>
      </c>
      <c r="AG179" s="12">
        <f>(AF179*POP_PADRAO!$I$2)/100000</f>
        <v>163.60007407897902</v>
      </c>
      <c r="AH179" s="12">
        <f t="shared" si="26"/>
        <v>264.21577390487795</v>
      </c>
    </row>
    <row r="180" spans="1:34" x14ac:dyDescent="0.25">
      <c r="A180" s="8" t="s">
        <v>179</v>
      </c>
      <c r="B180" s="6">
        <f>VLOOKUP($A180,OBITOS!A:AC,2,0)</f>
        <v>0</v>
      </c>
      <c r="C180" s="1">
        <f>VLOOKUP(A180,POP_2021_FX_ETARIA!A:AC,6,0)</f>
        <v>3821.2533865141486</v>
      </c>
      <c r="D180" s="3">
        <f t="shared" si="18"/>
        <v>0</v>
      </c>
      <c r="E180" s="12">
        <f>(D180*POP_PADRAO!$B$2)/100000</f>
        <v>0</v>
      </c>
      <c r="F180" s="6">
        <f>VLOOKUP(A180,OBITOS!A:AC,3,0)</f>
        <v>0</v>
      </c>
      <c r="G180" s="1">
        <f>VLOOKUP(A180,POP_2021_FX_ETARIA!A:AC,9,0)</f>
        <v>3045.3855210926463</v>
      </c>
      <c r="H180" s="3">
        <f t="shared" si="19"/>
        <v>0</v>
      </c>
      <c r="I180" s="12">
        <f>(H180*POP_PADRAO!$C$2)/100000</f>
        <v>0</v>
      </c>
      <c r="J180" s="8">
        <f>VLOOKUP(A180,OBITOS!A:AC,4,0)</f>
        <v>0</v>
      </c>
      <c r="K180" s="1">
        <f>VLOOKUP(A180,POP_2021_FX_ETARIA!A:AC,12,0)</f>
        <v>3048.7054924242425</v>
      </c>
      <c r="L180" s="3">
        <f t="shared" si="20"/>
        <v>0</v>
      </c>
      <c r="M180" s="12">
        <f>(L180*POP_PADRAO!$D$2)/100000</f>
        <v>0</v>
      </c>
      <c r="N180" s="8">
        <f>VLOOKUP(A180,OBITOS!A:AB,5,0)</f>
        <v>0</v>
      </c>
      <c r="O180" s="1">
        <f>VLOOKUP(A180,POP_2021_FX_ETARIA!A:AC,15,0)</f>
        <v>4313.074306177261</v>
      </c>
      <c r="P180" s="3">
        <f t="shared" si="21"/>
        <v>0</v>
      </c>
      <c r="Q180" s="12">
        <f>(P180*POP_PADRAO!$E$2)/100000</f>
        <v>0</v>
      </c>
      <c r="R180" s="8">
        <f>VLOOKUP($A180,OBITOS!A:AB,6,0)</f>
        <v>2</v>
      </c>
      <c r="S180" s="1">
        <f>VLOOKUP(A180,POP_2021_FX_ETARIA!A:AC,18,0)</f>
        <v>5054.6209115281499</v>
      </c>
      <c r="T180" s="3">
        <f t="shared" si="22"/>
        <v>39.567754634943441</v>
      </c>
      <c r="U180" s="12">
        <f>(T180*POP_PADRAO!$F$2)/100000</f>
        <v>6.0369558793283256</v>
      </c>
      <c r="V180" s="8">
        <f>VLOOKUP(A180,OBITOS!A:AC,7,0)</f>
        <v>6</v>
      </c>
      <c r="W180" s="1">
        <f>VLOOKUP(A180,POP_2021_FX_ETARIA!A:AC,21,0)</f>
        <v>3850.7449402786997</v>
      </c>
      <c r="X180" s="3">
        <f t="shared" si="23"/>
        <v>155.81400723896678</v>
      </c>
      <c r="Y180" s="12">
        <f>(X180*POP_PADRAO!$G$2)/100000</f>
        <v>18.999882482074653</v>
      </c>
      <c r="Z180" s="8">
        <f>VLOOKUP(A180,OBITOS!A:AC,8,0)</f>
        <v>16</v>
      </c>
      <c r="AA180" s="1">
        <f>VLOOKUP(A180,POP_2021_FX_ETARIA!A:AC,24,0)</f>
        <v>2994.6595550930142</v>
      </c>
      <c r="AB180" s="3">
        <f t="shared" si="24"/>
        <v>534.28443887014862</v>
      </c>
      <c r="AC180" s="12">
        <f>(AB180*POP_PADRAO!$H$2)/100000</f>
        <v>48.776227832621466</v>
      </c>
      <c r="AD180" s="8">
        <f>VLOOKUP(A180,OBITOS!A:AC,9,0)</f>
        <v>57</v>
      </c>
      <c r="AE180" s="1">
        <f>VLOOKUP(A180,POP_2021_FX_ETARIA!A:AC,27,0)</f>
        <v>2443.6159143075747</v>
      </c>
      <c r="AF180" s="3">
        <f t="shared" si="25"/>
        <v>2332.6088059199587</v>
      </c>
      <c r="AG180" s="12">
        <f>(AF180*POP_PADRAO!$I$2)/100000</f>
        <v>161.28835875359044</v>
      </c>
      <c r="AH180" s="12">
        <f t="shared" si="26"/>
        <v>235.10142494761487</v>
      </c>
    </row>
    <row r="181" spans="1:34" x14ac:dyDescent="0.25">
      <c r="A181" s="8" t="s">
        <v>180</v>
      </c>
      <c r="B181" s="6">
        <f>VLOOKUP($A181,OBITOS!A:AC,2,0)</f>
        <v>0</v>
      </c>
      <c r="C181" s="1">
        <f>VLOOKUP(A181,POP_2021_FX_ETARIA!A:AC,6,0)</f>
        <v>3124.9625978326312</v>
      </c>
      <c r="D181" s="3">
        <f t="shared" si="18"/>
        <v>0</v>
      </c>
      <c r="E181" s="12">
        <f>(D181*POP_PADRAO!$B$2)/100000</f>
        <v>0</v>
      </c>
      <c r="F181" s="6">
        <f>VLOOKUP(A181,OBITOS!A:AC,3,0)</f>
        <v>0</v>
      </c>
      <c r="G181" s="1">
        <f>VLOOKUP(A181,POP_2021_FX_ETARIA!A:AC,9,0)</f>
        <v>2862.3764381349661</v>
      </c>
      <c r="H181" s="3">
        <f t="shared" si="19"/>
        <v>0</v>
      </c>
      <c r="I181" s="12">
        <f>(H181*POP_PADRAO!$C$2)/100000</f>
        <v>0</v>
      </c>
      <c r="J181" s="8">
        <f>VLOOKUP(A181,OBITOS!A:AC,4,0)</f>
        <v>1</v>
      </c>
      <c r="K181" s="1">
        <f>VLOOKUP(A181,POP_2021_FX_ETARIA!A:AC,12,0)</f>
        <v>3471.8827751196172</v>
      </c>
      <c r="L181" s="3">
        <f t="shared" si="20"/>
        <v>28.802815785321176</v>
      </c>
      <c r="M181" s="12">
        <f>(L181*POP_PADRAO!$D$2)/100000</f>
        <v>4.2622729496702974</v>
      </c>
      <c r="N181" s="8">
        <f>VLOOKUP(A181,OBITOS!A:AB,5,0)</f>
        <v>0</v>
      </c>
      <c r="O181" s="1">
        <f>VLOOKUP(A181,POP_2021_FX_ETARIA!A:AC,15,0)</f>
        <v>4564.6344725893941</v>
      </c>
      <c r="P181" s="3">
        <f t="shared" si="21"/>
        <v>0</v>
      </c>
      <c r="Q181" s="12">
        <f>(P181*POP_PADRAO!$E$2)/100000</f>
        <v>0</v>
      </c>
      <c r="R181" s="8">
        <f>VLOOKUP($A181,OBITOS!A:AB,6,0)</f>
        <v>4</v>
      </c>
      <c r="S181" s="1">
        <f>VLOOKUP(A181,POP_2021_FX_ETARIA!A:AC,18,0)</f>
        <v>5144.6955093833776</v>
      </c>
      <c r="T181" s="3">
        <f t="shared" si="22"/>
        <v>77.749985255773169</v>
      </c>
      <c r="U181" s="12">
        <f>(T181*POP_PADRAO!$F$2)/100000</f>
        <v>11.862518733701741</v>
      </c>
      <c r="V181" s="8">
        <f>VLOOKUP(A181,OBITOS!A:AC,7,0)</f>
        <v>9</v>
      </c>
      <c r="W181" s="1">
        <f>VLOOKUP(A181,POP_2021_FX_ETARIA!A:AC,21,0)</f>
        <v>4311.9866456536165</v>
      </c>
      <c r="X181" s="3">
        <f t="shared" si="23"/>
        <v>208.72049798836443</v>
      </c>
      <c r="Y181" s="12">
        <f>(X181*POP_PADRAO!$G$2)/100000</f>
        <v>25.451273628416569</v>
      </c>
      <c r="Z181" s="8">
        <f>VLOOKUP(A181,OBITOS!A:AC,8,0)</f>
        <v>23</v>
      </c>
      <c r="AA181" s="1">
        <f>VLOOKUP(A181,POP_2021_FX_ETARIA!A:AC,24,0)</f>
        <v>3517.6789384675426</v>
      </c>
      <c r="AB181" s="3">
        <f t="shared" si="24"/>
        <v>653.8402282392442</v>
      </c>
      <c r="AC181" s="12">
        <f>(AB181*POP_PADRAO!$H$2)/100000</f>
        <v>59.690789434504801</v>
      </c>
      <c r="AD181" s="8">
        <f>VLOOKUP(A181,OBITOS!A:AC,9,0)</f>
        <v>49</v>
      </c>
      <c r="AE181" s="1">
        <f>VLOOKUP(A181,POP_2021_FX_ETARIA!A:AC,27,0)</f>
        <v>3426.7951032899773</v>
      </c>
      <c r="AF181" s="3">
        <f t="shared" si="25"/>
        <v>1429.9074944094664</v>
      </c>
      <c r="AG181" s="12">
        <f>(AF181*POP_PADRAO!$I$2)/100000</f>
        <v>98.871029020146565</v>
      </c>
      <c r="AH181" s="12">
        <f t="shared" si="26"/>
        <v>200.13788376643998</v>
      </c>
    </row>
    <row r="182" spans="1:34" x14ac:dyDescent="0.25">
      <c r="A182" s="8" t="s">
        <v>181</v>
      </c>
      <c r="B182" s="6">
        <f>VLOOKUP($A182,OBITOS!A:AC,2,0)</f>
        <v>0</v>
      </c>
      <c r="C182" s="1">
        <f>VLOOKUP(A182,POP_2021_FX_ETARIA!A:AC,6,0)</f>
        <v>2379.9563543003851</v>
      </c>
      <c r="D182" s="3">
        <f t="shared" si="18"/>
        <v>0</v>
      </c>
      <c r="E182" s="12">
        <f>(D182*POP_PADRAO!$B$2)/100000</f>
        <v>0</v>
      </c>
      <c r="F182" s="6">
        <f>VLOOKUP(A182,OBITOS!A:AC,3,0)</f>
        <v>0</v>
      </c>
      <c r="G182" s="1">
        <f>VLOOKUP(A182,POP_2021_FX_ETARIA!A:AC,9,0)</f>
        <v>1853.0801765354911</v>
      </c>
      <c r="H182" s="3">
        <f t="shared" si="19"/>
        <v>0</v>
      </c>
      <c r="I182" s="12">
        <f>(H182*POP_PADRAO!$C$2)/100000</f>
        <v>0</v>
      </c>
      <c r="J182" s="8">
        <f>VLOOKUP(A182,OBITOS!A:AC,4,0)</f>
        <v>0</v>
      </c>
      <c r="K182" s="1">
        <f>VLOOKUP(A182,POP_2021_FX_ETARIA!A:AC,12,0)</f>
        <v>1858.5084155542656</v>
      </c>
      <c r="L182" s="3">
        <f t="shared" si="20"/>
        <v>0</v>
      </c>
      <c r="M182" s="12">
        <f>(L182*POP_PADRAO!$D$2)/100000</f>
        <v>0</v>
      </c>
      <c r="N182" s="8">
        <f>VLOOKUP(A182,OBITOS!A:AB,5,0)</f>
        <v>0</v>
      </c>
      <c r="O182" s="1">
        <f>VLOOKUP(A182,POP_2021_FX_ETARIA!A:AC,15,0)</f>
        <v>3913.4159214830966</v>
      </c>
      <c r="P182" s="3">
        <f t="shared" si="21"/>
        <v>0</v>
      </c>
      <c r="Q182" s="12">
        <f>(P182*POP_PADRAO!$E$2)/100000</f>
        <v>0</v>
      </c>
      <c r="R182" s="8">
        <f>VLOOKUP($A182,OBITOS!A:AB,6,0)</f>
        <v>2</v>
      </c>
      <c r="S182" s="1">
        <f>VLOOKUP(A182,POP_2021_FX_ETARIA!A:AC,18,0)</f>
        <v>3518.2185689260205</v>
      </c>
      <c r="T182" s="3">
        <f t="shared" si="22"/>
        <v>56.846951399341982</v>
      </c>
      <c r="U182" s="12">
        <f>(T182*POP_PADRAO!$F$2)/100000</f>
        <v>8.6732881518900911</v>
      </c>
      <c r="V182" s="8">
        <f>VLOOKUP(A182,OBITOS!A:AC,7,0)</f>
        <v>6</v>
      </c>
      <c r="W182" s="1">
        <f>VLOOKUP(A182,POP_2021_FX_ETARIA!A:AC,21,0)</f>
        <v>2612.0890758740752</v>
      </c>
      <c r="X182" s="3">
        <f t="shared" si="23"/>
        <v>229.70120182414681</v>
      </c>
      <c r="Y182" s="12">
        <f>(X182*POP_PADRAO!$G$2)/100000</f>
        <v>28.009650210437922</v>
      </c>
      <c r="Z182" s="8">
        <f>VLOOKUP(A182,OBITOS!A:AC,8,0)</f>
        <v>9</v>
      </c>
      <c r="AA182" s="1">
        <f>VLOOKUP(A182,POP_2021_FX_ETARIA!A:AC,24,0)</f>
        <v>2154.1128869107829</v>
      </c>
      <c r="AB182" s="3">
        <f t="shared" si="24"/>
        <v>417.80540168936625</v>
      </c>
      <c r="AC182" s="12">
        <f>(AB182*POP_PADRAO!$H$2)/100000</f>
        <v>38.142551008215534</v>
      </c>
      <c r="AD182" s="8">
        <f>VLOOKUP(A182,OBITOS!A:AC,9,0)</f>
        <v>36</v>
      </c>
      <c r="AE182" s="1">
        <f>VLOOKUP(A182,POP_2021_FX_ETARIA!A:AC,27,0)</f>
        <v>1948.1449520586575</v>
      </c>
      <c r="AF182" s="3">
        <f t="shared" si="25"/>
        <v>1847.9117768910278</v>
      </c>
      <c r="AG182" s="12">
        <f>(AF182*POP_PADRAO!$I$2)/100000</f>
        <v>127.77395715036671</v>
      </c>
      <c r="AH182" s="12">
        <f t="shared" si="26"/>
        <v>202.59944652091025</v>
      </c>
    </row>
    <row r="183" spans="1:34" x14ac:dyDescent="0.25">
      <c r="A183" s="8" t="s">
        <v>182</v>
      </c>
      <c r="B183" s="6">
        <f>VLOOKUP($A183,OBITOS!A:AC,2,0)</f>
        <v>0</v>
      </c>
      <c r="C183" s="1">
        <f>VLOOKUP(A183,POP_2021_FX_ETARIA!A:AC,6,0)</f>
        <v>3581.6053582179411</v>
      </c>
      <c r="D183" s="3">
        <f t="shared" si="18"/>
        <v>0</v>
      </c>
      <c r="E183" s="12">
        <f>(D183*POP_PADRAO!$B$2)/100000</f>
        <v>0</v>
      </c>
      <c r="F183" s="6">
        <f>VLOOKUP(A183,OBITOS!A:AC,3,0)</f>
        <v>0</v>
      </c>
      <c r="G183" s="1">
        <f>VLOOKUP(A183,POP_2021_FX_ETARIA!A:AC,9,0)</f>
        <v>2669.8356321065735</v>
      </c>
      <c r="H183" s="3">
        <f t="shared" si="19"/>
        <v>0</v>
      </c>
      <c r="I183" s="12">
        <f>(H183*POP_PADRAO!$C$2)/100000</f>
        <v>0</v>
      </c>
      <c r="J183" s="8">
        <f>VLOOKUP(A183,OBITOS!A:AC,4,0)</f>
        <v>0</v>
      </c>
      <c r="K183" s="1">
        <f>VLOOKUP(A183,POP_2021_FX_ETARIA!A:AC,12,0)</f>
        <v>3467.7258273524722</v>
      </c>
      <c r="L183" s="3">
        <f t="shared" si="20"/>
        <v>0</v>
      </c>
      <c r="M183" s="12">
        <f>(L183*POP_PADRAO!$D$2)/100000</f>
        <v>0</v>
      </c>
      <c r="N183" s="8">
        <f>VLOOKUP(A183,OBITOS!A:AB,5,0)</f>
        <v>4</v>
      </c>
      <c r="O183" s="1">
        <f>VLOOKUP(A183,POP_2021_FX_ETARIA!A:AC,15,0)</f>
        <v>4639.8875138237936</v>
      </c>
      <c r="P183" s="3">
        <f t="shared" si="21"/>
        <v>86.208986491216606</v>
      </c>
      <c r="Q183" s="12">
        <f>(P183*POP_PADRAO!$E$2)/100000</f>
        <v>14.291733024764065</v>
      </c>
      <c r="R183" s="8">
        <f>VLOOKUP($A183,OBITOS!A:AB,6,0)</f>
        <v>1</v>
      </c>
      <c r="S183" s="1">
        <f>VLOOKUP(A183,POP_2021_FX_ETARIA!A:AC,18,0)</f>
        <v>3584.7079088471846</v>
      </c>
      <c r="T183" s="3">
        <f t="shared" si="22"/>
        <v>27.896275663965952</v>
      </c>
      <c r="U183" s="12">
        <f>(T183*POP_PADRAO!$F$2)/100000</f>
        <v>4.2562077867369403</v>
      </c>
      <c r="V183" s="8">
        <f>VLOOKUP(A183,OBITOS!A:AC,7,0)</f>
        <v>10</v>
      </c>
      <c r="W183" s="1">
        <f>VLOOKUP(A183,POP_2021_FX_ETARIA!A:AC,21,0)</f>
        <v>3004.3040809555409</v>
      </c>
      <c r="X183" s="3">
        <f t="shared" si="23"/>
        <v>332.85578724838751</v>
      </c>
      <c r="Y183" s="12">
        <f>(X183*POP_PADRAO!$G$2)/100000</f>
        <v>40.588269009079255</v>
      </c>
      <c r="Z183" s="8">
        <f>VLOOKUP(A183,OBITOS!A:AC,8,0)</f>
        <v>14</v>
      </c>
      <c r="AA183" s="1">
        <f>VLOOKUP(A183,POP_2021_FX_ETARIA!A:AC,24,0)</f>
        <v>2020.3491609210355</v>
      </c>
      <c r="AB183" s="3">
        <f t="shared" si="24"/>
        <v>692.94952925947155</v>
      </c>
      <c r="AC183" s="12">
        <f>(AB183*POP_PADRAO!$H$2)/100000</f>
        <v>63.261180106879976</v>
      </c>
      <c r="AD183" s="8">
        <f>VLOOKUP(A183,OBITOS!A:AC,9,0)</f>
        <v>37</v>
      </c>
      <c r="AE183" s="1">
        <f>VLOOKUP(A183,POP_2021_FX_ETARIA!A:AC,27,0)</f>
        <v>1319.9825554705433</v>
      </c>
      <c r="AF183" s="3">
        <f t="shared" si="25"/>
        <v>2803.0673471143227</v>
      </c>
      <c r="AG183" s="12">
        <f>(AF183*POP_PADRAO!$I$2)/100000</f>
        <v>193.81823936549239</v>
      </c>
      <c r="AH183" s="12">
        <f t="shared" si="26"/>
        <v>316.2156292929526</v>
      </c>
    </row>
    <row r="184" spans="1:34" x14ac:dyDescent="0.25">
      <c r="A184" s="8" t="s">
        <v>183</v>
      </c>
      <c r="B184" s="6">
        <f>VLOOKUP($A184,OBITOS!A:AC,2,0)</f>
        <v>0</v>
      </c>
      <c r="C184" s="1">
        <f>VLOOKUP(A184,POP_2021_FX_ETARIA!A:AC,6,0)</f>
        <v>3732.7304462809916</v>
      </c>
      <c r="D184" s="3">
        <f t="shared" si="18"/>
        <v>0</v>
      </c>
      <c r="E184" s="12">
        <f>(D184*POP_PADRAO!$B$2)/100000</f>
        <v>0</v>
      </c>
      <c r="F184" s="6">
        <f>VLOOKUP(A184,OBITOS!A:AC,3,0)</f>
        <v>0</v>
      </c>
      <c r="G184" s="1">
        <f>VLOOKUP(A184,POP_2021_FX_ETARIA!A:AC,9,0)</f>
        <v>2707.4479929680633</v>
      </c>
      <c r="H184" s="3">
        <f t="shared" si="19"/>
        <v>0</v>
      </c>
      <c r="I184" s="12">
        <f>(H184*POP_PADRAO!$C$2)/100000</f>
        <v>0</v>
      </c>
      <c r="J184" s="8">
        <f>VLOOKUP(A184,OBITOS!A:AC,4,0)</f>
        <v>0</v>
      </c>
      <c r="K184" s="1">
        <f>VLOOKUP(A184,POP_2021_FX_ETARIA!A:AC,12,0)</f>
        <v>3056.9548695690687</v>
      </c>
      <c r="L184" s="3">
        <f t="shared" si="20"/>
        <v>0</v>
      </c>
      <c r="M184" s="12">
        <f>(L184*POP_PADRAO!$D$2)/100000</f>
        <v>0</v>
      </c>
      <c r="N184" s="8">
        <f>VLOOKUP(A184,OBITOS!A:AB,5,0)</f>
        <v>1</v>
      </c>
      <c r="O184" s="1">
        <f>VLOOKUP(A184,POP_2021_FX_ETARIA!A:AC,15,0)</f>
        <v>4032.4069868995634</v>
      </c>
      <c r="P184" s="3">
        <f t="shared" si="21"/>
        <v>24.799084101599576</v>
      </c>
      <c r="Q184" s="12">
        <f>(P184*POP_PADRAO!$E$2)/100000</f>
        <v>4.111194246261582</v>
      </c>
      <c r="R184" s="8">
        <f>VLOOKUP($A184,OBITOS!A:AB,6,0)</f>
        <v>5</v>
      </c>
      <c r="S184" s="1">
        <f>VLOOKUP(A184,POP_2021_FX_ETARIA!A:AC,18,0)</f>
        <v>3944.2172266919074</v>
      </c>
      <c r="T184" s="3">
        <f t="shared" si="22"/>
        <v>126.76786577988754</v>
      </c>
      <c r="U184" s="12">
        <f>(T184*POP_PADRAO!$F$2)/100000</f>
        <v>19.341305052320163</v>
      </c>
      <c r="V184" s="8">
        <f>VLOOKUP(A184,OBITOS!A:AC,7,0)</f>
        <v>11</v>
      </c>
      <c r="W184" s="1">
        <f>VLOOKUP(A184,POP_2021_FX_ETARIA!A:AC,21,0)</f>
        <v>3206.9589939857847</v>
      </c>
      <c r="X184" s="3">
        <f t="shared" si="23"/>
        <v>343.00407397253923</v>
      </c>
      <c r="Y184" s="12">
        <f>(X184*POP_PADRAO!$G$2)/100000</f>
        <v>41.825746040637561</v>
      </c>
      <c r="Z184" s="8">
        <f>VLOOKUP(A184,OBITOS!A:AC,8,0)</f>
        <v>13</v>
      </c>
      <c r="AA184" s="1">
        <f>VLOOKUP(A184,POP_2021_FX_ETARIA!A:AC,24,0)</f>
        <v>2038.906050955414</v>
      </c>
      <c r="AB184" s="3">
        <f t="shared" si="24"/>
        <v>637.59681295311816</v>
      </c>
      <c r="AC184" s="12">
        <f>(AB184*POP_PADRAO!$H$2)/100000</f>
        <v>58.207885447161601</v>
      </c>
      <c r="AD184" s="8">
        <f>VLOOKUP(A184,OBITOS!A:AC,9,0)</f>
        <v>39</v>
      </c>
      <c r="AE184" s="1">
        <f>VLOOKUP(A184,POP_2021_FX_ETARIA!A:AC,27,0)</f>
        <v>1323.23073138734</v>
      </c>
      <c r="AF184" s="3">
        <f t="shared" si="25"/>
        <v>2947.3317899071526</v>
      </c>
      <c r="AG184" s="12">
        <f>(AF184*POP_PADRAO!$I$2)/100000</f>
        <v>203.79341186141374</v>
      </c>
      <c r="AH184" s="12">
        <f t="shared" si="26"/>
        <v>327.27954264779464</v>
      </c>
    </row>
    <row r="185" spans="1:34" x14ac:dyDescent="0.25">
      <c r="A185" s="8" t="s">
        <v>184</v>
      </c>
      <c r="B185" s="6">
        <f>VLOOKUP($A185,OBITOS!A:AC,2,0)</f>
        <v>0</v>
      </c>
      <c r="C185" s="1">
        <f>VLOOKUP(A185,POP_2021_FX_ETARIA!A:AC,6,0)</f>
        <v>2943.708033057851</v>
      </c>
      <c r="D185" s="3">
        <f t="shared" si="18"/>
        <v>0</v>
      </c>
      <c r="E185" s="12">
        <f>(D185*POP_PADRAO!$B$2)/100000</f>
        <v>0</v>
      </c>
      <c r="F185" s="6">
        <f>VLOOKUP(A185,OBITOS!A:AC,3,0)</f>
        <v>0</v>
      </c>
      <c r="G185" s="1">
        <f>VLOOKUP(A185,POP_2021_FX_ETARIA!A:AC,9,0)</f>
        <v>2211.1535892176971</v>
      </c>
      <c r="H185" s="3">
        <f t="shared" si="19"/>
        <v>0</v>
      </c>
      <c r="I185" s="12">
        <f>(H185*POP_PADRAO!$C$2)/100000</f>
        <v>0</v>
      </c>
      <c r="J185" s="8">
        <f>VLOOKUP(A185,OBITOS!A:AC,4,0)</f>
        <v>1</v>
      </c>
      <c r="K185" s="1">
        <f>VLOOKUP(A185,POP_2021_FX_ETARIA!A:AC,12,0)</f>
        <v>2576.9619557996366</v>
      </c>
      <c r="L185" s="3">
        <f t="shared" si="20"/>
        <v>38.805384679794308</v>
      </c>
      <c r="M185" s="12">
        <f>(L185*POP_PADRAO!$D$2)/100000</f>
        <v>5.7424643012343983</v>
      </c>
      <c r="N185" s="8">
        <f>VLOOKUP(A185,OBITOS!A:AB,5,0)</f>
        <v>3</v>
      </c>
      <c r="O185" s="1">
        <f>VLOOKUP(A185,POP_2021_FX_ETARIA!A:AC,15,0)</f>
        <v>3134.7650655021835</v>
      </c>
      <c r="P185" s="3">
        <f t="shared" si="21"/>
        <v>95.7009516602931</v>
      </c>
      <c r="Q185" s="12">
        <f>(P185*POP_PADRAO!$E$2)/100000</f>
        <v>15.865311808115404</v>
      </c>
      <c r="R185" s="8">
        <f>VLOOKUP($A185,OBITOS!A:AB,6,0)</f>
        <v>2</v>
      </c>
      <c r="S185" s="1">
        <f>VLOOKUP(A185,POP_2021_FX_ETARIA!A:AC,18,0)</f>
        <v>3045.862162801704</v>
      </c>
      <c r="T185" s="3">
        <f t="shared" si="22"/>
        <v>65.662853179157693</v>
      </c>
      <c r="U185" s="12">
        <f>(T185*POP_PADRAO!$F$2)/100000</f>
        <v>10.018353358957421</v>
      </c>
      <c r="V185" s="8">
        <f>VLOOKUP(A185,OBITOS!A:AC,7,0)</f>
        <v>10</v>
      </c>
      <c r="W185" s="1">
        <f>VLOOKUP(A185,POP_2021_FX_ETARIA!A:AC,21,0)</f>
        <v>2685.8873701476218</v>
      </c>
      <c r="X185" s="3">
        <f t="shared" si="23"/>
        <v>372.31643110375023</v>
      </c>
      <c r="Y185" s="12">
        <f>(X185*POP_PADRAO!$G$2)/100000</f>
        <v>45.400080278197258</v>
      </c>
      <c r="Z185" s="8">
        <f>VLOOKUP(A185,OBITOS!A:AC,8,0)</f>
        <v>14</v>
      </c>
      <c r="AA185" s="1">
        <f>VLOOKUP(A185,POP_2021_FX_ETARIA!A:AC,24,0)</f>
        <v>2159.5339702760084</v>
      </c>
      <c r="AB185" s="3">
        <f t="shared" si="24"/>
        <v>648.2880192067862</v>
      </c>
      <c r="AC185" s="12">
        <f>(AB185*POP_PADRAO!$H$2)/100000</f>
        <v>59.183913708694398</v>
      </c>
      <c r="AD185" s="8">
        <f>VLOOKUP(A185,OBITOS!A:AC,9,0)</f>
        <v>34</v>
      </c>
      <c r="AE185" s="1">
        <f>VLOOKUP(A185,POP_2021_FX_ETARIA!A:AC,27,0)</f>
        <v>1776.6454575270579</v>
      </c>
      <c r="AF185" s="3">
        <f t="shared" si="25"/>
        <v>1913.7189052522137</v>
      </c>
      <c r="AG185" s="12">
        <f>(AF185*POP_PADRAO!$I$2)/100000</f>
        <v>132.32419450723742</v>
      </c>
      <c r="AH185" s="12">
        <f t="shared" si="26"/>
        <v>268.53431796243632</v>
      </c>
    </row>
    <row r="186" spans="1:34" x14ac:dyDescent="0.25">
      <c r="A186" s="8" t="s">
        <v>185</v>
      </c>
      <c r="B186" s="6">
        <f>VLOOKUP($A186,OBITOS!A:AC,2,0)</f>
        <v>0</v>
      </c>
      <c r="C186" s="1">
        <f>VLOOKUP(A186,POP_2021_FX_ETARIA!A:AC,6,0)</f>
        <v>4962.5681983471077</v>
      </c>
      <c r="D186" s="3">
        <f t="shared" si="18"/>
        <v>0</v>
      </c>
      <c r="E186" s="12">
        <f>(D186*POP_PADRAO!$B$2)/100000</f>
        <v>0</v>
      </c>
      <c r="F186" s="6">
        <f>VLOOKUP(A186,OBITOS!A:AC,3,0)</f>
        <v>0</v>
      </c>
      <c r="G186" s="1">
        <f>VLOOKUP(A186,POP_2021_FX_ETARIA!A:AC,9,0)</f>
        <v>3516.6978025197773</v>
      </c>
      <c r="H186" s="3">
        <f t="shared" si="19"/>
        <v>0</v>
      </c>
      <c r="I186" s="12">
        <f>(H186*POP_PADRAO!$C$2)/100000</f>
        <v>0</v>
      </c>
      <c r="J186" s="8">
        <f>VLOOKUP(A186,OBITOS!A:AC,4,0)</f>
        <v>0</v>
      </c>
      <c r="K186" s="1">
        <f>VLOOKUP(A186,POP_2021_FX_ETARIA!A:AC,12,0)</f>
        <v>4827.6787280216131</v>
      </c>
      <c r="L186" s="3">
        <f t="shared" si="20"/>
        <v>0</v>
      </c>
      <c r="M186" s="12">
        <f>(L186*POP_PADRAO!$D$2)/100000</f>
        <v>0</v>
      </c>
      <c r="N186" s="8">
        <f>VLOOKUP(A186,OBITOS!A:AB,5,0)</f>
        <v>0</v>
      </c>
      <c r="O186" s="1">
        <f>VLOOKUP(A186,POP_2021_FX_ETARIA!A:AC,15,0)</f>
        <v>5952.363318777293</v>
      </c>
      <c r="P186" s="3">
        <f t="shared" si="21"/>
        <v>0</v>
      </c>
      <c r="Q186" s="12">
        <f>(P186*POP_PADRAO!$E$2)/100000</f>
        <v>0</v>
      </c>
      <c r="R186" s="8">
        <f>VLOOKUP($A186,OBITOS!A:AB,6,0)</f>
        <v>5</v>
      </c>
      <c r="S186" s="1">
        <f>VLOOKUP(A186,POP_2021_FX_ETARIA!A:AC,18,0)</f>
        <v>5340.6590156176053</v>
      </c>
      <c r="T186" s="3">
        <f t="shared" si="22"/>
        <v>93.621404874914845</v>
      </c>
      <c r="U186" s="12">
        <f>(T186*POP_PADRAO!$F$2)/100000</f>
        <v>14.284062762850343</v>
      </c>
      <c r="V186" s="8">
        <f>VLOOKUP(A186,OBITOS!A:AC,7,0)</f>
        <v>14</v>
      </c>
      <c r="W186" s="1">
        <f>VLOOKUP(A186,POP_2021_FX_ETARIA!A:AC,21,0)</f>
        <v>4298.8408966648449</v>
      </c>
      <c r="X186" s="3">
        <f t="shared" si="23"/>
        <v>325.66918238033821</v>
      </c>
      <c r="Y186" s="12">
        <f>(X186*POP_PADRAO!$G$2)/100000</f>
        <v>39.71193798879667</v>
      </c>
      <c r="Z186" s="8">
        <f>VLOOKUP(A186,OBITOS!A:AC,8,0)</f>
        <v>20</v>
      </c>
      <c r="AA186" s="1">
        <f>VLOOKUP(A186,POP_2021_FX_ETARIA!A:AC,24,0)</f>
        <v>3324.6231422505307</v>
      </c>
      <c r="AB186" s="3">
        <f t="shared" si="24"/>
        <v>601.57194196938178</v>
      </c>
      <c r="AC186" s="12">
        <f>(AB186*POP_PADRAO!$H$2)/100000</f>
        <v>54.919080483162681</v>
      </c>
      <c r="AD186" s="8">
        <f>VLOOKUP(A186,OBITOS!A:AC,9,0)</f>
        <v>60</v>
      </c>
      <c r="AE186" s="1">
        <f>VLOOKUP(A186,POP_2021_FX_ETARIA!A:AC,27,0)</f>
        <v>2432.3122335191865</v>
      </c>
      <c r="AF186" s="3">
        <f t="shared" si="25"/>
        <v>2466.788563291856</v>
      </c>
      <c r="AG186" s="12">
        <f>(AF186*POP_PADRAO!$I$2)/100000</f>
        <v>170.5662251448789</v>
      </c>
      <c r="AH186" s="12">
        <f t="shared" si="26"/>
        <v>279.48130637968859</v>
      </c>
    </row>
    <row r="187" spans="1:34" x14ac:dyDescent="0.25">
      <c r="A187" s="8" t="s">
        <v>186</v>
      </c>
      <c r="B187" s="6">
        <f>VLOOKUP($A187,OBITOS!A:AC,2,0)</f>
        <v>0</v>
      </c>
      <c r="C187" s="1">
        <f>VLOOKUP(A187,POP_2021_FX_ETARIA!A:AC,6,0)</f>
        <v>3991.3033525276437</v>
      </c>
      <c r="D187" s="3">
        <f t="shared" si="18"/>
        <v>0</v>
      </c>
      <c r="E187" s="12">
        <f>(D187*POP_PADRAO!$B$2)/100000</f>
        <v>0</v>
      </c>
      <c r="F187" s="6">
        <f>VLOOKUP(A187,OBITOS!A:AC,3,0)</f>
        <v>0</v>
      </c>
      <c r="G187" s="1">
        <f>VLOOKUP(A187,POP_2021_FX_ETARIA!A:AC,9,0)</f>
        <v>3489.2196985650248</v>
      </c>
      <c r="H187" s="3">
        <f t="shared" si="19"/>
        <v>0</v>
      </c>
      <c r="I187" s="12">
        <f>(H187*POP_PADRAO!$C$2)/100000</f>
        <v>0</v>
      </c>
      <c r="J187" s="8">
        <f>VLOOKUP(A187,OBITOS!A:AC,4,0)</f>
        <v>1</v>
      </c>
      <c r="K187" s="1">
        <f>VLOOKUP(A187,POP_2021_FX_ETARIA!A:AC,12,0)</f>
        <v>4994.537791710206</v>
      </c>
      <c r="L187" s="3">
        <f t="shared" si="20"/>
        <v>20.02187272783824</v>
      </c>
      <c r="M187" s="12">
        <f>(L187*POP_PADRAO!$D$2)/100000</f>
        <v>2.9628591581347288</v>
      </c>
      <c r="N187" s="8">
        <f>VLOOKUP(A187,OBITOS!A:AB,5,0)</f>
        <v>5</v>
      </c>
      <c r="O187" s="1">
        <f>VLOOKUP(A187,POP_2021_FX_ETARIA!A:AC,15,0)</f>
        <v>4357.9216045483254</v>
      </c>
      <c r="P187" s="3">
        <f t="shared" si="21"/>
        <v>114.73359215047702</v>
      </c>
      <c r="Q187" s="12">
        <f>(P187*POP_PADRAO!$E$2)/100000</f>
        <v>19.020544547914952</v>
      </c>
      <c r="R187" s="8">
        <f>VLOOKUP($A187,OBITOS!A:AB,6,0)</f>
        <v>9</v>
      </c>
      <c r="S187" s="1">
        <f>VLOOKUP(A187,POP_2021_FX_ETARIA!A:AC,18,0)</f>
        <v>4385.2016872979575</v>
      </c>
      <c r="T187" s="3">
        <f t="shared" si="22"/>
        <v>205.23571415356167</v>
      </c>
      <c r="U187" s="12">
        <f>(T187*POP_PADRAO!$F$2)/100000</f>
        <v>31.313350040674173</v>
      </c>
      <c r="V187" s="8">
        <f>VLOOKUP(A187,OBITOS!A:AC,7,0)</f>
        <v>15</v>
      </c>
      <c r="W187" s="1">
        <f>VLOOKUP(A187,POP_2021_FX_ETARIA!A:AC,21,0)</f>
        <v>3908.3510103829403</v>
      </c>
      <c r="X187" s="3">
        <f t="shared" si="23"/>
        <v>383.79357330370129</v>
      </c>
      <c r="Y187" s="12">
        <f>(X187*POP_PADRAO!$G$2)/100000</f>
        <v>46.799597285000701</v>
      </c>
      <c r="Z187" s="8">
        <f>VLOOKUP(A187,OBITOS!A:AC,8,0)</f>
        <v>29</v>
      </c>
      <c r="AA187" s="1">
        <f>VLOOKUP(A187,POP_2021_FX_ETARIA!A:AC,24,0)</f>
        <v>2413.0570912783483</v>
      </c>
      <c r="AB187" s="3">
        <f t="shared" si="24"/>
        <v>1201.7950219585096</v>
      </c>
      <c r="AC187" s="12">
        <f>(AB187*POP_PADRAO!$H$2)/100000</f>
        <v>109.71501981813329</v>
      </c>
      <c r="AD187" s="8">
        <f>VLOOKUP(A187,OBITOS!A:AC,9,0)</f>
        <v>31</v>
      </c>
      <c r="AE187" s="1">
        <f>VLOOKUP(A187,POP_2021_FX_ETARIA!A:AC,27,0)</f>
        <v>1634.8510895883778</v>
      </c>
      <c r="AF187" s="3">
        <f t="shared" si="25"/>
        <v>1896.1971642203309</v>
      </c>
      <c r="AG187" s="12">
        <f>(AF187*POP_PADRAO!$I$2)/100000</f>
        <v>131.11265280064455</v>
      </c>
      <c r="AH187" s="12">
        <f t="shared" si="26"/>
        <v>340.92402365050236</v>
      </c>
    </row>
    <row r="188" spans="1:34" x14ac:dyDescent="0.25">
      <c r="A188" s="8" t="s">
        <v>187</v>
      </c>
      <c r="B188" s="6">
        <f>VLOOKUP($A188,OBITOS!A:AC,2,0)</f>
        <v>0</v>
      </c>
      <c r="C188" s="1">
        <f>VLOOKUP(A188,POP_2021_FX_ETARIA!A:AC,6,0)</f>
        <v>3130.0452891510936</v>
      </c>
      <c r="D188" s="3">
        <f t="shared" si="18"/>
        <v>0</v>
      </c>
      <c r="E188" s="12">
        <f>(D188*POP_PADRAO!$B$2)/100000</f>
        <v>0</v>
      </c>
      <c r="F188" s="6">
        <f>VLOOKUP(A188,OBITOS!A:AC,3,0)</f>
        <v>0</v>
      </c>
      <c r="G188" s="1">
        <f>VLOOKUP(A188,POP_2021_FX_ETARIA!A:AC,9,0)</f>
        <v>2647.8789446767546</v>
      </c>
      <c r="H188" s="3">
        <f t="shared" si="19"/>
        <v>0</v>
      </c>
      <c r="I188" s="12">
        <f>(H188*POP_PADRAO!$C$2)/100000</f>
        <v>0</v>
      </c>
      <c r="J188" s="8">
        <f>VLOOKUP(A188,OBITOS!A:AC,4,0)</f>
        <v>1</v>
      </c>
      <c r="K188" s="1">
        <f>VLOOKUP(A188,POP_2021_FX_ETARIA!A:AC,12,0)</f>
        <v>2972.3277603622432</v>
      </c>
      <c r="L188" s="3">
        <f t="shared" si="20"/>
        <v>33.643665188462528</v>
      </c>
      <c r="M188" s="12">
        <f>(L188*POP_PADRAO!$D$2)/100000</f>
        <v>4.9786272678808183</v>
      </c>
      <c r="N188" s="8">
        <f>VLOOKUP(A188,OBITOS!A:AB,5,0)</f>
        <v>2</v>
      </c>
      <c r="O188" s="1">
        <f>VLOOKUP(A188,POP_2021_FX_ETARIA!A:AC,15,0)</f>
        <v>3020.5404927353125</v>
      </c>
      <c r="P188" s="3">
        <f t="shared" si="21"/>
        <v>66.213315292749442</v>
      </c>
      <c r="Q188" s="12">
        <f>(P188*POP_PADRAO!$E$2)/100000</f>
        <v>10.976848973220635</v>
      </c>
      <c r="R188" s="8">
        <f>VLOOKUP($A188,OBITOS!A:AB,6,0)</f>
        <v>4</v>
      </c>
      <c r="S188" s="1">
        <f>VLOOKUP(A188,POP_2021_FX_ETARIA!A:AC,18,0)</f>
        <v>2912.2140660726955</v>
      </c>
      <c r="T188" s="3">
        <f t="shared" si="22"/>
        <v>137.35254034378909</v>
      </c>
      <c r="U188" s="12">
        <f>(T188*POP_PADRAO!$F$2)/100000</f>
        <v>20.95623655219585</v>
      </c>
      <c r="V188" s="8">
        <f>VLOOKUP(A188,OBITOS!A:AC,7,0)</f>
        <v>7</v>
      </c>
      <c r="W188" s="1">
        <f>VLOOKUP(A188,POP_2021_FX_ETARIA!A:AC,21,0)</f>
        <v>1865.7887685609019</v>
      </c>
      <c r="X188" s="3">
        <f t="shared" si="23"/>
        <v>375.17644644196014</v>
      </c>
      <c r="Y188" s="12">
        <f>(X188*POP_PADRAO!$G$2)/100000</f>
        <v>45.748829124888424</v>
      </c>
      <c r="Z188" s="8">
        <f>VLOOKUP(A188,OBITOS!A:AC,8,0)</f>
        <v>11</v>
      </c>
      <c r="AA188" s="1">
        <f>VLOOKUP(A188,POP_2021_FX_ETARIA!A:AC,24,0)</f>
        <v>1077.0247094663207</v>
      </c>
      <c r="AB188" s="3">
        <f t="shared" si="24"/>
        <v>1021.3321851687729</v>
      </c>
      <c r="AC188" s="12">
        <f>(AB188*POP_PADRAO!$H$2)/100000</f>
        <v>93.240094100304788</v>
      </c>
      <c r="AD188" s="8">
        <f>VLOOKUP(A188,OBITOS!A:AC,9,0)</f>
        <v>18</v>
      </c>
      <c r="AE188" s="1">
        <f>VLOOKUP(A188,POP_2021_FX_ETARIA!A:AC,27,0)</f>
        <v>513.86259079903152</v>
      </c>
      <c r="AF188" s="3">
        <f t="shared" si="25"/>
        <v>3502.881961500811</v>
      </c>
      <c r="AG188" s="12">
        <f>(AF188*POP_PADRAO!$I$2)/100000</f>
        <v>242.2069577394067</v>
      </c>
      <c r="AH188" s="12">
        <f t="shared" si="26"/>
        <v>418.10759375789723</v>
      </c>
    </row>
    <row r="189" spans="1:34" x14ac:dyDescent="0.25">
      <c r="A189" s="8" t="s">
        <v>188</v>
      </c>
      <c r="B189" s="6">
        <f>VLOOKUP($A189,OBITOS!A:AC,2,0)</f>
        <v>0</v>
      </c>
      <c r="C189" s="1">
        <f>VLOOKUP(A189,POP_2021_FX_ETARIA!A:AC,6,0)</f>
        <v>3095.9033454622536</v>
      </c>
      <c r="D189" s="3">
        <f t="shared" si="18"/>
        <v>0</v>
      </c>
      <c r="E189" s="12">
        <f>(D189*POP_PADRAO!$B$2)/100000</f>
        <v>0</v>
      </c>
      <c r="F189" s="6">
        <f>VLOOKUP(A189,OBITOS!A:AC,3,0)</f>
        <v>0</v>
      </c>
      <c r="G189" s="1">
        <f>VLOOKUP(A189,POP_2021_FX_ETARIA!A:AC,9,0)</f>
        <v>2486.8652567612285</v>
      </c>
      <c r="H189" s="3">
        <f t="shared" si="19"/>
        <v>0</v>
      </c>
      <c r="I189" s="12">
        <f>(H189*POP_PADRAO!$C$2)/100000</f>
        <v>0</v>
      </c>
      <c r="J189" s="8">
        <f>VLOOKUP(A189,OBITOS!A:AC,4,0)</f>
        <v>0</v>
      </c>
      <c r="K189" s="1">
        <f>VLOOKUP(A189,POP_2021_FX_ETARIA!A:AC,12,0)</f>
        <v>3783.3516776965057</v>
      </c>
      <c r="L189" s="3">
        <f t="shared" si="20"/>
        <v>0</v>
      </c>
      <c r="M189" s="12">
        <f>(L189*POP_PADRAO!$D$2)/100000</f>
        <v>0</v>
      </c>
      <c r="N189" s="8">
        <f>VLOOKUP(A189,OBITOS!A:AB,5,0)</f>
        <v>2</v>
      </c>
      <c r="O189" s="1">
        <f>VLOOKUP(A189,POP_2021_FX_ETARIA!A:AC,15,0)</f>
        <v>3592.747757422615</v>
      </c>
      <c r="P189" s="3">
        <f t="shared" si="21"/>
        <v>55.667698793159111</v>
      </c>
      <c r="Q189" s="12">
        <f>(P189*POP_PADRAO!$E$2)/100000</f>
        <v>9.2285957837570578</v>
      </c>
      <c r="R189" s="8">
        <f>VLOOKUP($A189,OBITOS!A:AB,6,0)</f>
        <v>5</v>
      </c>
      <c r="S189" s="1">
        <f>VLOOKUP(A189,POP_2021_FX_ETARIA!A:AC,18,0)</f>
        <v>3276.0845225892926</v>
      </c>
      <c r="T189" s="3">
        <f t="shared" si="22"/>
        <v>152.62121491444884</v>
      </c>
      <c r="U189" s="12">
        <f>(T189*POP_PADRAO!$F$2)/100000</f>
        <v>23.285818191824497</v>
      </c>
      <c r="V189" s="8">
        <f>VLOOKUP(A189,OBITOS!A:AC,7,0)</f>
        <v>17</v>
      </c>
      <c r="W189" s="1">
        <f>VLOOKUP(A189,POP_2021_FX_ETARIA!A:AC,21,0)</f>
        <v>2643.3158423579321</v>
      </c>
      <c r="X189" s="3">
        <f t="shared" si="23"/>
        <v>643.13162005019399</v>
      </c>
      <c r="Y189" s="12">
        <f>(X189*POP_PADRAO!$G$2)/100000</f>
        <v>78.423149612726704</v>
      </c>
      <c r="Z189" s="8">
        <f>VLOOKUP(A189,OBITOS!A:AC,8,0)</f>
        <v>16</v>
      </c>
      <c r="AA189" s="1">
        <f>VLOOKUP(A189,POP_2021_FX_ETARIA!A:AC,24,0)</f>
        <v>2073.9247433149048</v>
      </c>
      <c r="AB189" s="3">
        <f t="shared" si="24"/>
        <v>771.48411732751856</v>
      </c>
      <c r="AC189" s="12">
        <f>(AB189*POP_PADRAO!$H$2)/100000</f>
        <v>70.430808644908808</v>
      </c>
      <c r="AD189" s="8">
        <f>VLOOKUP(A189,OBITOS!A:AC,9,0)</f>
        <v>32</v>
      </c>
      <c r="AE189" s="1">
        <f>VLOOKUP(A189,POP_2021_FX_ETARIA!A:AC,27,0)</f>
        <v>1157.5623486682809</v>
      </c>
      <c r="AF189" s="3">
        <f t="shared" si="25"/>
        <v>2764.4299278405556</v>
      </c>
      <c r="AG189" s="12">
        <f>(AF189*POP_PADRAO!$I$2)/100000</f>
        <v>191.14665297461337</v>
      </c>
      <c r="AH189" s="12">
        <f t="shared" si="26"/>
        <v>372.51502520783043</v>
      </c>
    </row>
    <row r="190" spans="1:34" x14ac:dyDescent="0.25">
      <c r="A190" s="8" t="s">
        <v>189</v>
      </c>
      <c r="B190" s="6">
        <f>VLOOKUP($A190,OBITOS!A:AC,2,0)</f>
        <v>0</v>
      </c>
      <c r="C190" s="1">
        <f>VLOOKUP(A190,POP_2021_FX_ETARIA!A:AC,6,0)</f>
        <v>3498.998551595012</v>
      </c>
      <c r="D190" s="3">
        <f t="shared" si="18"/>
        <v>0</v>
      </c>
      <c r="E190" s="12">
        <f>(D190*POP_PADRAO!$B$2)/100000</f>
        <v>0</v>
      </c>
      <c r="F190" s="6">
        <f>VLOOKUP(A190,OBITOS!A:AC,3,0)</f>
        <v>0</v>
      </c>
      <c r="G190" s="1">
        <f>VLOOKUP(A190,POP_2021_FX_ETARIA!A:AC,9,0)</f>
        <v>3029.1805902349506</v>
      </c>
      <c r="H190" s="3">
        <f t="shared" si="19"/>
        <v>0</v>
      </c>
      <c r="I190" s="12">
        <f>(H190*POP_PADRAO!$C$2)/100000</f>
        <v>0</v>
      </c>
      <c r="J190" s="8">
        <f>VLOOKUP(A190,OBITOS!A:AC,4,0)</f>
        <v>1</v>
      </c>
      <c r="K190" s="1">
        <f>VLOOKUP(A190,POP_2021_FX_ETARIA!A:AC,12,0)</f>
        <v>4102.1974921630099</v>
      </c>
      <c r="L190" s="3">
        <f t="shared" si="20"/>
        <v>24.377178375990844</v>
      </c>
      <c r="M190" s="12">
        <f>(L190*POP_PADRAO!$D$2)/100000</f>
        <v>3.6073621674942395</v>
      </c>
      <c r="N190" s="8">
        <f>VLOOKUP(A190,OBITOS!A:AB,5,0)</f>
        <v>1</v>
      </c>
      <c r="O190" s="1">
        <f>VLOOKUP(A190,POP_2021_FX_ETARIA!A:AC,15,0)</f>
        <v>3797.983891345546</v>
      </c>
      <c r="P190" s="3">
        <f t="shared" si="21"/>
        <v>26.329758856500074</v>
      </c>
      <c r="Q190" s="12">
        <f>(P190*POP_PADRAO!$E$2)/100000</f>
        <v>4.364949635753522</v>
      </c>
      <c r="R190" s="8">
        <f>VLOOKUP($A190,OBITOS!A:AB,6,0)</f>
        <v>6</v>
      </c>
      <c r="S190" s="1">
        <f>VLOOKUP(A190,POP_2021_FX_ETARIA!A:AC,18,0)</f>
        <v>3208.5621698336354</v>
      </c>
      <c r="T190" s="3">
        <f t="shared" si="22"/>
        <v>186.99964913913763</v>
      </c>
      <c r="U190" s="12">
        <f>(T190*POP_PADRAO!$F$2)/100000</f>
        <v>28.531025874940063</v>
      </c>
      <c r="V190" s="8">
        <f>VLOOKUP(A190,OBITOS!A:AC,7,0)</f>
        <v>12</v>
      </c>
      <c r="W190" s="1">
        <f>VLOOKUP(A190,POP_2021_FX_ETARIA!A:AC,21,0)</f>
        <v>3134.9670648654683</v>
      </c>
      <c r="X190" s="3">
        <f t="shared" si="23"/>
        <v>382.77914095135668</v>
      </c>
      <c r="Y190" s="12">
        <f>(X190*POP_PADRAO!$G$2)/100000</f>
        <v>46.675897908916994</v>
      </c>
      <c r="Z190" s="8">
        <f>VLOOKUP(A190,OBITOS!A:AC,8,0)</f>
        <v>27</v>
      </c>
      <c r="AA190" s="1">
        <f>VLOOKUP(A190,POP_2021_FX_ETARIA!A:AC,24,0)</f>
        <v>2336.6591447591109</v>
      </c>
      <c r="AB190" s="3">
        <f t="shared" si="24"/>
        <v>1155.4958736946403</v>
      </c>
      <c r="AC190" s="12">
        <f>(AB190*POP_PADRAO!$H$2)/100000</f>
        <v>105.48824913218473</v>
      </c>
      <c r="AD190" s="8">
        <f>VLOOKUP(A190,OBITOS!A:AC,9,0)</f>
        <v>32</v>
      </c>
      <c r="AE190" s="1">
        <f>VLOOKUP(A190,POP_2021_FX_ETARIA!A:AC,27,0)</f>
        <v>1201.4509685230025</v>
      </c>
      <c r="AF190" s="3">
        <f t="shared" si="25"/>
        <v>2663.4461861842797</v>
      </c>
      <c r="AG190" s="12">
        <f>(AF190*POP_PADRAO!$I$2)/100000</f>
        <v>184.16412683855444</v>
      </c>
      <c r="AH190" s="12">
        <f t="shared" si="26"/>
        <v>372.83161155784398</v>
      </c>
    </row>
    <row r="191" spans="1:34" x14ac:dyDescent="0.25">
      <c r="A191" s="8" t="s">
        <v>190</v>
      </c>
      <c r="B191" s="6">
        <f>VLOOKUP($A191,OBITOS!A:AC,2,0)</f>
        <v>0</v>
      </c>
      <c r="C191" s="1">
        <f>VLOOKUP(A191,POP_2021_FX_ETARIA!A:AC,6,0)</f>
        <v>5174.2922359213599</v>
      </c>
      <c r="D191" s="3">
        <f t="shared" si="18"/>
        <v>0</v>
      </c>
      <c r="E191" s="12">
        <f>(D191*POP_PADRAO!$B$2)/100000</f>
        <v>0</v>
      </c>
      <c r="F191" s="6">
        <f>VLOOKUP(A191,OBITOS!A:AC,3,0)</f>
        <v>0</v>
      </c>
      <c r="G191" s="1">
        <f>VLOOKUP(A191,POP_2021_FX_ETARIA!A:AC,9,0)</f>
        <v>3857.4332448979594</v>
      </c>
      <c r="H191" s="3">
        <f t="shared" si="19"/>
        <v>0</v>
      </c>
      <c r="I191" s="12">
        <f>(H191*POP_PADRAO!$C$2)/100000</f>
        <v>0</v>
      </c>
      <c r="J191" s="8">
        <f>VLOOKUP(A191,OBITOS!A:AC,4,0)</f>
        <v>0</v>
      </c>
      <c r="K191" s="1">
        <f>VLOOKUP(A191,POP_2021_FX_ETARIA!A:AC,12,0)</f>
        <v>4647.406350474289</v>
      </c>
      <c r="L191" s="3">
        <f t="shared" si="20"/>
        <v>0</v>
      </c>
      <c r="M191" s="12">
        <f>(L191*POP_PADRAO!$D$2)/100000</f>
        <v>0</v>
      </c>
      <c r="N191" s="8">
        <f>VLOOKUP(A191,OBITOS!A:AB,5,0)</f>
        <v>5</v>
      </c>
      <c r="O191" s="1">
        <f>VLOOKUP(A191,POP_2021_FX_ETARIA!A:AC,15,0)</f>
        <v>4475.1557506137387</v>
      </c>
      <c r="P191" s="3">
        <f t="shared" si="21"/>
        <v>111.72795492792137</v>
      </c>
      <c r="Q191" s="12">
        <f>(P191*POP_PADRAO!$E$2)/100000</f>
        <v>18.522269756592177</v>
      </c>
      <c r="R191" s="8">
        <f>VLOOKUP($A191,OBITOS!A:AB,6,0)</f>
        <v>6</v>
      </c>
      <c r="S191" s="1">
        <f>VLOOKUP(A191,POP_2021_FX_ETARIA!A:AC,18,0)</f>
        <v>3628.2296238919012</v>
      </c>
      <c r="T191" s="3">
        <f t="shared" si="22"/>
        <v>165.3699082464347</v>
      </c>
      <c r="U191" s="12">
        <f>(T191*POP_PADRAO!$F$2)/100000</f>
        <v>25.230919698704476</v>
      </c>
      <c r="V191" s="8">
        <f>VLOOKUP(A191,OBITOS!A:AC,7,0)</f>
        <v>17</v>
      </c>
      <c r="W191" s="1">
        <f>VLOOKUP(A191,POP_2021_FX_ETARIA!A:AC,21,0)</f>
        <v>2820.8134425540852</v>
      </c>
      <c r="X191" s="3">
        <f t="shared" si="23"/>
        <v>602.6630383825551</v>
      </c>
      <c r="Y191" s="12">
        <f>(X191*POP_PADRAO!$G$2)/100000</f>
        <v>73.488430908508121</v>
      </c>
      <c r="Z191" s="8">
        <f>VLOOKUP(A191,OBITOS!A:AC,8,0)</f>
        <v>22</v>
      </c>
      <c r="AA191" s="1">
        <f>VLOOKUP(A191,POP_2021_FX_ETARIA!A:AC,24,0)</f>
        <v>1716.7379373427852</v>
      </c>
      <c r="AB191" s="3">
        <f t="shared" si="24"/>
        <v>1281.5001941444955</v>
      </c>
      <c r="AC191" s="12">
        <f>(AB191*POP_PADRAO!$H$2)/100000</f>
        <v>116.99151405068726</v>
      </c>
      <c r="AD191" s="8">
        <f>VLOOKUP(A191,OBITOS!A:AC,9,0)</f>
        <v>27</v>
      </c>
      <c r="AE191" s="1">
        <f>VLOOKUP(A191,POP_2021_FX_ETARIA!A:AC,27,0)</f>
        <v>851.95061179087872</v>
      </c>
      <c r="AF191" s="3">
        <f t="shared" si="25"/>
        <v>3169.197794604961</v>
      </c>
      <c r="AG191" s="12">
        <f>(AF191*POP_PADRAO!$I$2)/100000</f>
        <v>219.13434844285348</v>
      </c>
      <c r="AH191" s="12">
        <f t="shared" si="26"/>
        <v>453.36748285734552</v>
      </c>
    </row>
    <row r="192" spans="1:34" x14ac:dyDescent="0.25">
      <c r="A192" s="8" t="s">
        <v>191</v>
      </c>
      <c r="B192" s="6">
        <f>VLOOKUP($A192,OBITOS!A:AC,2,0)</f>
        <v>0</v>
      </c>
      <c r="C192" s="1">
        <f>VLOOKUP(A192,POP_2021_FX_ETARIA!A:AC,6,0)</f>
        <v>3186.4408530489836</v>
      </c>
      <c r="D192" s="3">
        <f t="shared" si="18"/>
        <v>0</v>
      </c>
      <c r="E192" s="12">
        <f>(D192*POP_PADRAO!$B$2)/100000</f>
        <v>0</v>
      </c>
      <c r="F192" s="6">
        <f>VLOOKUP(A192,OBITOS!A:AC,3,0)</f>
        <v>0</v>
      </c>
      <c r="G192" s="1">
        <f>VLOOKUP(A192,POP_2021_FX_ETARIA!A:AC,9,0)</f>
        <v>2261.6714693877552</v>
      </c>
      <c r="H192" s="3">
        <f t="shared" si="19"/>
        <v>0</v>
      </c>
      <c r="I192" s="12">
        <f>(H192*POP_PADRAO!$C$2)/100000</f>
        <v>0</v>
      </c>
      <c r="J192" s="8">
        <f>VLOOKUP(A192,OBITOS!A:AC,4,0)</f>
        <v>1</v>
      </c>
      <c r="K192" s="1">
        <f>VLOOKUP(A192,POP_2021_FX_ETARIA!A:AC,12,0)</f>
        <v>2875.9517324013977</v>
      </c>
      <c r="L192" s="3">
        <f t="shared" si="20"/>
        <v>34.77109816321596</v>
      </c>
      <c r="M192" s="12">
        <f>(L192*POP_PADRAO!$D$2)/100000</f>
        <v>5.1454660626248687</v>
      </c>
      <c r="N192" s="8">
        <f>VLOOKUP(A192,OBITOS!A:AB,5,0)</f>
        <v>1</v>
      </c>
      <c r="O192" s="1">
        <f>VLOOKUP(A192,POP_2021_FX_ETARIA!A:AC,15,0)</f>
        <v>2665.7064940478949</v>
      </c>
      <c r="P192" s="3">
        <f t="shared" si="21"/>
        <v>37.513507290950578</v>
      </c>
      <c r="Q192" s="12">
        <f>(P192*POP_PADRAO!$E$2)/100000</f>
        <v>6.2189923910012537</v>
      </c>
      <c r="R192" s="8">
        <f>VLOOKUP($A192,OBITOS!A:AB,6,0)</f>
        <v>6</v>
      </c>
      <c r="S192" s="1">
        <f>VLOOKUP(A192,POP_2021_FX_ETARIA!A:AC,18,0)</f>
        <v>2054.4173336775971</v>
      </c>
      <c r="T192" s="3">
        <f t="shared" si="22"/>
        <v>292.05361060984842</v>
      </c>
      <c r="U192" s="12">
        <f>(T192*POP_PADRAO!$F$2)/100000</f>
        <v>44.559383718305099</v>
      </c>
      <c r="V192" s="8">
        <f>VLOOKUP(A192,OBITOS!A:AC,7,0)</f>
        <v>3</v>
      </c>
      <c r="W192" s="1">
        <f>VLOOKUP(A192,POP_2021_FX_ETARIA!A:AC,21,0)</f>
        <v>1552.228061331653</v>
      </c>
      <c r="X192" s="3">
        <f t="shared" si="23"/>
        <v>193.27056859327146</v>
      </c>
      <c r="Y192" s="12">
        <f>(X192*POP_PADRAO!$G$2)/100000</f>
        <v>23.567316928600011</v>
      </c>
      <c r="Z192" s="8">
        <f>VLOOKUP(A192,OBITOS!A:AC,8,0)</f>
        <v>9</v>
      </c>
      <c r="AA192" s="1">
        <f>VLOOKUP(A192,POP_2021_FX_ETARIA!A:AC,24,0)</f>
        <v>968.45575120054878</v>
      </c>
      <c r="AB192" s="3">
        <f t="shared" si="24"/>
        <v>929.31452870646149</v>
      </c>
      <c r="AC192" s="12">
        <f>(AB192*POP_PADRAO!$H$2)/100000</f>
        <v>84.839560882977807</v>
      </c>
      <c r="AD192" s="8">
        <f>VLOOKUP(A192,OBITOS!A:AC,9,0)</f>
        <v>14</v>
      </c>
      <c r="AE192" s="1">
        <f>VLOOKUP(A192,POP_2021_FX_ETARIA!A:AC,27,0)</f>
        <v>476.17441601779757</v>
      </c>
      <c r="AF192" s="3">
        <f t="shared" si="25"/>
        <v>2940.0991588503853</v>
      </c>
      <c r="AG192" s="12">
        <f>(AF192*POP_PADRAO!$I$2)/100000</f>
        <v>203.29331120602069</v>
      </c>
      <c r="AH192" s="12">
        <f t="shared" si="26"/>
        <v>367.62403118952972</v>
      </c>
    </row>
    <row r="193" spans="1:34" x14ac:dyDescent="0.25">
      <c r="A193" s="8" t="s">
        <v>192</v>
      </c>
      <c r="B193" s="6">
        <f>VLOOKUP($A193,OBITOS!A:AC,2,0)</f>
        <v>0</v>
      </c>
      <c r="C193" s="1">
        <f>VLOOKUP(A193,POP_2021_FX_ETARIA!A:AC,6,0)</f>
        <v>5302.238096970138</v>
      </c>
      <c r="D193" s="3">
        <f t="shared" si="18"/>
        <v>0</v>
      </c>
      <c r="E193" s="12">
        <f>(D193*POP_PADRAO!$B$2)/100000</f>
        <v>0</v>
      </c>
      <c r="F193" s="6">
        <f>VLOOKUP(A193,OBITOS!A:AC,3,0)</f>
        <v>0</v>
      </c>
      <c r="G193" s="1">
        <f>VLOOKUP(A193,POP_2021_FX_ETARIA!A:AC,9,0)</f>
        <v>4212.4600535225663</v>
      </c>
      <c r="H193" s="3">
        <f t="shared" si="19"/>
        <v>0</v>
      </c>
      <c r="I193" s="12">
        <f>(H193*POP_PADRAO!$C$2)/100000</f>
        <v>0</v>
      </c>
      <c r="J193" s="8">
        <f>VLOOKUP(A193,OBITOS!A:AC,4,0)</f>
        <v>1</v>
      </c>
      <c r="K193" s="1">
        <f>VLOOKUP(A193,POP_2021_FX_ETARIA!A:AC,12,0)</f>
        <v>4910.6409318552696</v>
      </c>
      <c r="L193" s="3">
        <f t="shared" si="20"/>
        <v>20.36394055026528</v>
      </c>
      <c r="M193" s="12">
        <f>(L193*POP_PADRAO!$D$2)/100000</f>
        <v>3.0134787377393879</v>
      </c>
      <c r="N193" s="8">
        <f>VLOOKUP(A193,OBITOS!A:AB,5,0)</f>
        <v>5</v>
      </c>
      <c r="O193" s="1">
        <f>VLOOKUP(A193,POP_2021_FX_ETARIA!A:AC,15,0)</f>
        <v>5231.6042669282415</v>
      </c>
      <c r="P193" s="3">
        <f t="shared" si="21"/>
        <v>95.5729780940746</v>
      </c>
      <c r="Q193" s="12">
        <f>(P193*POP_PADRAO!$E$2)/100000</f>
        <v>15.844096339553923</v>
      </c>
      <c r="R193" s="8">
        <f>VLOOKUP($A193,OBITOS!A:AB,6,0)</f>
        <v>7</v>
      </c>
      <c r="S193" s="1">
        <f>VLOOKUP(A193,POP_2021_FX_ETARIA!A:AC,18,0)</f>
        <v>4595.273267399808</v>
      </c>
      <c r="T193" s="3">
        <f t="shared" si="22"/>
        <v>152.33044027348745</v>
      </c>
      <c r="U193" s="12">
        <f>(T193*POP_PADRAO!$F$2)/100000</f>
        <v>23.241453943852708</v>
      </c>
      <c r="V193" s="8">
        <f>VLOOKUP(A193,OBITOS!A:AC,7,0)</f>
        <v>9</v>
      </c>
      <c r="W193" s="1">
        <f>VLOOKUP(A193,POP_2021_FX_ETARIA!A:AC,21,0)</f>
        <v>3079.3584236551619</v>
      </c>
      <c r="X193" s="3">
        <f t="shared" si="23"/>
        <v>292.26867294379804</v>
      </c>
      <c r="Y193" s="12">
        <f>(X193*POP_PADRAO!$G$2)/100000</f>
        <v>35.639096494113744</v>
      </c>
      <c r="Z193" s="8">
        <f>VLOOKUP(A193,OBITOS!A:AC,8,0)</f>
        <v>14</v>
      </c>
      <c r="AA193" s="1">
        <f>VLOOKUP(A193,POP_2021_FX_ETARIA!A:AC,24,0)</f>
        <v>1881.3525782282945</v>
      </c>
      <c r="AB193" s="3">
        <f t="shared" si="24"/>
        <v>744.14547076465942</v>
      </c>
      <c r="AC193" s="12">
        <f>(AB193*POP_PADRAO!$H$2)/100000</f>
        <v>67.934991891934615</v>
      </c>
      <c r="AD193" s="8">
        <f>VLOOKUP(A193,OBITOS!A:AC,9,0)</f>
        <v>38</v>
      </c>
      <c r="AE193" s="1">
        <f>VLOOKUP(A193,POP_2021_FX_ETARIA!A:AC,27,0)</f>
        <v>1013.8450591070814</v>
      </c>
      <c r="AF193" s="3">
        <f t="shared" si="25"/>
        <v>3748.1072338082454</v>
      </c>
      <c r="AG193" s="12">
        <f>(AF193*POP_PADRAO!$I$2)/100000</f>
        <v>259.1630721101443</v>
      </c>
      <c r="AH193" s="12">
        <f t="shared" si="26"/>
        <v>404.83618951733865</v>
      </c>
    </row>
    <row r="194" spans="1:34" x14ac:dyDescent="0.25">
      <c r="A194" s="8" t="s">
        <v>193</v>
      </c>
      <c r="B194" s="6">
        <f>VLOOKUP($A194,OBITOS!A:AC,2,0)</f>
        <v>0</v>
      </c>
      <c r="C194" s="1">
        <f>VLOOKUP(A194,POP_2021_FX_ETARIA!A:AC,6,0)</f>
        <v>3748.148036443607</v>
      </c>
      <c r="D194" s="3">
        <f t="shared" si="18"/>
        <v>0</v>
      </c>
      <c r="E194" s="12">
        <f>(D194*POP_PADRAO!$B$2)/100000</f>
        <v>0</v>
      </c>
      <c r="F194" s="6">
        <f>VLOOKUP(A194,OBITOS!A:AC,3,0)</f>
        <v>0</v>
      </c>
      <c r="G194" s="1">
        <f>VLOOKUP(A194,POP_2021_FX_ETARIA!A:AC,9,0)</f>
        <v>3319.1552734375</v>
      </c>
      <c r="H194" s="3">
        <f t="shared" si="19"/>
        <v>0</v>
      </c>
      <c r="I194" s="12">
        <f>(H194*POP_PADRAO!$C$2)/100000</f>
        <v>0</v>
      </c>
      <c r="J194" s="8">
        <f>VLOOKUP(A194,OBITOS!A:AC,4,0)</f>
        <v>0</v>
      </c>
      <c r="K194" s="1">
        <f>VLOOKUP(A194,POP_2021_FX_ETARIA!A:AC,12,0)</f>
        <v>4246.5852649395838</v>
      </c>
      <c r="L194" s="3">
        <f t="shared" si="20"/>
        <v>0</v>
      </c>
      <c r="M194" s="12">
        <f>(L194*POP_PADRAO!$D$2)/100000</f>
        <v>0</v>
      </c>
      <c r="N194" s="8">
        <f>VLOOKUP(A194,OBITOS!A:AB,5,0)</f>
        <v>3</v>
      </c>
      <c r="O194" s="1">
        <f>VLOOKUP(A194,POP_2021_FX_ETARIA!A:AC,15,0)</f>
        <v>4740.9045074595278</v>
      </c>
      <c r="P194" s="3">
        <f t="shared" si="21"/>
        <v>63.279064053698626</v>
      </c>
      <c r="Q194" s="12">
        <f>(P194*POP_PADRAO!$E$2)/100000</f>
        <v>10.490408556241949</v>
      </c>
      <c r="R194" s="8">
        <f>VLOOKUP($A194,OBITOS!A:AB,6,0)</f>
        <v>12</v>
      </c>
      <c r="S194" s="1">
        <f>VLOOKUP(A194,POP_2021_FX_ETARIA!A:AC,18,0)</f>
        <v>4200.2881562099874</v>
      </c>
      <c r="T194" s="3">
        <f t="shared" si="22"/>
        <v>285.69468459582697</v>
      </c>
      <c r="U194" s="12">
        <f>(T194*POP_PADRAO!$F$2)/100000</f>
        <v>43.589185734094528</v>
      </c>
      <c r="V194" s="8">
        <f>VLOOKUP(A194,OBITOS!A:AC,7,0)</f>
        <v>14</v>
      </c>
      <c r="W194" s="1">
        <f>VLOOKUP(A194,POP_2021_FX_ETARIA!A:AC,21,0)</f>
        <v>3760.8081340934232</v>
      </c>
      <c r="X194" s="3">
        <f t="shared" si="23"/>
        <v>372.26041586869803</v>
      </c>
      <c r="Y194" s="12">
        <f>(X194*POP_PADRAO!$G$2)/100000</f>
        <v>45.393249808318082</v>
      </c>
      <c r="Z194" s="8">
        <f>VLOOKUP(A194,OBITOS!A:AC,8,0)</f>
        <v>20</v>
      </c>
      <c r="AA194" s="1">
        <f>VLOOKUP(A194,POP_2021_FX_ETARIA!A:AC,24,0)</f>
        <v>2924.1209099407915</v>
      </c>
      <c r="AB194" s="3">
        <f t="shared" si="24"/>
        <v>683.9662454451983</v>
      </c>
      <c r="AC194" s="12">
        <f>(AB194*POP_PADRAO!$H$2)/100000</f>
        <v>62.441072564656416</v>
      </c>
      <c r="AD194" s="8">
        <f>VLOOKUP(A194,OBITOS!A:AC,9,0)</f>
        <v>33</v>
      </c>
      <c r="AE194" s="1">
        <f>VLOOKUP(A194,POP_2021_FX_ETARIA!A:AC,27,0)</f>
        <v>2237.2991002852755</v>
      </c>
      <c r="AF194" s="3">
        <f t="shared" si="25"/>
        <v>1474.9927712299266</v>
      </c>
      <c r="AG194" s="12">
        <f>(AF194*POP_PADRAO!$I$2)/100000</f>
        <v>101.98845286072724</v>
      </c>
      <c r="AH194" s="12">
        <f t="shared" si="26"/>
        <v>263.90236952403819</v>
      </c>
    </row>
    <row r="195" spans="1:34" x14ac:dyDescent="0.25">
      <c r="A195" s="8" t="s">
        <v>194</v>
      </c>
      <c r="B195" s="6">
        <f>VLOOKUP($A195,OBITOS!A:AC,2,0)</f>
        <v>0</v>
      </c>
      <c r="C195" s="1">
        <f>VLOOKUP(A195,POP_2021_FX_ETARIA!A:AC,6,0)</f>
        <v>3565.8647683531976</v>
      </c>
      <c r="D195" s="3">
        <f t="shared" si="18"/>
        <v>0</v>
      </c>
      <c r="E195" s="12">
        <f>(D195*POP_PADRAO!$B$2)/100000</f>
        <v>0</v>
      </c>
      <c r="F195" s="6">
        <f>VLOOKUP(A195,OBITOS!A:AC,3,0)</f>
        <v>0</v>
      </c>
      <c r="G195" s="1">
        <f>VLOOKUP(A195,POP_2021_FX_ETARIA!A:AC,9,0)</f>
        <v>3311.3225401803211</v>
      </c>
      <c r="H195" s="3">
        <f t="shared" si="19"/>
        <v>0</v>
      </c>
      <c r="I195" s="12">
        <f>(H195*POP_PADRAO!$C$2)/100000</f>
        <v>0</v>
      </c>
      <c r="J195" s="8">
        <f>VLOOKUP(A195,OBITOS!A:AC,4,0)</f>
        <v>1</v>
      </c>
      <c r="K195" s="1">
        <f>VLOOKUP(A195,POP_2021_FX_ETARIA!A:AC,12,0)</f>
        <v>4654.3887956816689</v>
      </c>
      <c r="L195" s="3">
        <f t="shared" si="20"/>
        <v>21.485098127767017</v>
      </c>
      <c r="M195" s="12">
        <f>(L195*POP_PADRAO!$D$2)/100000</f>
        <v>3.1793888921673763</v>
      </c>
      <c r="N195" s="8">
        <f>VLOOKUP(A195,OBITOS!A:AB,5,0)</f>
        <v>7</v>
      </c>
      <c r="O195" s="1">
        <f>VLOOKUP(A195,POP_2021_FX_ETARIA!A:AC,15,0)</f>
        <v>4849.2583458003846</v>
      </c>
      <c r="P195" s="3">
        <f t="shared" si="21"/>
        <v>144.35197097845338</v>
      </c>
      <c r="Q195" s="12">
        <f>(P195*POP_PADRAO!$E$2)/100000</f>
        <v>23.930681878886706</v>
      </c>
      <c r="R195" s="8">
        <f>VLOOKUP($A195,OBITOS!A:AB,6,0)</f>
        <v>9</v>
      </c>
      <c r="S195" s="1">
        <f>VLOOKUP(A195,POP_2021_FX_ETARIA!A:AC,18,0)</f>
        <v>4164.4666188818355</v>
      </c>
      <c r="T195" s="3">
        <f t="shared" si="22"/>
        <v>216.11411072893918</v>
      </c>
      <c r="U195" s="12">
        <f>(T195*POP_PADRAO!$F$2)/100000</f>
        <v>32.973095476554761</v>
      </c>
      <c r="V195" s="8">
        <f>VLOOKUP(A195,OBITOS!A:AC,7,0)</f>
        <v>15</v>
      </c>
      <c r="W195" s="1">
        <f>VLOOKUP(A195,POP_2021_FX_ETARIA!A:AC,21,0)</f>
        <v>3775.4752293577981</v>
      </c>
      <c r="X195" s="3">
        <f t="shared" si="23"/>
        <v>397.30097772490154</v>
      </c>
      <c r="Y195" s="12">
        <f>(X195*POP_PADRAO!$G$2)/100000</f>
        <v>48.446683456445236</v>
      </c>
      <c r="Z195" s="8">
        <f>VLOOKUP(A195,OBITOS!A:AC,8,0)</f>
        <v>30</v>
      </c>
      <c r="AA195" s="1">
        <f>VLOOKUP(A195,POP_2021_FX_ETARIA!A:AC,24,0)</f>
        <v>3042.1950526016494</v>
      </c>
      <c r="AB195" s="3">
        <f t="shared" si="24"/>
        <v>986.13006336803926</v>
      </c>
      <c r="AC195" s="12">
        <f>(AB195*POP_PADRAO!$H$2)/100000</f>
        <v>90.026400067262628</v>
      </c>
      <c r="AD195" s="8">
        <f>VLOOKUP(A195,OBITOS!A:AC,9,0)</f>
        <v>64</v>
      </c>
      <c r="AE195" s="1">
        <f>VLOOKUP(A195,POP_2021_FX_ETARIA!A:AC,27,0)</f>
        <v>1938.1961307538359</v>
      </c>
      <c r="AF195" s="3">
        <f t="shared" si="25"/>
        <v>3302.0394058421757</v>
      </c>
      <c r="AG195" s="12">
        <f>(AF195*POP_PADRAO!$I$2)/100000</f>
        <v>228.31968864917357</v>
      </c>
      <c r="AH195" s="12">
        <f t="shared" si="26"/>
        <v>426.87593842049023</v>
      </c>
    </row>
    <row r="196" spans="1:34" x14ac:dyDescent="0.25">
      <c r="A196" s="8" t="s">
        <v>195</v>
      </c>
      <c r="B196" s="6">
        <f>VLOOKUP($A196,OBITOS!A:AC,2,0)</f>
        <v>0</v>
      </c>
      <c r="C196" s="1">
        <f>VLOOKUP(A196,POP_2021_FX_ETARIA!A:AC,6,0)</f>
        <v>3189.3656726800536</v>
      </c>
      <c r="D196" s="3">
        <f t="shared" ref="D196:D259" si="27">B196/C196*100000</f>
        <v>0</v>
      </c>
      <c r="E196" s="12">
        <f>(D196*POP_PADRAO!$B$2)/100000</f>
        <v>0</v>
      </c>
      <c r="F196" s="6">
        <f>VLOOKUP(A196,OBITOS!A:AC,3,0)</f>
        <v>0</v>
      </c>
      <c r="G196" s="1">
        <f>VLOOKUP(A196,POP_2021_FX_ETARIA!A:AC,9,0)</f>
        <v>2922.895335162681</v>
      </c>
      <c r="H196" s="3">
        <f t="shared" ref="H196:H259" si="28">F196/G196*100000</f>
        <v>0</v>
      </c>
      <c r="I196" s="12">
        <f>(H196*POP_PADRAO!$C$2)/100000</f>
        <v>0</v>
      </c>
      <c r="J196" s="8">
        <f>VLOOKUP(A196,OBITOS!A:AC,4,0)</f>
        <v>1</v>
      </c>
      <c r="K196" s="1">
        <f>VLOOKUP(A196,POP_2021_FX_ETARIA!A:AC,12,0)</f>
        <v>3506.318403968196</v>
      </c>
      <c r="L196" s="3">
        <f t="shared" ref="L196:L259" si="29">J196/K196*100000</f>
        <v>28.519942708804564</v>
      </c>
      <c r="M196" s="12">
        <f>(L196*POP_PADRAO!$D$2)/100000</f>
        <v>4.2204130748853741</v>
      </c>
      <c r="N196" s="8">
        <f>VLOOKUP(A196,OBITOS!A:AB,5,0)</f>
        <v>3</v>
      </c>
      <c r="O196" s="1">
        <f>VLOOKUP(A196,POP_2021_FX_ETARIA!A:AC,15,0)</f>
        <v>3580.2225261808076</v>
      </c>
      <c r="P196" s="3">
        <f t="shared" ref="P196:P259" si="30">N196/O196*100000</f>
        <v>83.793674221703796</v>
      </c>
      <c r="Q196" s="12">
        <f>(P196*POP_PADRAO!$E$2)/100000</f>
        <v>13.891322353762487</v>
      </c>
      <c r="R196" s="8">
        <f>VLOOKUP($A196,OBITOS!A:AB,6,0)</f>
        <v>5</v>
      </c>
      <c r="S196" s="1">
        <f>VLOOKUP(A196,POP_2021_FX_ETARIA!A:AC,18,0)</f>
        <v>2969.9308826541064</v>
      </c>
      <c r="T196" s="3">
        <f t="shared" ref="T196:T259" si="31">R196/S196*100000</f>
        <v>168.3540862584554</v>
      </c>
      <c r="U196" s="12">
        <f>(T196*POP_PADRAO!$F$2)/100000</f>
        <v>25.686223548034373</v>
      </c>
      <c r="V196" s="8">
        <f>VLOOKUP(A196,OBITOS!A:AC,7,0)</f>
        <v>7</v>
      </c>
      <c r="W196" s="1">
        <f>VLOOKUP(A196,POP_2021_FX_ETARIA!A:AC,21,0)</f>
        <v>2192.2509527170077</v>
      </c>
      <c r="X196" s="3">
        <f t="shared" ref="X196:X259" si="32">V196/W196*100000</f>
        <v>319.30650965503827</v>
      </c>
      <c r="Y196" s="12">
        <f>(X196*POP_PADRAO!$G$2)/100000</f>
        <v>38.936076843866381</v>
      </c>
      <c r="Z196" s="8">
        <f>VLOOKUP(A196,OBITOS!A:AC,8,0)</f>
        <v>9</v>
      </c>
      <c r="AA196" s="1">
        <f>VLOOKUP(A196,POP_2021_FX_ETARIA!A:AC,24,0)</f>
        <v>1354.5919818026728</v>
      </c>
      <c r="AB196" s="3">
        <f t="shared" ref="AB196:AB259" si="33">Z196/AA196*100000</f>
        <v>664.40670850737808</v>
      </c>
      <c r="AC196" s="12">
        <f>(AB196*POP_PADRAO!$H$2)/100000</f>
        <v>60.655431133666582</v>
      </c>
      <c r="AD196" s="8">
        <f>VLOOKUP(A196,OBITOS!A:AC,9,0)</f>
        <v>32</v>
      </c>
      <c r="AE196" s="1">
        <f>VLOOKUP(A196,POP_2021_FX_ETARIA!A:AC,27,0)</f>
        <v>853.18478985990657</v>
      </c>
      <c r="AF196" s="3">
        <f t="shared" ref="AF196:AF259" si="34">AD196/AE196*100000</f>
        <v>3750.6528925878315</v>
      </c>
      <c r="AG196" s="12">
        <f>(AF196*POP_PADRAO!$I$2)/100000</f>
        <v>259.33909182054924</v>
      </c>
      <c r="AH196" s="12">
        <f t="shared" ref="AH196:AH259" si="35">E196+I196+M196+Q196+U196+Y196+AC196+AG196</f>
        <v>402.72855877476445</v>
      </c>
    </row>
    <row r="197" spans="1:34" x14ac:dyDescent="0.25">
      <c r="A197" s="8" t="s">
        <v>196</v>
      </c>
      <c r="B197" s="6">
        <f>VLOOKUP($A197,OBITOS!A:AC,2,0)</f>
        <v>0</v>
      </c>
      <c r="C197" s="1">
        <f>VLOOKUP(A197,POP_2021_FX_ETARIA!A:AC,6,0)</f>
        <v>3019.5227472986135</v>
      </c>
      <c r="D197" s="3">
        <f t="shared" si="27"/>
        <v>0</v>
      </c>
      <c r="E197" s="12">
        <f>(D197*POP_PADRAO!$B$2)/100000</f>
        <v>0</v>
      </c>
      <c r="F197" s="6">
        <f>VLOOKUP(A197,OBITOS!A:AC,3,0)</f>
        <v>1</v>
      </c>
      <c r="G197" s="1">
        <f>VLOOKUP(A197,POP_2021_FX_ETARIA!A:AC,9,0)</f>
        <v>3021.3589180713443</v>
      </c>
      <c r="H197" s="3">
        <f t="shared" si="28"/>
        <v>33.097689718980504</v>
      </c>
      <c r="I197" s="12">
        <f>(H197*POP_PADRAO!$C$2)/100000</f>
        <v>4.0067650327803781</v>
      </c>
      <c r="J197" s="8">
        <f>VLOOKUP(A197,OBITOS!A:AC,4,0)</f>
        <v>0</v>
      </c>
      <c r="K197" s="1">
        <f>VLOOKUP(A197,POP_2021_FX_ETARIA!A:AC,12,0)</f>
        <v>4041.5365818075716</v>
      </c>
      <c r="L197" s="3">
        <f t="shared" si="29"/>
        <v>0</v>
      </c>
      <c r="M197" s="12">
        <f>(L197*POP_PADRAO!$D$2)/100000</f>
        <v>0</v>
      </c>
      <c r="N197" s="8">
        <f>VLOOKUP(A197,OBITOS!A:AB,5,0)</f>
        <v>6</v>
      </c>
      <c r="O197" s="1">
        <f>VLOOKUP(A197,POP_2021_FX_ETARIA!A:AC,15,0)</f>
        <v>3750.6576191493905</v>
      </c>
      <c r="P197" s="3">
        <f t="shared" si="30"/>
        <v>159.9719465025639</v>
      </c>
      <c r="Q197" s="12">
        <f>(P197*POP_PADRAO!$E$2)/100000</f>
        <v>26.520162733840049</v>
      </c>
      <c r="R197" s="8">
        <f>VLOOKUP($A197,OBITOS!A:AB,6,0)</f>
        <v>5</v>
      </c>
      <c r="S197" s="1">
        <f>VLOOKUP(A197,POP_2021_FX_ETARIA!A:AC,18,0)</f>
        <v>3624.0814048740531</v>
      </c>
      <c r="T197" s="3">
        <f t="shared" si="31"/>
        <v>137.96599583208766</v>
      </c>
      <c r="U197" s="12">
        <f>(T197*POP_PADRAO!$F$2)/100000</f>
        <v>21.04983306154945</v>
      </c>
      <c r="V197" s="8">
        <f>VLOOKUP(A197,OBITOS!A:AC,7,0)</f>
        <v>15</v>
      </c>
      <c r="W197" s="1">
        <f>VLOOKUP(A197,POP_2021_FX_ETARIA!A:AC,21,0)</f>
        <v>3004.6949894142554</v>
      </c>
      <c r="X197" s="3">
        <f t="shared" si="32"/>
        <v>499.21872445775756</v>
      </c>
      <c r="Y197" s="12">
        <f>(X197*POP_PADRAO!$G$2)/100000</f>
        <v>60.874482760729101</v>
      </c>
      <c r="Z197" s="8">
        <f>VLOOKUP(A197,OBITOS!A:AC,8,0)</f>
        <v>21</v>
      </c>
      <c r="AA197" s="1">
        <f>VLOOKUP(A197,POP_2021_FX_ETARIA!A:AC,24,0)</f>
        <v>2194.0574353141883</v>
      </c>
      <c r="AB197" s="3">
        <f t="shared" si="33"/>
        <v>957.13082355990412</v>
      </c>
      <c r="AC197" s="12">
        <f>(AB197*POP_PADRAO!$H$2)/100000</f>
        <v>87.378983401253024</v>
      </c>
      <c r="AD197" s="8">
        <f>VLOOKUP(A197,OBITOS!A:AC,9,0)</f>
        <v>42</v>
      </c>
      <c r="AE197" s="1">
        <f>VLOOKUP(A197,POP_2021_FX_ETARIA!A:AC,27,0)</f>
        <v>1321.5690460306871</v>
      </c>
      <c r="AF197" s="3">
        <f t="shared" si="34"/>
        <v>3178.0405364476696</v>
      </c>
      <c r="AG197" s="12">
        <f>(AF197*POP_PADRAO!$I$2)/100000</f>
        <v>219.74578029335171</v>
      </c>
      <c r="AH197" s="12">
        <f t="shared" si="35"/>
        <v>419.57600728350371</v>
      </c>
    </row>
    <row r="198" spans="1:34" x14ac:dyDescent="0.25">
      <c r="A198" s="8" t="s">
        <v>197</v>
      </c>
      <c r="B198" s="6">
        <f>VLOOKUP($A198,OBITOS!A:AC,2,0)</f>
        <v>0</v>
      </c>
      <c r="C198" s="1">
        <f>VLOOKUP(A198,POP_2021_FX_ETARIA!A:AC,6,0)</f>
        <v>3336.2066561540378</v>
      </c>
      <c r="D198" s="3">
        <f t="shared" si="27"/>
        <v>0</v>
      </c>
      <c r="E198" s="12">
        <f>(D198*POP_PADRAO!$B$2)/100000</f>
        <v>0</v>
      </c>
      <c r="F198" s="6">
        <f>VLOOKUP(A198,OBITOS!A:AC,3,0)</f>
        <v>1</v>
      </c>
      <c r="G198" s="1">
        <f>VLOOKUP(A198,POP_2021_FX_ETARIA!A:AC,9,0)</f>
        <v>2362.2161673034384</v>
      </c>
      <c r="H198" s="3">
        <f t="shared" si="28"/>
        <v>42.333128264952094</v>
      </c>
      <c r="I198" s="12">
        <f>(H198*POP_PADRAO!$C$2)/100000</f>
        <v>5.1247957032767015</v>
      </c>
      <c r="J198" s="8">
        <f>VLOOKUP(A198,OBITOS!A:AC,4,0)</f>
        <v>0</v>
      </c>
      <c r="K198" s="1">
        <f>VLOOKUP(A198,POP_2021_FX_ETARIA!A:AC,12,0)</f>
        <v>3245.2677482312761</v>
      </c>
      <c r="L198" s="3">
        <f t="shared" si="29"/>
        <v>0</v>
      </c>
      <c r="M198" s="12">
        <f>(L198*POP_PADRAO!$D$2)/100000</f>
        <v>0</v>
      </c>
      <c r="N198" s="8">
        <f>VLOOKUP(A198,OBITOS!A:AB,5,0)</f>
        <v>5</v>
      </c>
      <c r="O198" s="1">
        <f>VLOOKUP(A198,POP_2021_FX_ETARIA!A:AC,15,0)</f>
        <v>3175.9037645060853</v>
      </c>
      <c r="P198" s="3">
        <f t="shared" si="30"/>
        <v>157.43550090780531</v>
      </c>
      <c r="Q198" s="12">
        <f>(P198*POP_PADRAO!$E$2)/100000</f>
        <v>26.099670570000239</v>
      </c>
      <c r="R198" s="8">
        <f>VLOOKUP($A198,OBITOS!A:AB,6,0)</f>
        <v>11</v>
      </c>
      <c r="S198" s="1">
        <f>VLOOKUP(A198,POP_2021_FX_ETARIA!A:AC,18,0)</f>
        <v>2778.490203611218</v>
      </c>
      <c r="T198" s="3">
        <f t="shared" si="31"/>
        <v>395.89846261481301</v>
      </c>
      <c r="U198" s="12">
        <f>(T198*POP_PADRAO!$F$2)/100000</f>
        <v>60.40326456606266</v>
      </c>
      <c r="V198" s="8">
        <f>VLOOKUP(A198,OBITOS!A:AC,7,0)</f>
        <v>17</v>
      </c>
      <c r="W198" s="1">
        <f>VLOOKUP(A198,POP_2021_FX_ETARIA!A:AC,21,0)</f>
        <v>2913.8825541619158</v>
      </c>
      <c r="X198" s="3">
        <f t="shared" si="32"/>
        <v>583.41404239916255</v>
      </c>
      <c r="Y198" s="12">
        <f>(X198*POP_PADRAO!$G$2)/100000</f>
        <v>71.141217920002674</v>
      </c>
      <c r="Z198" s="8">
        <f>VLOOKUP(A198,OBITOS!A:AC,8,0)</f>
        <v>25</v>
      </c>
      <c r="AA198" s="1">
        <f>VLOOKUP(A198,POP_2021_FX_ETARIA!A:AC,24,0)</f>
        <v>2080.1678463094031</v>
      </c>
      <c r="AB198" s="3">
        <f t="shared" si="33"/>
        <v>1201.8260951564343</v>
      </c>
      <c r="AC198" s="12">
        <f>(AB198*POP_PADRAO!$H$2)/100000</f>
        <v>109.71785657187569</v>
      </c>
      <c r="AD198" s="8">
        <f>VLOOKUP(A198,OBITOS!A:AC,9,0)</f>
        <v>68</v>
      </c>
      <c r="AE198" s="1">
        <f>VLOOKUP(A198,POP_2021_FX_ETARIA!A:AC,27,0)</f>
        <v>1834.8988118052896</v>
      </c>
      <c r="AF198" s="3">
        <f t="shared" si="34"/>
        <v>3705.9264283406064</v>
      </c>
      <c r="AG198" s="12">
        <f>(AF198*POP_PADRAO!$I$2)/100000</f>
        <v>256.24647809424505</v>
      </c>
      <c r="AH198" s="12">
        <f t="shared" si="35"/>
        <v>528.73328342546301</v>
      </c>
    </row>
    <row r="199" spans="1:34" x14ac:dyDescent="0.25">
      <c r="A199" s="8" t="s">
        <v>198</v>
      </c>
      <c r="B199" s="6">
        <f>VLOOKUP($A199,OBITOS!A:AC,2,0)</f>
        <v>0</v>
      </c>
      <c r="C199" s="1">
        <f>VLOOKUP(A199,POP_2021_FX_ETARIA!A:AC,6,0)</f>
        <v>4718.8713586189724</v>
      </c>
      <c r="D199" s="3">
        <f t="shared" si="27"/>
        <v>0</v>
      </c>
      <c r="E199" s="12">
        <f>(D199*POP_PADRAO!$B$2)/100000</f>
        <v>0</v>
      </c>
      <c r="F199" s="6">
        <f>VLOOKUP(A199,OBITOS!A:AC,3,0)</f>
        <v>0</v>
      </c>
      <c r="G199" s="1">
        <f>VLOOKUP(A199,POP_2021_FX_ETARIA!A:AC,9,0)</f>
        <v>3232.5063342047051</v>
      </c>
      <c r="H199" s="3">
        <f t="shared" si="28"/>
        <v>0</v>
      </c>
      <c r="I199" s="12">
        <f>(H199*POP_PADRAO!$C$2)/100000</f>
        <v>0</v>
      </c>
      <c r="J199" s="8">
        <f>VLOOKUP(A199,OBITOS!A:AC,4,0)</f>
        <v>0</v>
      </c>
      <c r="K199" s="1">
        <f>VLOOKUP(A199,POP_2021_FX_ETARIA!A:AC,12,0)</f>
        <v>4277.2392656745551</v>
      </c>
      <c r="L199" s="3">
        <f t="shared" si="29"/>
        <v>0</v>
      </c>
      <c r="M199" s="12">
        <f>(L199*POP_PADRAO!$D$2)/100000</f>
        <v>0</v>
      </c>
      <c r="N199" s="8">
        <f>VLOOKUP(A199,OBITOS!A:AB,5,0)</f>
        <v>8</v>
      </c>
      <c r="O199" s="1">
        <f>VLOOKUP(A199,POP_2021_FX_ETARIA!A:AC,15,0)</f>
        <v>4294.8961222756861</v>
      </c>
      <c r="P199" s="3">
        <f t="shared" si="30"/>
        <v>186.26760164250805</v>
      </c>
      <c r="Q199" s="12">
        <f>(P199*POP_PADRAO!$E$2)/100000</f>
        <v>30.879458652597155</v>
      </c>
      <c r="R199" s="8">
        <f>VLOOKUP($A199,OBITOS!A:AB,6,0)</f>
        <v>10</v>
      </c>
      <c r="S199" s="1">
        <f>VLOOKUP(A199,POP_2021_FX_ETARIA!A:AC,18,0)</f>
        <v>3554.3565117172493</v>
      </c>
      <c r="T199" s="3">
        <f t="shared" si="31"/>
        <v>281.3448782370063</v>
      </c>
      <c r="U199" s="12">
        <f>(T199*POP_PADRAO!$F$2)/100000</f>
        <v>42.925524393841677</v>
      </c>
      <c r="V199" s="8">
        <f>VLOOKUP(A199,OBITOS!A:AC,7,0)</f>
        <v>21</v>
      </c>
      <c r="W199" s="1">
        <f>VLOOKUP(A199,POP_2021_FX_ETARIA!A:AC,21,0)</f>
        <v>3138.4549600912201</v>
      </c>
      <c r="X199" s="3">
        <f t="shared" si="32"/>
        <v>669.11904956538331</v>
      </c>
      <c r="Y199" s="12">
        <f>(X199*POP_PADRAO!$G$2)/100000</f>
        <v>81.592043831861545</v>
      </c>
      <c r="Z199" s="8">
        <f>VLOOKUP(A199,OBITOS!A:AC,8,0)</f>
        <v>27</v>
      </c>
      <c r="AA199" s="1">
        <f>VLOOKUP(A199,POP_2021_FX_ETARIA!A:AC,24,0)</f>
        <v>2369.0080889787664</v>
      </c>
      <c r="AB199" s="3">
        <f t="shared" si="33"/>
        <v>1139.7175098561684</v>
      </c>
      <c r="AC199" s="12">
        <f>(AB199*POP_PADRAO!$H$2)/100000</f>
        <v>104.0478009113105</v>
      </c>
      <c r="AD199" s="8">
        <f>VLOOKUP(A199,OBITOS!A:AC,9,0)</f>
        <v>49</v>
      </c>
      <c r="AE199" s="1">
        <f>VLOOKUP(A199,POP_2021_FX_ETARIA!A:AC,27,0)</f>
        <v>1570.567650440782</v>
      </c>
      <c r="AF199" s="3">
        <f t="shared" si="34"/>
        <v>3119.8910779964226</v>
      </c>
      <c r="AG199" s="12">
        <f>(AF199*POP_PADRAO!$I$2)/100000</f>
        <v>215.72503292576525</v>
      </c>
      <c r="AH199" s="12">
        <f t="shared" si="35"/>
        <v>475.1698607153761</v>
      </c>
    </row>
    <row r="200" spans="1:34" x14ac:dyDescent="0.25">
      <c r="A200" s="8" t="s">
        <v>199</v>
      </c>
      <c r="B200" s="6">
        <f>VLOOKUP($A200,OBITOS!A:AC,2,0)</f>
        <v>0</v>
      </c>
      <c r="C200" s="1">
        <f>VLOOKUP(A200,POP_2021_FX_ETARIA!A:AC,6,0)</f>
        <v>3204.9471258874933</v>
      </c>
      <c r="D200" s="3">
        <f t="shared" si="27"/>
        <v>0</v>
      </c>
      <c r="E200" s="12">
        <f>(D200*POP_PADRAO!$B$2)/100000</f>
        <v>0</v>
      </c>
      <c r="F200" s="6">
        <f>VLOOKUP(A200,OBITOS!A:AC,3,0)</f>
        <v>0</v>
      </c>
      <c r="G200" s="1">
        <f>VLOOKUP(A200,POP_2021_FX_ETARIA!A:AC,9,0)</f>
        <v>2990.8626817447498</v>
      </c>
      <c r="H200" s="3">
        <f t="shared" si="28"/>
        <v>0</v>
      </c>
      <c r="I200" s="12">
        <f>(H200*POP_PADRAO!$C$2)/100000</f>
        <v>0</v>
      </c>
      <c r="J200" s="8">
        <f>VLOOKUP(A200,OBITOS!A:AC,4,0)</f>
        <v>2</v>
      </c>
      <c r="K200" s="1">
        <f>VLOOKUP(A200,POP_2021_FX_ETARIA!A:AC,12,0)</f>
        <v>3800.1947857356909</v>
      </c>
      <c r="L200" s="3">
        <f t="shared" si="29"/>
        <v>52.628881222276981</v>
      </c>
      <c r="M200" s="12">
        <f>(L200*POP_PADRAO!$D$2)/100000</f>
        <v>7.788080806996728</v>
      </c>
      <c r="N200" s="8">
        <f>VLOOKUP(A200,OBITOS!A:AB,5,0)</f>
        <v>6</v>
      </c>
      <c r="O200" s="1">
        <f>VLOOKUP(A200,POP_2021_FX_ETARIA!A:AC,15,0)</f>
        <v>3355.3957945930483</v>
      </c>
      <c r="P200" s="3">
        <f t="shared" si="30"/>
        <v>178.81646062942914</v>
      </c>
      <c r="Q200" s="12">
        <f>(P200*POP_PADRAO!$E$2)/100000</f>
        <v>29.644207869320127</v>
      </c>
      <c r="R200" s="8">
        <f>VLOOKUP($A200,OBITOS!A:AB,6,0)</f>
        <v>12</v>
      </c>
      <c r="S200" s="1">
        <f>VLOOKUP(A200,POP_2021_FX_ETARIA!A:AC,18,0)</f>
        <v>3599.4872734964392</v>
      </c>
      <c r="T200" s="3">
        <f t="shared" si="31"/>
        <v>333.38081477208675</v>
      </c>
      <c r="U200" s="12">
        <f>(T200*POP_PADRAO!$F$2)/100000</f>
        <v>50.864783416752843</v>
      </c>
      <c r="V200" s="8">
        <f>VLOOKUP(A200,OBITOS!A:AC,7,0)</f>
        <v>11</v>
      </c>
      <c r="W200" s="1">
        <f>VLOOKUP(A200,POP_2021_FX_ETARIA!A:AC,21,0)</f>
        <v>2993.5969405044293</v>
      </c>
      <c r="X200" s="3">
        <f t="shared" si="32"/>
        <v>367.45093673654242</v>
      </c>
      <c r="Y200" s="12">
        <f>(X200*POP_PADRAO!$G$2)/100000</f>
        <v>44.806784316991617</v>
      </c>
      <c r="Z200" s="8">
        <f>VLOOKUP(A200,OBITOS!A:AC,8,0)</f>
        <v>33</v>
      </c>
      <c r="AA200" s="1">
        <f>VLOOKUP(A200,POP_2021_FX_ETARIA!A:AC,24,0)</f>
        <v>1924.2866913885457</v>
      </c>
      <c r="AB200" s="3">
        <f t="shared" si="33"/>
        <v>1714.9211782048721</v>
      </c>
      <c r="AC200" s="12">
        <f>(AB200*POP_PADRAO!$H$2)/100000</f>
        <v>156.55965253264276</v>
      </c>
      <c r="AD200" s="8">
        <f>VLOOKUP(A200,OBITOS!A:AC,9,0)</f>
        <v>48</v>
      </c>
      <c r="AE200" s="1">
        <f>VLOOKUP(A200,POP_2021_FX_ETARIA!A:AC,27,0)</f>
        <v>1540.3245254931151</v>
      </c>
      <c r="AF200" s="3">
        <f t="shared" si="34"/>
        <v>3116.2264318704802</v>
      </c>
      <c r="AG200" s="12">
        <f>(AF200*POP_PADRAO!$I$2)/100000</f>
        <v>215.47164077635472</v>
      </c>
      <c r="AH200" s="12">
        <f t="shared" si="35"/>
        <v>505.1351497190588</v>
      </c>
    </row>
    <row r="201" spans="1:34" x14ac:dyDescent="0.25">
      <c r="A201" s="8" t="s">
        <v>200</v>
      </c>
      <c r="B201" s="6">
        <f>VLOOKUP($A201,OBITOS!A:AC,2,0)</f>
        <v>0</v>
      </c>
      <c r="C201" s="1">
        <f>VLOOKUP(A201,POP_2021_FX_ETARIA!A:AC,6,0)</f>
        <v>3484.5934939923541</v>
      </c>
      <c r="D201" s="3">
        <f t="shared" si="27"/>
        <v>0</v>
      </c>
      <c r="E201" s="12">
        <f>(D201*POP_PADRAO!$B$2)/100000</f>
        <v>0</v>
      </c>
      <c r="F201" s="6">
        <f>VLOOKUP(A201,OBITOS!A:AC,3,0)</f>
        <v>0</v>
      </c>
      <c r="G201" s="1">
        <f>VLOOKUP(A201,POP_2021_FX_ETARIA!A:AC,9,0)</f>
        <v>2887.2347103623356</v>
      </c>
      <c r="H201" s="3">
        <f t="shared" si="28"/>
        <v>0</v>
      </c>
      <c r="I201" s="12">
        <f>(H201*POP_PADRAO!$C$2)/100000</f>
        <v>0</v>
      </c>
      <c r="J201" s="8">
        <f>VLOOKUP(A201,OBITOS!A:AC,4,0)</f>
        <v>1</v>
      </c>
      <c r="K201" s="1">
        <f>VLOOKUP(A201,POP_2021_FX_ETARIA!A:AC,12,0)</f>
        <v>3629.7572670062932</v>
      </c>
      <c r="L201" s="3">
        <f t="shared" si="29"/>
        <v>27.550051599587203</v>
      </c>
      <c r="M201" s="12">
        <f>(L201*POP_PADRAO!$D$2)/100000</f>
        <v>4.0768875019082458</v>
      </c>
      <c r="N201" s="8">
        <f>VLOOKUP(A201,OBITOS!A:AB,5,0)</f>
        <v>2</v>
      </c>
      <c r="O201" s="1">
        <f>VLOOKUP(A201,POP_2021_FX_ETARIA!A:AC,15,0)</f>
        <v>3347.5834644542988</v>
      </c>
      <c r="P201" s="3">
        <f t="shared" si="30"/>
        <v>59.744589529630353</v>
      </c>
      <c r="Q201" s="12">
        <f>(P201*POP_PADRAO!$E$2)/100000</f>
        <v>9.9044630726355471</v>
      </c>
      <c r="R201" s="8">
        <f>VLOOKUP($A201,OBITOS!A:AB,6,0)</f>
        <v>9</v>
      </c>
      <c r="S201" s="1">
        <f>VLOOKUP(A201,POP_2021_FX_ETARIA!A:AC,18,0)</f>
        <v>2960.723965310583</v>
      </c>
      <c r="T201" s="3">
        <f t="shared" si="31"/>
        <v>303.97970582360216</v>
      </c>
      <c r="U201" s="12">
        <f>(T201*POP_PADRAO!$F$2)/100000</f>
        <v>46.37897927742528</v>
      </c>
      <c r="V201" s="8">
        <f>VLOOKUP(A201,OBITOS!A:AC,7,0)</f>
        <v>15</v>
      </c>
      <c r="W201" s="1">
        <f>VLOOKUP(A201,POP_2021_FX_ETARIA!A:AC,21,0)</f>
        <v>2245.1977053783221</v>
      </c>
      <c r="X201" s="3">
        <f t="shared" si="32"/>
        <v>668.09261224825889</v>
      </c>
      <c r="Y201" s="12">
        <f>(X201*POP_PADRAO!$G$2)/100000</f>
        <v>81.466880576348387</v>
      </c>
      <c r="Z201" s="8">
        <f>VLOOKUP(A201,OBITOS!A:AC,8,0)</f>
        <v>24</v>
      </c>
      <c r="AA201" s="1">
        <f>VLOOKUP(A201,POP_2021_FX_ETARIA!A:AC,24,0)</f>
        <v>1496.5063040791101</v>
      </c>
      <c r="AB201" s="3">
        <f t="shared" si="33"/>
        <v>1603.7353090048382</v>
      </c>
      <c r="AC201" s="12">
        <f>(AB201*POP_PADRAO!$H$2)/100000</f>
        <v>146.40920289698164</v>
      </c>
      <c r="AD201" s="8">
        <f>VLOOKUP(A201,OBITOS!A:AC,9,0)</f>
        <v>35</v>
      </c>
      <c r="AE201" s="1">
        <f>VLOOKUP(A201,POP_2021_FX_ETARIA!A:AC,27,0)</f>
        <v>807.26063763801017</v>
      </c>
      <c r="AF201" s="3">
        <f t="shared" si="34"/>
        <v>4335.6505158492091</v>
      </c>
      <c r="AG201" s="12">
        <f>(AF201*POP_PADRAO!$I$2)/100000</f>
        <v>299.78878329522701</v>
      </c>
      <c r="AH201" s="12">
        <f t="shared" si="35"/>
        <v>588.02519662052612</v>
      </c>
    </row>
    <row r="202" spans="1:34" x14ac:dyDescent="0.25">
      <c r="A202" s="8" t="s">
        <v>201</v>
      </c>
      <c r="B202" s="6">
        <f>VLOOKUP($A202,OBITOS!A:AC,2,0)</f>
        <v>0</v>
      </c>
      <c r="C202" s="1">
        <f>VLOOKUP(A202,POP_2021_FX_ETARIA!A:AC,6,0)</f>
        <v>2889.3462247405791</v>
      </c>
      <c r="D202" s="3">
        <f t="shared" si="27"/>
        <v>0</v>
      </c>
      <c r="E202" s="12">
        <f>(D202*POP_PADRAO!$B$2)/100000</f>
        <v>0</v>
      </c>
      <c r="F202" s="6">
        <f>VLOOKUP(A202,OBITOS!A:AC,3,0)</f>
        <v>0</v>
      </c>
      <c r="G202" s="1">
        <f>VLOOKUP(A202,POP_2021_FX_ETARIA!A:AC,9,0)</f>
        <v>2330.8322178629128</v>
      </c>
      <c r="H202" s="3">
        <f t="shared" si="28"/>
        <v>0</v>
      </c>
      <c r="I202" s="12">
        <f>(H202*POP_PADRAO!$C$2)/100000</f>
        <v>0</v>
      </c>
      <c r="J202" s="8">
        <f>VLOOKUP(A202,OBITOS!A:AC,4,0)</f>
        <v>2</v>
      </c>
      <c r="K202" s="1">
        <f>VLOOKUP(A202,POP_2021_FX_ETARIA!A:AC,12,0)</f>
        <v>3309.4845669763263</v>
      </c>
      <c r="L202" s="3">
        <f t="shared" si="29"/>
        <v>60.432371250707412</v>
      </c>
      <c r="M202" s="12">
        <f>(L202*POP_PADRAO!$D$2)/100000</f>
        <v>8.9428500041858303</v>
      </c>
      <c r="N202" s="8">
        <f>VLOOKUP(A202,OBITOS!A:AB,5,0)</f>
        <v>6</v>
      </c>
      <c r="O202" s="1">
        <f>VLOOKUP(A202,POP_2021_FX_ETARIA!A:AC,15,0)</f>
        <v>3152.2752109855528</v>
      </c>
      <c r="P202" s="3">
        <f t="shared" si="30"/>
        <v>190.33871088064393</v>
      </c>
      <c r="Q202" s="12">
        <f>(P202*POP_PADRAO!$E$2)/100000</f>
        <v>31.554367484195776</v>
      </c>
      <c r="R202" s="8">
        <f>VLOOKUP($A202,OBITOS!A:AB,6,0)</f>
        <v>7</v>
      </c>
      <c r="S202" s="1">
        <f>VLOOKUP(A202,POP_2021_FX_ETARIA!A:AC,18,0)</f>
        <v>2974.1716139039695</v>
      </c>
      <c r="T202" s="3">
        <f t="shared" si="31"/>
        <v>235.35965333256712</v>
      </c>
      <c r="U202" s="12">
        <f>(T202*POP_PADRAO!$F$2)/100000</f>
        <v>35.909438280026087</v>
      </c>
      <c r="V202" s="8">
        <f>VLOOKUP(A202,OBITOS!A:AC,7,0)</f>
        <v>11</v>
      </c>
      <c r="W202" s="1">
        <f>VLOOKUP(A202,POP_2021_FX_ETARIA!A:AC,21,0)</f>
        <v>2472.0600764873893</v>
      </c>
      <c r="X202" s="3">
        <f t="shared" si="32"/>
        <v>444.97300468644636</v>
      </c>
      <c r="Y202" s="12">
        <f>(X202*POP_PADRAO!$G$2)/100000</f>
        <v>54.25978669409259</v>
      </c>
      <c r="Z202" s="8">
        <f>VLOOKUP(A202,OBITOS!A:AC,8,0)</f>
        <v>11</v>
      </c>
      <c r="AA202" s="1">
        <f>VLOOKUP(A202,POP_2021_FX_ETARIA!A:AC,24,0)</f>
        <v>1779.2763906056862</v>
      </c>
      <c r="AB202" s="3">
        <f t="shared" si="33"/>
        <v>618.22885180056107</v>
      </c>
      <c r="AC202" s="12">
        <f>(AB202*POP_PADRAO!$H$2)/100000</f>
        <v>56.439733472104578</v>
      </c>
      <c r="AD202" s="8">
        <f>VLOOKUP(A202,OBITOS!A:AC,9,0)</f>
        <v>43</v>
      </c>
      <c r="AE202" s="1">
        <f>VLOOKUP(A202,POP_2021_FX_ETARIA!A:AC,27,0)</f>
        <v>1237.6017863788611</v>
      </c>
      <c r="AF202" s="3">
        <f t="shared" si="34"/>
        <v>3474.4616946469573</v>
      </c>
      <c r="AG202" s="12">
        <f>(AF202*POP_PADRAO!$I$2)/100000</f>
        <v>240.24183689078276</v>
      </c>
      <c r="AH202" s="12">
        <f t="shared" si="35"/>
        <v>427.34801282538763</v>
      </c>
    </row>
    <row r="203" spans="1:34" x14ac:dyDescent="0.25">
      <c r="A203" s="8" t="s">
        <v>202</v>
      </c>
      <c r="B203" s="6">
        <f>VLOOKUP($A203,OBITOS!A:AC,2,0)</f>
        <v>0</v>
      </c>
      <c r="C203" s="1">
        <f>VLOOKUP(A203,POP_2021_FX_ETARIA!A:AC,6,0)</f>
        <v>3853.1274576734027</v>
      </c>
      <c r="D203" s="3">
        <f t="shared" si="27"/>
        <v>0</v>
      </c>
      <c r="E203" s="12">
        <f>(D203*POP_PADRAO!$B$2)/100000</f>
        <v>0</v>
      </c>
      <c r="F203" s="6">
        <f>VLOOKUP(A203,OBITOS!A:AC,3,0)</f>
        <v>0</v>
      </c>
      <c r="G203" s="1">
        <f>VLOOKUP(A203,POP_2021_FX_ETARIA!A:AC,9,0)</f>
        <v>3333.6321255481193</v>
      </c>
      <c r="H203" s="3">
        <f t="shared" si="28"/>
        <v>0</v>
      </c>
      <c r="I203" s="12">
        <f>(H203*POP_PADRAO!$C$2)/100000</f>
        <v>0</v>
      </c>
      <c r="J203" s="8">
        <f>VLOOKUP(A203,OBITOS!A:AC,4,0)</f>
        <v>2</v>
      </c>
      <c r="K203" s="1">
        <f>VLOOKUP(A203,POP_2021_FX_ETARIA!A:AC,12,0)</f>
        <v>4197.2580161821998</v>
      </c>
      <c r="L203" s="3">
        <f t="shared" si="29"/>
        <v>47.65015618027666</v>
      </c>
      <c r="M203" s="12">
        <f>(L203*POP_PADRAO!$D$2)/100000</f>
        <v>7.0513234972763774</v>
      </c>
      <c r="N203" s="8">
        <f>VLOOKUP(A203,OBITOS!A:AB,5,0)</f>
        <v>4</v>
      </c>
      <c r="O203" s="1">
        <f>VLOOKUP(A203,POP_2021_FX_ETARIA!A:AC,15,0)</f>
        <v>4439.3566013445861</v>
      </c>
      <c r="P203" s="3">
        <f t="shared" si="30"/>
        <v>90.103146901703852</v>
      </c>
      <c r="Q203" s="12">
        <f>(P203*POP_PADRAO!$E$2)/100000</f>
        <v>14.937307264845865</v>
      </c>
      <c r="R203" s="8">
        <f>VLOOKUP($A203,OBITOS!A:AB,6,0)</f>
        <v>11</v>
      </c>
      <c r="S203" s="1">
        <f>VLOOKUP(A203,POP_2021_FX_ETARIA!A:AC,18,0)</f>
        <v>4196.7869985193538</v>
      </c>
      <c r="T203" s="3">
        <f t="shared" si="31"/>
        <v>262.10527253064907</v>
      </c>
      <c r="U203" s="12">
        <f>(T203*POP_PADRAO!$F$2)/100000</f>
        <v>39.99008739832469</v>
      </c>
      <c r="V203" s="8">
        <f>VLOOKUP(A203,OBITOS!A:AC,7,0)</f>
        <v>13</v>
      </c>
      <c r="W203" s="1">
        <f>VLOOKUP(A203,POP_2021_FX_ETARIA!A:AC,21,0)</f>
        <v>3432.5263106937114</v>
      </c>
      <c r="X203" s="3">
        <f t="shared" si="32"/>
        <v>378.72979908412441</v>
      </c>
      <c r="Y203" s="12">
        <f>(X203*POP_PADRAO!$G$2)/100000</f>
        <v>46.182123177296354</v>
      </c>
      <c r="Z203" s="8">
        <f>VLOOKUP(A203,OBITOS!A:AC,8,0)</f>
        <v>23</v>
      </c>
      <c r="AA203" s="1">
        <f>VLOOKUP(A203,POP_2021_FX_ETARIA!A:AC,24,0)</f>
        <v>2729.093860733416</v>
      </c>
      <c r="AB203" s="3">
        <f t="shared" si="33"/>
        <v>842.77057417948186</v>
      </c>
      <c r="AC203" s="12">
        <f>(AB203*POP_PADRAO!$H$2)/100000</f>
        <v>76.938736272643368</v>
      </c>
      <c r="AD203" s="8">
        <f>VLOOKUP(A203,OBITOS!A:AC,9,0)</f>
        <v>54</v>
      </c>
      <c r="AE203" s="1">
        <f>VLOOKUP(A203,POP_2021_FX_ETARIA!A:AC,27,0)</f>
        <v>1906.8564694206675</v>
      </c>
      <c r="AF203" s="3">
        <f t="shared" si="34"/>
        <v>2831.8859267056441</v>
      </c>
      <c r="AG203" s="12">
        <f>(AF203*POP_PADRAO!$I$2)/100000</f>
        <v>195.8109015693293</v>
      </c>
      <c r="AH203" s="12">
        <f t="shared" si="35"/>
        <v>380.91047917971594</v>
      </c>
    </row>
    <row r="204" spans="1:34" x14ac:dyDescent="0.25">
      <c r="A204" s="8" t="s">
        <v>203</v>
      </c>
      <c r="B204" s="6">
        <f>VLOOKUP($A204,OBITOS!A:AC,2,0)</f>
        <v>0</v>
      </c>
      <c r="C204" s="1">
        <f>VLOOKUP(A204,POP_2021_FX_ETARIA!A:AC,6,0)</f>
        <v>3105.0734229929003</v>
      </c>
      <c r="D204" s="3">
        <f t="shared" si="27"/>
        <v>0</v>
      </c>
      <c r="E204" s="12">
        <f>(D204*POP_PADRAO!$B$2)/100000</f>
        <v>0</v>
      </c>
      <c r="F204" s="6">
        <f>VLOOKUP(A204,OBITOS!A:AC,3,0)</f>
        <v>0</v>
      </c>
      <c r="G204" s="1">
        <f>VLOOKUP(A204,POP_2021_FX_ETARIA!A:AC,9,0)</f>
        <v>2322.0636972074776</v>
      </c>
      <c r="H204" s="3">
        <f t="shared" si="28"/>
        <v>0</v>
      </c>
      <c r="I204" s="12">
        <f>(H204*POP_PADRAO!$C$2)/100000</f>
        <v>0</v>
      </c>
      <c r="J204" s="8">
        <f>VLOOKUP(A204,OBITOS!A:AC,4,0)</f>
        <v>1</v>
      </c>
      <c r="K204" s="1">
        <f>VLOOKUP(A204,POP_2021_FX_ETARIA!A:AC,12,0)</f>
        <v>3177.4423134551994</v>
      </c>
      <c r="L204" s="3">
        <f t="shared" si="29"/>
        <v>31.471853816681403</v>
      </c>
      <c r="M204" s="12">
        <f>(L204*POP_PADRAO!$D$2)/100000</f>
        <v>4.6572401878562815</v>
      </c>
      <c r="N204" s="8">
        <f>VLOOKUP(A204,OBITOS!A:AB,5,0)</f>
        <v>5</v>
      </c>
      <c r="O204" s="1">
        <f>VLOOKUP(A204,POP_2021_FX_ETARIA!A:AC,15,0)</f>
        <v>3333.9118867114862</v>
      </c>
      <c r="P204" s="3">
        <f t="shared" si="30"/>
        <v>149.97396961597312</v>
      </c>
      <c r="Q204" s="12">
        <f>(P204*POP_PADRAO!$E$2)/100000</f>
        <v>24.862697285438387</v>
      </c>
      <c r="R204" s="8">
        <f>VLOOKUP($A204,OBITOS!A:AB,6,0)</f>
        <v>10</v>
      </c>
      <c r="S204" s="1">
        <f>VLOOKUP(A204,POP_2021_FX_ETARIA!A:AC,18,0)</f>
        <v>3060.4606923781994</v>
      </c>
      <c r="T204" s="3">
        <f t="shared" si="31"/>
        <v>326.74819267909879</v>
      </c>
      <c r="U204" s="12">
        <f>(T204*POP_PADRAO!$F$2)/100000</f>
        <v>49.852826905471169</v>
      </c>
      <c r="V204" s="8">
        <f>VLOOKUP(A204,OBITOS!A:AC,7,0)</f>
        <v>14</v>
      </c>
      <c r="W204" s="1">
        <f>VLOOKUP(A204,POP_2021_FX_ETARIA!A:AC,21,0)</f>
        <v>2655.7692791789709</v>
      </c>
      <c r="X204" s="3">
        <f t="shared" si="32"/>
        <v>527.15422645178307</v>
      </c>
      <c r="Y204" s="12">
        <f>(X204*POP_PADRAO!$G$2)/100000</f>
        <v>64.280923968227341</v>
      </c>
      <c r="Z204" s="8">
        <f>VLOOKUP(A204,OBITOS!A:AC,8,0)</f>
        <v>29</v>
      </c>
      <c r="AA204" s="1">
        <f>VLOOKUP(A204,POP_2021_FX_ETARIA!A:AC,24,0)</f>
        <v>1769.125669550886</v>
      </c>
      <c r="AB204" s="3">
        <f t="shared" si="33"/>
        <v>1639.2278117451094</v>
      </c>
      <c r="AC204" s="12">
        <f>(AB204*POP_PADRAO!$H$2)/100000</f>
        <v>149.64940656765256</v>
      </c>
      <c r="AD204" s="8">
        <f>VLOOKUP(A204,OBITOS!A:AC,9,0)</f>
        <v>42</v>
      </c>
      <c r="AE204" s="1">
        <f>VLOOKUP(A204,POP_2021_FX_ETARIA!A:AC,27,0)</f>
        <v>1415.6739858578339</v>
      </c>
      <c r="AF204" s="3">
        <f t="shared" si="34"/>
        <v>2966.7847554993332</v>
      </c>
      <c r="AG204" s="12">
        <f>(AF204*POP_PADRAO!$I$2)/100000</f>
        <v>205.13848819195408</v>
      </c>
      <c r="AH204" s="12">
        <f t="shared" si="35"/>
        <v>498.44158310659981</v>
      </c>
    </row>
    <row r="205" spans="1:34" x14ac:dyDescent="0.25">
      <c r="A205" s="8" t="s">
        <v>204</v>
      </c>
      <c r="B205" s="6">
        <f>VLOOKUP($A205,OBITOS!A:AC,2,0)</f>
        <v>0</v>
      </c>
      <c r="C205" s="1">
        <f>VLOOKUP(A205,POP_2021_FX_ETARIA!A:AC,6,0)</f>
        <v>2795.2953586497893</v>
      </c>
      <c r="D205" s="3">
        <f t="shared" si="27"/>
        <v>0</v>
      </c>
      <c r="E205" s="12">
        <f>(D205*POP_PADRAO!$B$2)/100000</f>
        <v>0</v>
      </c>
      <c r="F205" s="6">
        <f>VLOOKUP(A205,OBITOS!A:AC,3,0)</f>
        <v>1</v>
      </c>
      <c r="G205" s="1">
        <f>VLOOKUP(A205,POP_2021_FX_ETARIA!A:AC,9,0)</f>
        <v>2394.0434262948206</v>
      </c>
      <c r="H205" s="3">
        <f t="shared" si="28"/>
        <v>41.770336703861126</v>
      </c>
      <c r="I205" s="12">
        <f>(H205*POP_PADRAO!$C$2)/100000</f>
        <v>5.0566648588924172</v>
      </c>
      <c r="J205" s="8">
        <f>VLOOKUP(A205,OBITOS!A:AC,4,0)</f>
        <v>1</v>
      </c>
      <c r="K205" s="1">
        <f>VLOOKUP(A205,POP_2021_FX_ETARIA!A:AC,12,0)</f>
        <v>3083.5838254946757</v>
      </c>
      <c r="L205" s="3">
        <f t="shared" si="29"/>
        <v>32.429797812925607</v>
      </c>
      <c r="M205" s="12">
        <f>(L205*POP_PADRAO!$D$2)/100000</f>
        <v>4.7989978136704758</v>
      </c>
      <c r="N205" s="8">
        <f>VLOOKUP(A205,OBITOS!A:AB,5,0)</f>
        <v>4</v>
      </c>
      <c r="O205" s="1">
        <f>VLOOKUP(A205,POP_2021_FX_ETARIA!A:AC,15,0)</f>
        <v>3325.3676449870864</v>
      </c>
      <c r="P205" s="3">
        <f t="shared" si="30"/>
        <v>120.28745170567549</v>
      </c>
      <c r="Q205" s="12">
        <f>(P205*POP_PADRAO!$E$2)/100000</f>
        <v>19.941263851673597</v>
      </c>
      <c r="R205" s="8">
        <f>VLOOKUP($A205,OBITOS!A:AB,6,0)</f>
        <v>7</v>
      </c>
      <c r="S205" s="1">
        <f>VLOOKUP(A205,POP_2021_FX_ETARIA!A:AC,18,0)</f>
        <v>3026.507443441566</v>
      </c>
      <c r="T205" s="3">
        <f t="shared" si="31"/>
        <v>231.28970044891125</v>
      </c>
      <c r="U205" s="12">
        <f>(T205*POP_PADRAO!$F$2)/100000</f>
        <v>35.288474916897137</v>
      </c>
      <c r="V205" s="8">
        <f>VLOOKUP(A205,OBITOS!A:AC,7,0)</f>
        <v>16</v>
      </c>
      <c r="W205" s="1">
        <f>VLOOKUP(A205,POP_2021_FX_ETARIA!A:AC,21,0)</f>
        <v>2416.9438401775801</v>
      </c>
      <c r="X205" s="3">
        <f t="shared" si="32"/>
        <v>661.99303988893814</v>
      </c>
      <c r="Y205" s="12">
        <f>(X205*POP_PADRAO!$G$2)/100000</f>
        <v>80.723101759080265</v>
      </c>
      <c r="Z205" s="8">
        <f>VLOOKUP(A205,OBITOS!A:AC,8,0)</f>
        <v>25</v>
      </c>
      <c r="AA205" s="1">
        <f>VLOOKUP(A205,POP_2021_FX_ETARIA!A:AC,24,0)</f>
        <v>1714.3997932549423</v>
      </c>
      <c r="AB205" s="3">
        <f t="shared" si="33"/>
        <v>1458.2362934456057</v>
      </c>
      <c r="AC205" s="12">
        <f>(AB205*POP_PADRAO!$H$2)/100000</f>
        <v>133.12621612808553</v>
      </c>
      <c r="AD205" s="8">
        <f>VLOOKUP(A205,OBITOS!A:AC,9,0)</f>
        <v>31</v>
      </c>
      <c r="AE205" s="1">
        <f>VLOOKUP(A205,POP_2021_FX_ETARIA!A:AC,27,0)</f>
        <v>1198.6339044183949</v>
      </c>
      <c r="AF205" s="3">
        <f t="shared" si="34"/>
        <v>2586.2775853184235</v>
      </c>
      <c r="AG205" s="12">
        <f>(AF205*POP_PADRAO!$I$2)/100000</f>
        <v>178.82829986689211</v>
      </c>
      <c r="AH205" s="12">
        <f t="shared" si="35"/>
        <v>457.76301919519153</v>
      </c>
    </row>
    <row r="206" spans="1:34" x14ac:dyDescent="0.25">
      <c r="A206" s="8" t="s">
        <v>205</v>
      </c>
      <c r="B206" s="6">
        <f>VLOOKUP($A206,OBITOS!A:AC,2,0)</f>
        <v>0</v>
      </c>
      <c r="C206" s="1">
        <f>VLOOKUP(A206,POP_2021_FX_ETARIA!A:AC,6,0)</f>
        <v>3411.0517698277495</v>
      </c>
      <c r="D206" s="3">
        <f t="shared" si="27"/>
        <v>0</v>
      </c>
      <c r="E206" s="12">
        <f>(D206*POP_PADRAO!$B$2)/100000</f>
        <v>0</v>
      </c>
      <c r="F206" s="6">
        <f>VLOOKUP(A206,OBITOS!A:AC,3,0)</f>
        <v>0</v>
      </c>
      <c r="G206" s="1">
        <f>VLOOKUP(A206,POP_2021_FX_ETARIA!A:AC,9,0)</f>
        <v>3001.6351111486774</v>
      </c>
      <c r="H206" s="3">
        <f t="shared" si="28"/>
        <v>0</v>
      </c>
      <c r="I206" s="12">
        <f>(H206*POP_PADRAO!$C$2)/100000</f>
        <v>0</v>
      </c>
      <c r="J206" s="8">
        <f>VLOOKUP(A206,OBITOS!A:AC,4,0)</f>
        <v>0</v>
      </c>
      <c r="K206" s="1">
        <f>VLOOKUP(A206,POP_2021_FX_ETARIA!A:AC,12,0)</f>
        <v>4005.2610067618334</v>
      </c>
      <c r="L206" s="3">
        <f t="shared" si="29"/>
        <v>0</v>
      </c>
      <c r="M206" s="12">
        <f>(L206*POP_PADRAO!$D$2)/100000</f>
        <v>0</v>
      </c>
      <c r="N206" s="8">
        <f>VLOOKUP(A206,OBITOS!A:AB,5,0)</f>
        <v>2</v>
      </c>
      <c r="O206" s="1">
        <f>VLOOKUP(A206,POP_2021_FX_ETARIA!A:AC,15,0)</f>
        <v>4381.8551394159376</v>
      </c>
      <c r="P206" s="3">
        <f t="shared" si="30"/>
        <v>45.642768561869488</v>
      </c>
      <c r="Q206" s="12">
        <f>(P206*POP_PADRAO!$E$2)/100000</f>
        <v>7.5666620076062969</v>
      </c>
      <c r="R206" s="8">
        <f>VLOOKUP($A206,OBITOS!A:AB,6,0)</f>
        <v>5</v>
      </c>
      <c r="S206" s="1">
        <f>VLOOKUP(A206,POP_2021_FX_ETARIA!A:AC,18,0)</f>
        <v>3765.3878119310275</v>
      </c>
      <c r="T206" s="3">
        <f t="shared" si="31"/>
        <v>132.78844702681019</v>
      </c>
      <c r="U206" s="12">
        <f>(T206*POP_PADRAO!$F$2)/100000</f>
        <v>20.259880889916097</v>
      </c>
      <c r="V206" s="8">
        <f>VLOOKUP(A206,OBITOS!A:AC,7,0)</f>
        <v>18</v>
      </c>
      <c r="W206" s="1">
        <f>VLOOKUP(A206,POP_2021_FX_ETARIA!A:AC,21,0)</f>
        <v>2912.9900961258377</v>
      </c>
      <c r="X206" s="3">
        <f t="shared" si="32"/>
        <v>617.92177130774644</v>
      </c>
      <c r="Y206" s="12">
        <f>(X206*POP_PADRAO!$G$2)/100000</f>
        <v>75.349073205958106</v>
      </c>
      <c r="Z206" s="8">
        <f>VLOOKUP(A206,OBITOS!A:AC,8,0)</f>
        <v>22</v>
      </c>
      <c r="AA206" s="1">
        <f>VLOOKUP(A206,POP_2021_FX_ETARIA!A:AC,24,0)</f>
        <v>2401.2906946936682</v>
      </c>
      <c r="AB206" s="3">
        <f t="shared" si="33"/>
        <v>916.17395797248662</v>
      </c>
      <c r="AC206" s="12">
        <f>(AB206*POP_PADRAO!$H$2)/100000</f>
        <v>83.639923713446066</v>
      </c>
      <c r="AD206" s="8">
        <f>VLOOKUP(A206,OBITOS!A:AC,9,0)</f>
        <v>33</v>
      </c>
      <c r="AE206" s="1">
        <f>VLOOKUP(A206,POP_2021_FX_ETARIA!A:AC,27,0)</f>
        <v>1622.9606234618541</v>
      </c>
      <c r="AF206" s="3">
        <f t="shared" si="34"/>
        <v>2033.3210506123921</v>
      </c>
      <c r="AG206" s="12">
        <f>(AF206*POP_PADRAO!$I$2)/100000</f>
        <v>140.5940911481118</v>
      </c>
      <c r="AH206" s="12">
        <f t="shared" si="35"/>
        <v>327.40963096503833</v>
      </c>
    </row>
    <row r="207" spans="1:34" x14ac:dyDescent="0.25">
      <c r="A207" s="8" t="s">
        <v>206</v>
      </c>
      <c r="B207" s="6">
        <f>VLOOKUP($A207,OBITOS!A:AC,2,0)</f>
        <v>0</v>
      </c>
      <c r="C207" s="1">
        <f>VLOOKUP(A207,POP_2021_FX_ETARIA!A:AC,6,0)</f>
        <v>2412.6951542684078</v>
      </c>
      <c r="D207" s="3">
        <f t="shared" si="27"/>
        <v>0</v>
      </c>
      <c r="E207" s="12">
        <f>(D207*POP_PADRAO!$B$2)/100000</f>
        <v>0</v>
      </c>
      <c r="F207" s="6">
        <f>VLOOKUP(A207,OBITOS!A:AC,3,0)</f>
        <v>0</v>
      </c>
      <c r="G207" s="1">
        <f>VLOOKUP(A207,POP_2021_FX_ETARIA!A:AC,9,0)</f>
        <v>2207.4440030428536</v>
      </c>
      <c r="H207" s="3">
        <f t="shared" si="28"/>
        <v>0</v>
      </c>
      <c r="I207" s="12">
        <f>(H207*POP_PADRAO!$C$2)/100000</f>
        <v>0</v>
      </c>
      <c r="J207" s="8">
        <f>VLOOKUP(A207,OBITOS!A:AC,4,0)</f>
        <v>1</v>
      </c>
      <c r="K207" s="1">
        <f>VLOOKUP(A207,POP_2021_FX_ETARIA!A:AC,12,0)</f>
        <v>2618.2250939143501</v>
      </c>
      <c r="L207" s="3">
        <f t="shared" si="29"/>
        <v>38.193813141747889</v>
      </c>
      <c r="M207" s="12">
        <f>(L207*POP_PADRAO!$D$2)/100000</f>
        <v>5.6519632598489942</v>
      </c>
      <c r="N207" s="8">
        <f>VLOOKUP(A207,OBITOS!A:AB,5,0)</f>
        <v>4</v>
      </c>
      <c r="O207" s="1">
        <f>VLOOKUP(A207,POP_2021_FX_ETARIA!A:AC,15,0)</f>
        <v>2505.1999670021446</v>
      </c>
      <c r="P207" s="3">
        <f t="shared" si="30"/>
        <v>159.66789289026747</v>
      </c>
      <c r="Q207" s="12">
        <f>(P207*POP_PADRAO!$E$2)/100000</f>
        <v>26.469756700443536</v>
      </c>
      <c r="R207" s="8">
        <f>VLOOKUP($A207,OBITOS!A:AB,6,0)</f>
        <v>7</v>
      </c>
      <c r="S207" s="1">
        <f>VLOOKUP(A207,POP_2021_FX_ETARIA!A:AC,18,0)</f>
        <v>2535.7787297847276</v>
      </c>
      <c r="T207" s="3">
        <f t="shared" si="31"/>
        <v>276.04932235527735</v>
      </c>
      <c r="U207" s="12">
        <f>(T207*POP_PADRAO!$F$2)/100000</f>
        <v>42.11756757371213</v>
      </c>
      <c r="V207" s="8">
        <f>VLOOKUP(A207,OBITOS!A:AC,7,0)</f>
        <v>9</v>
      </c>
      <c r="W207" s="1">
        <f>VLOOKUP(A207,POP_2021_FX_ETARIA!A:AC,21,0)</f>
        <v>1924.2656568598893</v>
      </c>
      <c r="X207" s="3">
        <f t="shared" si="32"/>
        <v>467.71088845843866</v>
      </c>
      <c r="Y207" s="12">
        <f>(X207*POP_PADRAO!$G$2)/100000</f>
        <v>57.032432922851442</v>
      </c>
      <c r="Z207" s="8">
        <f>VLOOKUP(A207,OBITOS!A:AC,8,0)</f>
        <v>18</v>
      </c>
      <c r="AA207" s="1">
        <f>VLOOKUP(A207,POP_2021_FX_ETARIA!A:AC,24,0)</f>
        <v>1219.4642399384772</v>
      </c>
      <c r="AB207" s="3">
        <f t="shared" si="33"/>
        <v>1476.0580434001174</v>
      </c>
      <c r="AC207" s="12">
        <f>(AB207*POP_PADRAO!$H$2)/100000</f>
        <v>134.75321042721868</v>
      </c>
      <c r="AD207" s="8">
        <f>VLOOKUP(A207,OBITOS!A:AC,9,0)</f>
        <v>31</v>
      </c>
      <c r="AE207" s="1">
        <f>VLOOKUP(A207,POP_2021_FX_ETARIA!A:AC,27,0)</f>
        <v>866.75389663658734</v>
      </c>
      <c r="AF207" s="3">
        <f t="shared" si="34"/>
        <v>3576.5630959715986</v>
      </c>
      <c r="AG207" s="12">
        <f>(AF207*POP_PADRAO!$I$2)/100000</f>
        <v>247.30164366348262</v>
      </c>
      <c r="AH207" s="12">
        <f t="shared" si="35"/>
        <v>513.32657454755736</v>
      </c>
    </row>
    <row r="208" spans="1:34" x14ac:dyDescent="0.25">
      <c r="A208" s="8" t="s">
        <v>207</v>
      </c>
      <c r="B208" s="6">
        <f>VLOOKUP($A208,OBITOS!A:AC,2,0)</f>
        <v>0</v>
      </c>
      <c r="C208" s="1">
        <f>VLOOKUP(A208,POP_2021_FX_ETARIA!A:AC,6,0)</f>
        <v>2670.9545540977374</v>
      </c>
      <c r="D208" s="3">
        <f t="shared" si="27"/>
        <v>0</v>
      </c>
      <c r="E208" s="12">
        <f>(D208*POP_PADRAO!$B$2)/100000</f>
        <v>0</v>
      </c>
      <c r="F208" s="6">
        <f>VLOOKUP(A208,OBITOS!A:AC,3,0)</f>
        <v>0</v>
      </c>
      <c r="G208" s="1">
        <f>VLOOKUP(A208,POP_2021_FX_ETARIA!A:AC,9,0)</f>
        <v>2318.7759631655581</v>
      </c>
      <c r="H208" s="3">
        <f t="shared" si="28"/>
        <v>0</v>
      </c>
      <c r="I208" s="12">
        <f>(H208*POP_PADRAO!$C$2)/100000</f>
        <v>0</v>
      </c>
      <c r="J208" s="8">
        <f>VLOOKUP(A208,OBITOS!A:AC,4,0)</f>
        <v>0</v>
      </c>
      <c r="K208" s="1">
        <f>VLOOKUP(A208,POP_2021_FX_ETARIA!A:AC,12,0)</f>
        <v>2919.5764533463603</v>
      </c>
      <c r="L208" s="3">
        <f t="shared" si="29"/>
        <v>0</v>
      </c>
      <c r="M208" s="12">
        <f>(L208*POP_PADRAO!$D$2)/100000</f>
        <v>0</v>
      </c>
      <c r="N208" s="8">
        <f>VLOOKUP(A208,OBITOS!A:AB,5,0)</f>
        <v>0</v>
      </c>
      <c r="O208" s="1">
        <f>VLOOKUP(A208,POP_2021_FX_ETARIA!A:AC,15,0)</f>
        <v>2899.5665384157705</v>
      </c>
      <c r="P208" s="3">
        <f t="shared" si="30"/>
        <v>0</v>
      </c>
      <c r="Q208" s="12">
        <f>(P208*POP_PADRAO!$E$2)/100000</f>
        <v>0</v>
      </c>
      <c r="R208" s="8">
        <f>VLOOKUP($A208,OBITOS!A:AB,6,0)</f>
        <v>5</v>
      </c>
      <c r="S208" s="1">
        <f>VLOOKUP(A208,POP_2021_FX_ETARIA!A:AC,18,0)</f>
        <v>2702.7414359021777</v>
      </c>
      <c r="T208" s="3">
        <f t="shared" si="31"/>
        <v>184.99734875049174</v>
      </c>
      <c r="U208" s="12">
        <f>(T208*POP_PADRAO!$F$2)/100000</f>
        <v>28.225529664327645</v>
      </c>
      <c r="V208" s="8">
        <f>VLOOKUP(A208,OBITOS!A:AC,7,0)</f>
        <v>6</v>
      </c>
      <c r="W208" s="1">
        <f>VLOOKUP(A208,POP_2021_FX_ETARIA!A:AC,21,0)</f>
        <v>2331.4956537596499</v>
      </c>
      <c r="X208" s="3">
        <f t="shared" si="32"/>
        <v>257.34553655824783</v>
      </c>
      <c r="Y208" s="12">
        <f>(X208*POP_PADRAO!$G$2)/100000</f>
        <v>31.380586627197374</v>
      </c>
      <c r="Z208" s="8">
        <f>VLOOKUP(A208,OBITOS!A:AC,8,0)</f>
        <v>25</v>
      </c>
      <c r="AA208" s="1">
        <f>VLOOKUP(A208,POP_2021_FX_ETARIA!A:AC,24,0)</f>
        <v>1889.6681470770502</v>
      </c>
      <c r="AB208" s="3">
        <f t="shared" si="33"/>
        <v>1322.9836169207881</v>
      </c>
      <c r="AC208" s="12">
        <f>(AB208*POP_PADRAO!$H$2)/100000</f>
        <v>120.77864452540649</v>
      </c>
      <c r="AD208" s="8">
        <f>VLOOKUP(A208,OBITOS!A:AC,9,0)</f>
        <v>37</v>
      </c>
      <c r="AE208" s="1">
        <f>VLOOKUP(A208,POP_2021_FX_ETARIA!A:AC,27,0)</f>
        <v>1457.85</v>
      </c>
      <c r="AF208" s="3">
        <f t="shared" si="34"/>
        <v>2537.9840175601057</v>
      </c>
      <c r="AG208" s="12">
        <f>(AF208*POP_PADRAO!$I$2)/100000</f>
        <v>175.48903858041916</v>
      </c>
      <c r="AH208" s="12">
        <f t="shared" si="35"/>
        <v>355.87379939735069</v>
      </c>
    </row>
    <row r="209" spans="1:34" x14ac:dyDescent="0.25">
      <c r="A209" s="8" t="s">
        <v>208</v>
      </c>
      <c r="B209" s="6">
        <f>VLOOKUP($A209,OBITOS!A:AC,2,0)</f>
        <v>0</v>
      </c>
      <c r="C209" s="1">
        <f>VLOOKUP(A209,POP_2021_FX_ETARIA!A:AC,6,0)</f>
        <v>3048.675366039171</v>
      </c>
      <c r="D209" s="3">
        <f t="shared" si="27"/>
        <v>0</v>
      </c>
      <c r="E209" s="12">
        <f>(D209*POP_PADRAO!$B$2)/100000</f>
        <v>0</v>
      </c>
      <c r="F209" s="6">
        <f>VLOOKUP(A209,OBITOS!A:AC,3,0)</f>
        <v>0</v>
      </c>
      <c r="G209" s="1">
        <f>VLOOKUP(A209,POP_2021_FX_ETARIA!A:AC,9,0)</f>
        <v>2490.3394592892842</v>
      </c>
      <c r="H209" s="3">
        <f t="shared" si="28"/>
        <v>0</v>
      </c>
      <c r="I209" s="12">
        <f>(H209*POP_PADRAO!$C$2)/100000</f>
        <v>0</v>
      </c>
      <c r="J209" s="8">
        <f>VLOOKUP(A209,OBITOS!A:AC,4,0)</f>
        <v>0</v>
      </c>
      <c r="K209" s="1">
        <f>VLOOKUP(A209,POP_2021_FX_ETARIA!A:AC,12,0)</f>
        <v>3473.9372252076209</v>
      </c>
      <c r="L209" s="3">
        <f t="shared" si="29"/>
        <v>0</v>
      </c>
      <c r="M209" s="12">
        <f>(L209*POP_PADRAO!$D$2)/100000</f>
        <v>0</v>
      </c>
      <c r="N209" s="8">
        <f>VLOOKUP(A209,OBITOS!A:AB,5,0)</f>
        <v>2</v>
      </c>
      <c r="O209" s="1">
        <f>VLOOKUP(A209,POP_2021_FX_ETARIA!A:AC,15,0)</f>
        <v>3349.6760541033673</v>
      </c>
      <c r="P209" s="3">
        <f t="shared" si="30"/>
        <v>59.707266245940161</v>
      </c>
      <c r="Q209" s="12">
        <f>(P209*POP_PADRAO!$E$2)/100000</f>
        <v>9.8982756155290623</v>
      </c>
      <c r="R209" s="8">
        <f>VLOOKUP($A209,OBITOS!A:AB,6,0)</f>
        <v>4</v>
      </c>
      <c r="S209" s="1">
        <f>VLOOKUP(A209,POP_2021_FX_ETARIA!A:AC,18,0)</f>
        <v>2821.9800286625677</v>
      </c>
      <c r="T209" s="3">
        <f t="shared" si="31"/>
        <v>141.74444749333455</v>
      </c>
      <c r="U209" s="12">
        <f>(T209*POP_PADRAO!$F$2)/100000</f>
        <v>21.626321320273583</v>
      </c>
      <c r="V209" s="8">
        <f>VLOOKUP(A209,OBITOS!A:AC,7,0)</f>
        <v>12</v>
      </c>
      <c r="W209" s="1">
        <f>VLOOKUP(A209,POP_2021_FX_ETARIA!A:AC,21,0)</f>
        <v>2595.525196036715</v>
      </c>
      <c r="X209" s="3">
        <f t="shared" si="32"/>
        <v>462.33417492242501</v>
      </c>
      <c r="Y209" s="12">
        <f>(X209*POP_PADRAO!$G$2)/100000</f>
        <v>56.37679915067482</v>
      </c>
      <c r="Z209" s="8">
        <f>VLOOKUP(A209,OBITOS!A:AC,8,0)</f>
        <v>19</v>
      </c>
      <c r="AA209" s="1">
        <f>VLOOKUP(A209,POP_2021_FX_ETARIA!A:AC,24,0)</f>
        <v>1825.3937203057219</v>
      </c>
      <c r="AB209" s="3">
        <f t="shared" si="33"/>
        <v>1040.8713357914824</v>
      </c>
      <c r="AC209" s="12">
        <f>(AB209*POP_PADRAO!$H$2)/100000</f>
        <v>95.023874411115614</v>
      </c>
      <c r="AD209" s="8">
        <f>VLOOKUP(A209,OBITOS!A:AC,9,0)</f>
        <v>33</v>
      </c>
      <c r="AE209" s="1">
        <f>VLOOKUP(A209,POP_2021_FX_ETARIA!A:AC,27,0)</f>
        <v>1163.2514164305949</v>
      </c>
      <c r="AF209" s="3">
        <f t="shared" si="34"/>
        <v>2836.8759783039504</v>
      </c>
      <c r="AG209" s="12">
        <f>(AF209*POP_PADRAO!$I$2)/100000</f>
        <v>196.15593894994109</v>
      </c>
      <c r="AH209" s="12">
        <f t="shared" si="35"/>
        <v>379.08120944753421</v>
      </c>
    </row>
    <row r="210" spans="1:34" x14ac:dyDescent="0.25">
      <c r="A210" s="8" t="s">
        <v>209</v>
      </c>
      <c r="B210" s="6">
        <f>VLOOKUP($A210,OBITOS!A:AC,2,0)</f>
        <v>0</v>
      </c>
      <c r="C210" s="1">
        <f>VLOOKUP(A210,POP_2021_FX_ETARIA!A:AC,6,0)</f>
        <v>3937.6647176269253</v>
      </c>
      <c r="D210" s="3">
        <f t="shared" si="27"/>
        <v>0</v>
      </c>
      <c r="E210" s="12">
        <f>(D210*POP_PADRAO!$B$2)/100000</f>
        <v>0</v>
      </c>
      <c r="F210" s="6">
        <f>VLOOKUP(A210,OBITOS!A:AC,3,0)</f>
        <v>0</v>
      </c>
      <c r="G210" s="1">
        <f>VLOOKUP(A210,POP_2021_FX_ETARIA!A:AC,9,0)</f>
        <v>3292.494116721105</v>
      </c>
      <c r="H210" s="3">
        <f t="shared" si="28"/>
        <v>0</v>
      </c>
      <c r="I210" s="12">
        <f>(H210*POP_PADRAO!$C$2)/100000</f>
        <v>0</v>
      </c>
      <c r="J210" s="8">
        <f>VLOOKUP(A210,OBITOS!A:AC,4,0)</f>
        <v>2</v>
      </c>
      <c r="K210" s="1">
        <f>VLOOKUP(A210,POP_2021_FX_ETARIA!A:AC,12,0)</f>
        <v>4071.8610161211527</v>
      </c>
      <c r="L210" s="3">
        <f t="shared" si="29"/>
        <v>49.117590017971601</v>
      </c>
      <c r="M210" s="12">
        <f>(L210*POP_PADRAO!$D$2)/100000</f>
        <v>7.2684760006446609</v>
      </c>
      <c r="N210" s="8">
        <f>VLOOKUP(A210,OBITOS!A:AB,5,0)</f>
        <v>6</v>
      </c>
      <c r="O210" s="1">
        <f>VLOOKUP(A210,POP_2021_FX_ETARIA!A:AC,15,0)</f>
        <v>4713.333584546428</v>
      </c>
      <c r="P210" s="3">
        <f t="shared" si="30"/>
        <v>127.2984373453251</v>
      </c>
      <c r="Q210" s="12">
        <f>(P210*POP_PADRAO!$E$2)/100000</f>
        <v>21.103545640156696</v>
      </c>
      <c r="R210" s="8">
        <f>VLOOKUP($A210,OBITOS!A:AB,6,0)</f>
        <v>11</v>
      </c>
      <c r="S210" s="1">
        <f>VLOOKUP(A210,POP_2021_FX_ETARIA!A:AC,18,0)</f>
        <v>4170.2128889094356</v>
      </c>
      <c r="T210" s="3">
        <f t="shared" si="31"/>
        <v>263.77550242708691</v>
      </c>
      <c r="U210" s="12">
        <f>(T210*POP_PADRAO!$F$2)/100000</f>
        <v>40.244918744863256</v>
      </c>
      <c r="V210" s="8">
        <f>VLOOKUP(A210,OBITOS!A:AC,7,0)</f>
        <v>19</v>
      </c>
      <c r="W210" s="1">
        <f>VLOOKUP(A210,POP_2021_FX_ETARIA!A:AC,21,0)</f>
        <v>3238.3797337547867</v>
      </c>
      <c r="X210" s="3">
        <f t="shared" si="32"/>
        <v>586.71315787818912</v>
      </c>
      <c r="Y210" s="12">
        <f>(X210*POP_PADRAO!$G$2)/100000</f>
        <v>71.543510419291025</v>
      </c>
      <c r="Z210" s="8">
        <f>VLOOKUP(A210,OBITOS!A:AC,8,0)</f>
        <v>24</v>
      </c>
      <c r="AA210" s="1">
        <f>VLOOKUP(A210,POP_2021_FX_ETARIA!A:AC,24,0)</f>
        <v>2176.7605866556496</v>
      </c>
      <c r="AB210" s="3">
        <f t="shared" si="33"/>
        <v>1102.5557953928837</v>
      </c>
      <c r="AC210" s="12">
        <f>(AB210*POP_PADRAO!$H$2)/100000</f>
        <v>100.65521052416555</v>
      </c>
      <c r="AD210" s="8">
        <f>VLOOKUP(A210,OBITOS!A:AC,9,0)</f>
        <v>50</v>
      </c>
      <c r="AE210" s="1">
        <f>VLOOKUP(A210,POP_2021_FX_ETARIA!A:AC,27,0)</f>
        <v>1596.8895184135977</v>
      </c>
      <c r="AF210" s="3">
        <f t="shared" si="34"/>
        <v>3131.0869927727776</v>
      </c>
      <c r="AG210" s="12">
        <f>(AF210*POP_PADRAO!$I$2)/100000</f>
        <v>216.49917504271195</v>
      </c>
      <c r="AH210" s="12">
        <f t="shared" si="35"/>
        <v>457.31483637183317</v>
      </c>
    </row>
    <row r="211" spans="1:34" x14ac:dyDescent="0.25">
      <c r="A211" s="8" t="s">
        <v>210</v>
      </c>
      <c r="B211" s="6">
        <f>VLOOKUP($A211,OBITOS!A:AC,2,0)</f>
        <v>0</v>
      </c>
      <c r="C211" s="1">
        <f>VLOOKUP(A211,POP_2021_FX_ETARIA!A:AC,6,0)</f>
        <v>2486.5703357416064</v>
      </c>
      <c r="D211" s="3">
        <f t="shared" si="27"/>
        <v>0</v>
      </c>
      <c r="E211" s="12">
        <f>(D211*POP_PADRAO!$B$2)/100000</f>
        <v>0</v>
      </c>
      <c r="F211" s="6">
        <f>VLOOKUP(A211,OBITOS!A:AC,3,0)</f>
        <v>0</v>
      </c>
      <c r="G211" s="1">
        <f>VLOOKUP(A211,POP_2021_FX_ETARIA!A:AC,9,0)</f>
        <v>2330.0664530274921</v>
      </c>
      <c r="H211" s="3">
        <f t="shared" si="28"/>
        <v>0</v>
      </c>
      <c r="I211" s="12">
        <f>(H211*POP_PADRAO!$C$2)/100000</f>
        <v>0</v>
      </c>
      <c r="J211" s="8">
        <f>VLOOKUP(A211,OBITOS!A:AC,4,0)</f>
        <v>2</v>
      </c>
      <c r="K211" s="1">
        <f>VLOOKUP(A211,POP_2021_FX_ETARIA!A:AC,12,0)</f>
        <v>2721.6027302218304</v>
      </c>
      <c r="L211" s="3">
        <f t="shared" si="29"/>
        <v>73.486110878386185</v>
      </c>
      <c r="M211" s="12">
        <f>(L211*POP_PADRAO!$D$2)/100000</f>
        <v>10.874557019284321</v>
      </c>
      <c r="N211" s="8">
        <f>VLOOKUP(A211,OBITOS!A:AB,5,0)</f>
        <v>0</v>
      </c>
      <c r="O211" s="1">
        <f>VLOOKUP(A211,POP_2021_FX_ETARIA!A:AC,15,0)</f>
        <v>2628.4974629238445</v>
      </c>
      <c r="P211" s="3">
        <f t="shared" si="30"/>
        <v>0</v>
      </c>
      <c r="Q211" s="12">
        <f>(P211*POP_PADRAO!$E$2)/100000</f>
        <v>0</v>
      </c>
      <c r="R211" s="8">
        <f>VLOOKUP($A211,OBITOS!A:AB,6,0)</f>
        <v>6</v>
      </c>
      <c r="S211" s="1">
        <f>VLOOKUP(A211,POP_2021_FX_ETARIA!A:AC,18,0)</f>
        <v>2562.0439813041148</v>
      </c>
      <c r="T211" s="3">
        <f t="shared" si="31"/>
        <v>234.18801721529852</v>
      </c>
      <c r="U211" s="12">
        <f>(T211*POP_PADRAO!$F$2)/100000</f>
        <v>35.730678691269148</v>
      </c>
      <c r="V211" s="8">
        <f>VLOOKUP(A211,OBITOS!A:AC,7,0)</f>
        <v>9</v>
      </c>
      <c r="W211" s="1">
        <f>VLOOKUP(A211,POP_2021_FX_ETARIA!A:AC,21,0)</f>
        <v>1883.3682315284077</v>
      </c>
      <c r="X211" s="3">
        <f t="shared" si="32"/>
        <v>477.86725130731554</v>
      </c>
      <c r="Y211" s="12">
        <f>(X211*POP_PADRAO!$G$2)/100000</f>
        <v>58.270894753038625</v>
      </c>
      <c r="Z211" s="8">
        <f>VLOOKUP(A211,OBITOS!A:AC,8,0)</f>
        <v>15</v>
      </c>
      <c r="AA211" s="1">
        <f>VLOOKUP(A211,POP_2021_FX_ETARIA!A:AC,24,0)</f>
        <v>1219.3604028408429</v>
      </c>
      <c r="AB211" s="3">
        <f t="shared" si="33"/>
        <v>1230.1531167531177</v>
      </c>
      <c r="AC211" s="12">
        <f>(AB211*POP_PADRAO!$H$2)/100000</f>
        <v>112.30390467415855</v>
      </c>
      <c r="AD211" s="8">
        <f>VLOOKUP(A211,OBITOS!A:AC,9,0)</f>
        <v>36</v>
      </c>
      <c r="AE211" s="1">
        <f>VLOOKUP(A211,POP_2021_FX_ETARIA!A:AC,27,0)</f>
        <v>859.67425493092367</v>
      </c>
      <c r="AF211" s="3">
        <f t="shared" si="34"/>
        <v>4187.6326752268114</v>
      </c>
      <c r="AG211" s="12">
        <f>(AF211*POP_PADRAO!$I$2)/100000</f>
        <v>289.55408190867303</v>
      </c>
      <c r="AH211" s="12">
        <f t="shared" si="35"/>
        <v>506.73411704642365</v>
      </c>
    </row>
    <row r="212" spans="1:34" x14ac:dyDescent="0.25">
      <c r="A212" s="8" t="s">
        <v>211</v>
      </c>
      <c r="B212" s="6">
        <f>VLOOKUP($A212,OBITOS!A:AC,2,0)</f>
        <v>0</v>
      </c>
      <c r="C212" s="1">
        <f>VLOOKUP(A212,POP_2021_FX_ETARIA!A:AC,6,0)</f>
        <v>2906.8494787630311</v>
      </c>
      <c r="D212" s="3">
        <f t="shared" si="27"/>
        <v>0</v>
      </c>
      <c r="E212" s="12">
        <f>(D212*POP_PADRAO!$B$2)/100000</f>
        <v>0</v>
      </c>
      <c r="F212" s="6">
        <f>VLOOKUP(A212,OBITOS!A:AC,3,0)</f>
        <v>0</v>
      </c>
      <c r="G212" s="1">
        <f>VLOOKUP(A212,POP_2021_FX_ETARIA!A:AC,9,0)</f>
        <v>2384.0901711924439</v>
      </c>
      <c r="H212" s="3">
        <f t="shared" si="28"/>
        <v>0</v>
      </c>
      <c r="I212" s="12">
        <f>(H212*POP_PADRAO!$C$2)/100000</f>
        <v>0</v>
      </c>
      <c r="J212" s="8">
        <f>VLOOKUP(A212,OBITOS!A:AC,4,0)</f>
        <v>0</v>
      </c>
      <c r="K212" s="1">
        <f>VLOOKUP(A212,POP_2021_FX_ETARIA!A:AC,12,0)</f>
        <v>2863.9314444298598</v>
      </c>
      <c r="L212" s="3">
        <f t="shared" si="29"/>
        <v>0</v>
      </c>
      <c r="M212" s="12">
        <f>(L212*POP_PADRAO!$D$2)/100000</f>
        <v>0</v>
      </c>
      <c r="N212" s="8">
        <f>VLOOKUP(A212,OBITOS!A:AB,5,0)</f>
        <v>2</v>
      </c>
      <c r="O212" s="1">
        <f>VLOOKUP(A212,POP_2021_FX_ETARIA!A:AC,15,0)</f>
        <v>2893.7977743417759</v>
      </c>
      <c r="P212" s="3">
        <f t="shared" si="30"/>
        <v>69.113329816383612</v>
      </c>
      <c r="Q212" s="12">
        <f>(P212*POP_PADRAO!$E$2)/100000</f>
        <v>11.457613624640599</v>
      </c>
      <c r="R212" s="8">
        <f>VLOOKUP($A212,OBITOS!A:AB,6,0)</f>
        <v>6</v>
      </c>
      <c r="S212" s="1">
        <f>VLOOKUP(A212,POP_2021_FX_ETARIA!A:AC,18,0)</f>
        <v>2502.3624243353001</v>
      </c>
      <c r="T212" s="3">
        <f t="shared" si="31"/>
        <v>239.77342137375541</v>
      </c>
      <c r="U212" s="12">
        <f>(T212*POP_PADRAO!$F$2)/100000</f>
        <v>36.58285842155496</v>
      </c>
      <c r="V212" s="8">
        <f>VLOOKUP(A212,OBITOS!A:AC,7,0)</f>
        <v>10</v>
      </c>
      <c r="W212" s="1">
        <f>VLOOKUP(A212,POP_2021_FX_ETARIA!A:AC,21,0)</f>
        <v>1851.1148306214991</v>
      </c>
      <c r="X212" s="3">
        <f t="shared" si="32"/>
        <v>540.21500095931754</v>
      </c>
      <c r="Y212" s="12">
        <f>(X212*POP_PADRAO!$G$2)/100000</f>
        <v>65.87354831032161</v>
      </c>
      <c r="Z212" s="8">
        <f>VLOOKUP(A212,OBITOS!A:AC,8,0)</f>
        <v>26</v>
      </c>
      <c r="AA212" s="1">
        <f>VLOOKUP(A212,POP_2021_FX_ETARIA!A:AC,24,0)</f>
        <v>1290.6506578181395</v>
      </c>
      <c r="AB212" s="3">
        <f t="shared" si="33"/>
        <v>2014.4877967174568</v>
      </c>
      <c r="AC212" s="12">
        <f>(AB212*POP_PADRAO!$H$2)/100000</f>
        <v>183.90787488872945</v>
      </c>
      <c r="AD212" s="8">
        <f>VLOOKUP(A212,OBITOS!A:AC,9,0)</f>
        <v>24</v>
      </c>
      <c r="AE212" s="1">
        <f>VLOOKUP(A212,POP_2021_FX_ETARIA!A:AC,27,0)</f>
        <v>694.64080284994361</v>
      </c>
      <c r="AF212" s="3">
        <f t="shared" si="34"/>
        <v>3455.0230711374556</v>
      </c>
      <c r="AG212" s="12">
        <f>(AF212*POP_PADRAO!$I$2)/100000</f>
        <v>238.89775224430471</v>
      </c>
      <c r="AH212" s="12">
        <f t="shared" si="35"/>
        <v>536.71964748955133</v>
      </c>
    </row>
    <row r="213" spans="1:34" x14ac:dyDescent="0.25">
      <c r="A213" s="8" t="s">
        <v>212</v>
      </c>
      <c r="B213" s="6">
        <f>VLOOKUP($A213,OBITOS!A:AC,2,0)</f>
        <v>0</v>
      </c>
      <c r="C213" s="1">
        <f>VLOOKUP(A213,POP_2021_FX_ETARIA!A:AC,6,0)</f>
        <v>2386.6842527328745</v>
      </c>
      <c r="D213" s="3">
        <f t="shared" si="27"/>
        <v>0</v>
      </c>
      <c r="E213" s="12">
        <f>(D213*POP_PADRAO!$B$2)/100000</f>
        <v>0</v>
      </c>
      <c r="F213" s="6">
        <f>VLOOKUP(A213,OBITOS!A:AC,3,0)</f>
        <v>0</v>
      </c>
      <c r="G213" s="1">
        <f>VLOOKUP(A213,POP_2021_FX_ETARIA!A:AC,9,0)</f>
        <v>2117.922392468156</v>
      </c>
      <c r="H213" s="3">
        <f t="shared" si="28"/>
        <v>0</v>
      </c>
      <c r="I213" s="12">
        <f>(H213*POP_PADRAO!$C$2)/100000</f>
        <v>0</v>
      </c>
      <c r="J213" s="8">
        <f>VLOOKUP(A213,OBITOS!A:AC,4,0)</f>
        <v>1</v>
      </c>
      <c r="K213" s="1">
        <f>VLOOKUP(A213,POP_2021_FX_ETARIA!A:AC,12,0)</f>
        <v>2654.5321492548692</v>
      </c>
      <c r="L213" s="3">
        <f t="shared" si="29"/>
        <v>37.671421695936189</v>
      </c>
      <c r="M213" s="12">
        <f>(L213*POP_PADRAO!$D$2)/100000</f>
        <v>5.5746591884270229</v>
      </c>
      <c r="N213" s="8">
        <f>VLOOKUP(A213,OBITOS!A:AB,5,0)</f>
        <v>4</v>
      </c>
      <c r="O213" s="1">
        <f>VLOOKUP(A213,POP_2021_FX_ETARIA!A:AC,15,0)</f>
        <v>2435.9239242119111</v>
      </c>
      <c r="P213" s="3">
        <f t="shared" si="30"/>
        <v>164.20874068528684</v>
      </c>
      <c r="Q213" s="12">
        <f>(P213*POP_PADRAO!$E$2)/100000</f>
        <v>27.222538829475031</v>
      </c>
      <c r="R213" s="8">
        <f>VLOOKUP($A213,OBITOS!A:AB,6,0)</f>
        <v>3</v>
      </c>
      <c r="S213" s="1">
        <f>VLOOKUP(A213,POP_2021_FX_ETARIA!A:AC,18,0)</f>
        <v>2080.7235182038212</v>
      </c>
      <c r="T213" s="3">
        <f t="shared" si="31"/>
        <v>144.18061668230393</v>
      </c>
      <c r="U213" s="12">
        <f>(T213*POP_PADRAO!$F$2)/100000</f>
        <v>21.998014029250275</v>
      </c>
      <c r="V213" s="8">
        <f>VLOOKUP(A213,OBITOS!A:AC,7,0)</f>
        <v>9</v>
      </c>
      <c r="W213" s="1">
        <f>VLOOKUP(A213,POP_2021_FX_ETARIA!A:AC,21,0)</f>
        <v>1758.9291798491117</v>
      </c>
      <c r="X213" s="3">
        <f t="shared" si="32"/>
        <v>511.67494991310895</v>
      </c>
      <c r="Y213" s="12">
        <f>(X213*POP_PADRAO!$G$2)/100000</f>
        <v>62.393388692330838</v>
      </c>
      <c r="Z213" s="8">
        <f>VLOOKUP(A213,OBITOS!A:AC,8,0)</f>
        <v>10</v>
      </c>
      <c r="AA213" s="1">
        <f>VLOOKUP(A213,POP_2021_FX_ETARIA!A:AC,24,0)</f>
        <v>943.7936462507156</v>
      </c>
      <c r="AB213" s="3">
        <f t="shared" si="33"/>
        <v>1059.5536471055595</v>
      </c>
      <c r="AC213" s="12">
        <f>(AB213*POP_PADRAO!$H$2)/100000</f>
        <v>96.729431613983849</v>
      </c>
      <c r="AD213" s="8">
        <f>VLOOKUP(A213,OBITOS!A:AC,9,0)</f>
        <v>15</v>
      </c>
      <c r="AE213" s="1">
        <f>VLOOKUP(A213,POP_2021_FX_ETARIA!A:AC,27,0)</f>
        <v>601.65770609318997</v>
      </c>
      <c r="AF213" s="3">
        <f t="shared" si="34"/>
        <v>2493.1119219599377</v>
      </c>
      <c r="AG213" s="12">
        <f>(AF213*POP_PADRAO!$I$2)/100000</f>
        <v>172.38635516654472</v>
      </c>
      <c r="AH213" s="12">
        <f t="shared" si="35"/>
        <v>386.30438752001174</v>
      </c>
    </row>
    <row r="214" spans="1:34" x14ac:dyDescent="0.25">
      <c r="A214" s="8" t="s">
        <v>213</v>
      </c>
      <c r="B214" s="6">
        <f>VLOOKUP($A214,OBITOS!A:AC,2,0)</f>
        <v>0</v>
      </c>
      <c r="C214" s="1">
        <f>VLOOKUP(A214,POP_2021_FX_ETARIA!A:AC,6,0)</f>
        <v>3762.9745494449835</v>
      </c>
      <c r="D214" s="3">
        <f t="shared" si="27"/>
        <v>0</v>
      </c>
      <c r="E214" s="12">
        <f>(D214*POP_PADRAO!$B$2)/100000</f>
        <v>0</v>
      </c>
      <c r="F214" s="6">
        <f>VLOOKUP(A214,OBITOS!A:AC,3,0)</f>
        <v>1</v>
      </c>
      <c r="G214" s="1">
        <f>VLOOKUP(A214,POP_2021_FX_ETARIA!A:AC,9,0)</f>
        <v>3935.7767029721249</v>
      </c>
      <c r="H214" s="3">
        <f t="shared" si="28"/>
        <v>25.407945507803937</v>
      </c>
      <c r="I214" s="12">
        <f>(H214*POP_PADRAO!$C$2)/100000</f>
        <v>3.0758541904233532</v>
      </c>
      <c r="J214" s="8">
        <f>VLOOKUP(A214,OBITOS!A:AC,4,0)</f>
        <v>0</v>
      </c>
      <c r="K214" s="1">
        <f>VLOOKUP(A214,POP_2021_FX_ETARIA!A:AC,12,0)</f>
        <v>5949.0345695010865</v>
      </c>
      <c r="L214" s="3">
        <f t="shared" si="29"/>
        <v>0</v>
      </c>
      <c r="M214" s="12">
        <f>(L214*POP_PADRAO!$D$2)/100000</f>
        <v>0</v>
      </c>
      <c r="N214" s="8">
        <f>VLOOKUP(A214,OBITOS!A:AB,5,0)</f>
        <v>6</v>
      </c>
      <c r="O214" s="1">
        <f>VLOOKUP(A214,POP_2021_FX_ETARIA!A:AC,15,0)</f>
        <v>5130.7638403682549</v>
      </c>
      <c r="P214" s="3">
        <f t="shared" si="30"/>
        <v>116.94165209461983</v>
      </c>
      <c r="Q214" s="12">
        <f>(P214*POP_PADRAO!$E$2)/100000</f>
        <v>19.386596911001014</v>
      </c>
      <c r="R214" s="8">
        <f>VLOOKUP($A214,OBITOS!A:AB,6,0)</f>
        <v>10</v>
      </c>
      <c r="S214" s="1">
        <f>VLOOKUP(A214,POP_2021_FX_ETARIA!A:AC,18,0)</f>
        <v>5180.3517173901846</v>
      </c>
      <c r="T214" s="3">
        <f t="shared" si="31"/>
        <v>193.03708600384206</v>
      </c>
      <c r="U214" s="12">
        <f>(T214*POP_PADRAO!$F$2)/100000</f>
        <v>29.452173418254613</v>
      </c>
      <c r="V214" s="8">
        <f>VLOOKUP(A214,OBITOS!A:AC,7,0)</f>
        <v>19</v>
      </c>
      <c r="W214" s="1">
        <f>VLOOKUP(A214,POP_2021_FX_ETARIA!A:AC,21,0)</f>
        <v>5155.5350044617508</v>
      </c>
      <c r="X214" s="3">
        <f t="shared" si="32"/>
        <v>368.53595181793634</v>
      </c>
      <c r="Y214" s="12">
        <f>(X214*POP_PADRAO!$G$2)/100000</f>
        <v>44.939090515921123</v>
      </c>
      <c r="Z214" s="8">
        <f>VLOOKUP(A214,OBITOS!A:AC,8,0)</f>
        <v>24</v>
      </c>
      <c r="AA214" s="1">
        <f>VLOOKUP(A214,POP_2021_FX_ETARIA!A:AC,24,0)</f>
        <v>3885.5309101316543</v>
      </c>
      <c r="AB214" s="3">
        <f t="shared" si="33"/>
        <v>617.67620835081198</v>
      </c>
      <c r="AC214" s="12">
        <f>(AB214*POP_PADRAO!$H$2)/100000</f>
        <v>56.389281202013812</v>
      </c>
      <c r="AD214" s="8">
        <f>VLOOKUP(A214,OBITOS!A:AC,9,0)</f>
        <v>48</v>
      </c>
      <c r="AE214" s="1">
        <f>VLOOKUP(A214,POP_2021_FX_ETARIA!A:AC,27,0)</f>
        <v>2604.7150537634407</v>
      </c>
      <c r="AF214" s="3">
        <f t="shared" si="34"/>
        <v>1842.8119394728749</v>
      </c>
      <c r="AG214" s="12">
        <f>(AF214*POP_PADRAO!$I$2)/100000</f>
        <v>127.42132862345878</v>
      </c>
      <c r="AH214" s="12">
        <f t="shared" si="35"/>
        <v>280.66432486107271</v>
      </c>
    </row>
    <row r="215" spans="1:34" x14ac:dyDescent="0.25">
      <c r="A215" s="8" t="s">
        <v>214</v>
      </c>
      <c r="B215" s="6">
        <f>VLOOKUP($A215,OBITOS!A:AC,2,0)</f>
        <v>0</v>
      </c>
      <c r="C215" s="1">
        <f>VLOOKUP(A215,POP_2021_FX_ETARIA!A:AC,6,0)</f>
        <v>3006.0411251557771</v>
      </c>
      <c r="D215" s="3">
        <f t="shared" si="27"/>
        <v>0</v>
      </c>
      <c r="E215" s="12">
        <f>(D215*POP_PADRAO!$B$2)/100000</f>
        <v>0</v>
      </c>
      <c r="F215" s="6">
        <f>VLOOKUP(A215,OBITOS!A:AC,3,0)</f>
        <v>0</v>
      </c>
      <c r="G215" s="1">
        <f>VLOOKUP(A215,POP_2021_FX_ETARIA!A:AC,9,0)</f>
        <v>2679.7456009200691</v>
      </c>
      <c r="H215" s="3">
        <f t="shared" si="28"/>
        <v>0</v>
      </c>
      <c r="I215" s="12">
        <f>(H215*POP_PADRAO!$C$2)/100000</f>
        <v>0</v>
      </c>
      <c r="J215" s="8">
        <f>VLOOKUP(A215,OBITOS!A:AC,4,0)</f>
        <v>1</v>
      </c>
      <c r="K215" s="1">
        <f>VLOOKUP(A215,POP_2021_FX_ETARIA!A:AC,12,0)</f>
        <v>3912.7835455435848</v>
      </c>
      <c r="L215" s="3">
        <f t="shared" si="29"/>
        <v>25.557253253606053</v>
      </c>
      <c r="M215" s="12">
        <f>(L215*POP_PADRAO!$D$2)/100000</f>
        <v>3.7819909700020879</v>
      </c>
      <c r="N215" s="8">
        <f>VLOOKUP(A215,OBITOS!A:AB,5,0)</f>
        <v>7</v>
      </c>
      <c r="O215" s="1">
        <f>VLOOKUP(A215,POP_2021_FX_ETARIA!A:AC,15,0)</f>
        <v>3774.72234690606</v>
      </c>
      <c r="P215" s="3">
        <f t="shared" si="30"/>
        <v>185.44410308052272</v>
      </c>
      <c r="Q215" s="12">
        <f>(P215*POP_PADRAO!$E$2)/100000</f>
        <v>30.742938991791597</v>
      </c>
      <c r="R215" s="8">
        <f>VLOOKUP($A215,OBITOS!A:AB,6,0)</f>
        <v>7</v>
      </c>
      <c r="S215" s="1">
        <f>VLOOKUP(A215,POP_2021_FX_ETARIA!A:AC,18,0)</f>
        <v>3644.287656418971</v>
      </c>
      <c r="T215" s="3">
        <f t="shared" si="31"/>
        <v>192.08143428717401</v>
      </c>
      <c r="U215" s="12">
        <f>(T215*POP_PADRAO!$F$2)/100000</f>
        <v>29.306367134760464</v>
      </c>
      <c r="V215" s="8">
        <f>VLOOKUP(A215,OBITOS!A:AC,7,0)</f>
        <v>16</v>
      </c>
      <c r="W215" s="1">
        <f>VLOOKUP(A215,POP_2021_FX_ETARIA!A:AC,21,0)</f>
        <v>3266.325406381698</v>
      </c>
      <c r="X215" s="3">
        <f t="shared" si="32"/>
        <v>489.8470914361269</v>
      </c>
      <c r="Y215" s="12">
        <f>(X215*POP_PADRAO!$G$2)/100000</f>
        <v>59.731710495055786</v>
      </c>
      <c r="Z215" s="8">
        <f>VLOOKUP(A215,OBITOS!A:AC,8,0)</f>
        <v>29</v>
      </c>
      <c r="AA215" s="1">
        <f>VLOOKUP(A215,POP_2021_FX_ETARIA!A:AC,24,0)</f>
        <v>2475.7202336378614</v>
      </c>
      <c r="AB215" s="3">
        <f t="shared" si="33"/>
        <v>1171.3762971265519</v>
      </c>
      <c r="AC215" s="12">
        <f>(AB215*POP_PADRAO!$H$2)/100000</f>
        <v>106.93801464104261</v>
      </c>
      <c r="AD215" s="8">
        <f>VLOOKUP(A215,OBITOS!A:AC,9,0)</f>
        <v>24</v>
      </c>
      <c r="AE215" s="1">
        <f>VLOOKUP(A215,POP_2021_FX_ETARIA!A:AC,27,0)</f>
        <v>1834.5548589341693</v>
      </c>
      <c r="AF215" s="3">
        <f t="shared" si="34"/>
        <v>1308.219260008578</v>
      </c>
      <c r="AG215" s="12">
        <f>(AF215*POP_PADRAO!$I$2)/100000</f>
        <v>90.456889642669225</v>
      </c>
      <c r="AH215" s="12">
        <f t="shared" si="35"/>
        <v>320.95791187532177</v>
      </c>
    </row>
    <row r="216" spans="1:34" x14ac:dyDescent="0.25">
      <c r="A216" s="8" t="s">
        <v>215</v>
      </c>
      <c r="B216" s="6">
        <f>VLOOKUP($A216,OBITOS!A:AC,2,0)</f>
        <v>0</v>
      </c>
      <c r="C216" s="1">
        <f>VLOOKUP(A216,POP_2021_FX_ETARIA!A:AC,6,0)</f>
        <v>3011.9046644116079</v>
      </c>
      <c r="D216" s="3">
        <f t="shared" si="27"/>
        <v>0</v>
      </c>
      <c r="E216" s="12">
        <f>(D216*POP_PADRAO!$B$2)/100000</f>
        <v>0</v>
      </c>
      <c r="F216" s="6">
        <f>VLOOKUP(A216,OBITOS!A:AC,3,0)</f>
        <v>0</v>
      </c>
      <c r="G216" s="1">
        <f>VLOOKUP(A216,POP_2021_FX_ETARIA!A:AC,9,0)</f>
        <v>2557.1261644623346</v>
      </c>
      <c r="H216" s="3">
        <f t="shared" si="28"/>
        <v>0</v>
      </c>
      <c r="I216" s="12">
        <f>(H216*POP_PADRAO!$C$2)/100000</f>
        <v>0</v>
      </c>
      <c r="J216" s="8">
        <f>VLOOKUP(A216,OBITOS!A:AC,4,0)</f>
        <v>0</v>
      </c>
      <c r="K216" s="1">
        <f>VLOOKUP(A216,POP_2021_FX_ETARIA!A:AC,12,0)</f>
        <v>3410.9883556426162</v>
      </c>
      <c r="L216" s="3">
        <f t="shared" si="29"/>
        <v>0</v>
      </c>
      <c r="M216" s="12">
        <f>(L216*POP_PADRAO!$D$2)/100000</f>
        <v>0</v>
      </c>
      <c r="N216" s="8">
        <f>VLOOKUP(A216,OBITOS!A:AB,5,0)</f>
        <v>2</v>
      </c>
      <c r="O216" s="1">
        <f>VLOOKUP(A216,POP_2021_FX_ETARIA!A:AC,15,0)</f>
        <v>3286.1501282462332</v>
      </c>
      <c r="P216" s="3">
        <f t="shared" si="30"/>
        <v>60.861492078798257</v>
      </c>
      <c r="Q216" s="12">
        <f>(P216*POP_PADRAO!$E$2)/100000</f>
        <v>10.089623271091336</v>
      </c>
      <c r="R216" s="8">
        <f>VLOOKUP($A216,OBITOS!A:AB,6,0)</f>
        <v>5</v>
      </c>
      <c r="S216" s="1">
        <f>VLOOKUP(A216,POP_2021_FX_ETARIA!A:AC,18,0)</f>
        <v>2719.7670322879653</v>
      </c>
      <c r="T216" s="3">
        <f t="shared" si="31"/>
        <v>183.83927522622486</v>
      </c>
      <c r="U216" s="12">
        <f>(T216*POP_PADRAO!$F$2)/100000</f>
        <v>28.048839355880293</v>
      </c>
      <c r="V216" s="8">
        <f>VLOOKUP(A216,OBITOS!A:AC,7,0)</f>
        <v>4</v>
      </c>
      <c r="W216" s="1">
        <f>VLOOKUP(A216,POP_2021_FX_ETARIA!A:AC,21,0)</f>
        <v>2054.2838651414813</v>
      </c>
      <c r="X216" s="3">
        <f t="shared" si="32"/>
        <v>194.71505705101347</v>
      </c>
      <c r="Y216" s="12">
        <f>(X216*POP_PADRAO!$G$2)/100000</f>
        <v>23.743457132103796</v>
      </c>
      <c r="Z216" s="8">
        <f>VLOOKUP(A216,OBITOS!A:AC,8,0)</f>
        <v>15</v>
      </c>
      <c r="AA216" s="1">
        <f>VLOOKUP(A216,POP_2021_FX_ETARIA!A:AC,24,0)</f>
        <v>1323.3248464879437</v>
      </c>
      <c r="AB216" s="3">
        <f t="shared" si="33"/>
        <v>1133.508528900478</v>
      </c>
      <c r="AC216" s="12">
        <f>(AB216*POP_PADRAO!$H$2)/100000</f>
        <v>103.48096675393995</v>
      </c>
      <c r="AD216" s="8">
        <f>VLOOKUP(A216,OBITOS!A:AC,9,0)</f>
        <v>15</v>
      </c>
      <c r="AE216" s="1">
        <f>VLOOKUP(A216,POP_2021_FX_ETARIA!A:AC,27,0)</f>
        <v>734.19749216300943</v>
      </c>
      <c r="AF216" s="3">
        <f t="shared" si="34"/>
        <v>2043.047022104189</v>
      </c>
      <c r="AG216" s="12">
        <f>(AF216*POP_PADRAO!$I$2)/100000</f>
        <v>141.26659395921968</v>
      </c>
      <c r="AH216" s="12">
        <f t="shared" si="35"/>
        <v>306.62948047223506</v>
      </c>
    </row>
    <row r="217" spans="1:34" x14ac:dyDescent="0.25">
      <c r="A217" s="8" t="s">
        <v>216</v>
      </c>
      <c r="B217" s="6">
        <f>VLOOKUP($A217,OBITOS!A:AC,2,0)</f>
        <v>0</v>
      </c>
      <c r="C217" s="1">
        <f>VLOOKUP(A217,POP_2021_FX_ETARIA!A:AC,6,0)</f>
        <v>2712.8641623642516</v>
      </c>
      <c r="D217" s="3">
        <f t="shared" si="27"/>
        <v>0</v>
      </c>
      <c r="E217" s="12">
        <f>(D217*POP_PADRAO!$B$2)/100000</f>
        <v>0</v>
      </c>
      <c r="F217" s="6">
        <f>VLOOKUP(A217,OBITOS!A:AC,3,0)</f>
        <v>0</v>
      </c>
      <c r="G217" s="1">
        <f>VLOOKUP(A217,POP_2021_FX_ETARIA!A:AC,9,0)</f>
        <v>2453.2402530189765</v>
      </c>
      <c r="H217" s="3">
        <f t="shared" si="28"/>
        <v>0</v>
      </c>
      <c r="I217" s="12">
        <f>(H217*POP_PADRAO!$C$2)/100000</f>
        <v>0</v>
      </c>
      <c r="J217" s="8">
        <f>VLOOKUP(A217,OBITOS!A:AC,4,0)</f>
        <v>1</v>
      </c>
      <c r="K217" s="1">
        <f>VLOOKUP(A217,POP_2021_FX_ETARIA!A:AC,12,0)</f>
        <v>2995.5344433561868</v>
      </c>
      <c r="L217" s="3">
        <f t="shared" si="29"/>
        <v>33.383024595758052</v>
      </c>
      <c r="M217" s="12">
        <f>(L217*POP_PADRAO!$D$2)/100000</f>
        <v>4.9400573809589821</v>
      </c>
      <c r="N217" s="8">
        <f>VLOOKUP(A217,OBITOS!A:AB,5,0)</f>
        <v>1</v>
      </c>
      <c r="O217" s="1">
        <f>VLOOKUP(A217,POP_2021_FX_ETARIA!A:AC,15,0)</f>
        <v>2905.7776931708881</v>
      </c>
      <c r="P217" s="3">
        <f t="shared" si="30"/>
        <v>34.41419494513238</v>
      </c>
      <c r="Q217" s="12">
        <f>(P217*POP_PADRAO!$E$2)/100000</f>
        <v>5.7051881298723757</v>
      </c>
      <c r="R217" s="8">
        <f>VLOOKUP($A217,OBITOS!A:AB,6,0)</f>
        <v>5</v>
      </c>
      <c r="S217" s="1">
        <f>VLOOKUP(A217,POP_2021_FX_ETARIA!A:AC,18,0)</f>
        <v>2739.7837169782169</v>
      </c>
      <c r="T217" s="3">
        <f t="shared" si="31"/>
        <v>182.49615723370448</v>
      </c>
      <c r="U217" s="12">
        <f>(T217*POP_PADRAO!$F$2)/100000</f>
        <v>27.843916328622718</v>
      </c>
      <c r="V217" s="8">
        <f>VLOOKUP(A217,OBITOS!A:AC,7,0)</f>
        <v>9</v>
      </c>
      <c r="W217" s="1">
        <f>VLOOKUP(A217,POP_2021_FX_ETARIA!A:AC,21,0)</f>
        <v>2048.6595424443108</v>
      </c>
      <c r="X217" s="3">
        <f t="shared" si="32"/>
        <v>439.31164810634459</v>
      </c>
      <c r="Y217" s="12">
        <f>(X217*POP_PADRAO!$G$2)/100000</f>
        <v>53.569443690808647</v>
      </c>
      <c r="Z217" s="8">
        <f>VLOOKUP(A217,OBITOS!A:AC,8,0)</f>
        <v>9</v>
      </c>
      <c r="AA217" s="1">
        <f>VLOOKUP(A217,POP_2021_FX_ETARIA!A:AC,24,0)</f>
        <v>1095.418900703909</v>
      </c>
      <c r="AB217" s="3">
        <f t="shared" si="33"/>
        <v>821.60349745806457</v>
      </c>
      <c r="AC217" s="12">
        <f>(AB217*POP_PADRAO!$H$2)/100000</f>
        <v>75.006338318292038</v>
      </c>
      <c r="AD217" s="8">
        <f>VLOOKUP(A217,OBITOS!A:AC,9,0)</f>
        <v>9</v>
      </c>
      <c r="AE217" s="1">
        <f>VLOOKUP(A217,POP_2021_FX_ETARIA!A:AC,27,0)</f>
        <v>649.69905956112848</v>
      </c>
      <c r="AF217" s="3">
        <f t="shared" si="34"/>
        <v>1385.2567381087943</v>
      </c>
      <c r="AG217" s="12">
        <f>(AF217*POP_PADRAO!$I$2)/100000</f>
        <v>95.783650123794615</v>
      </c>
      <c r="AH217" s="12">
        <f t="shared" si="35"/>
        <v>262.84859397234936</v>
      </c>
    </row>
    <row r="218" spans="1:34" x14ac:dyDescent="0.25">
      <c r="A218" s="8" t="s">
        <v>217</v>
      </c>
      <c r="B218" s="6">
        <f>VLOOKUP($A218,OBITOS!A:AC,2,0)</f>
        <v>0</v>
      </c>
      <c r="C218" s="1">
        <f>VLOOKUP(A218,POP_2021_FX_ETARIA!A:AC,6,0)</f>
        <v>2145.0781110913299</v>
      </c>
      <c r="D218" s="3">
        <f t="shared" si="27"/>
        <v>0</v>
      </c>
      <c r="E218" s="12">
        <f>(D218*POP_PADRAO!$B$2)/100000</f>
        <v>0</v>
      </c>
      <c r="F218" s="6">
        <f>VLOOKUP(A218,OBITOS!A:AC,3,0)</f>
        <v>0</v>
      </c>
      <c r="G218" s="1">
        <f>VLOOKUP(A218,POP_2021_FX_ETARIA!A:AC,9,0)</f>
        <v>1865.6887866589993</v>
      </c>
      <c r="H218" s="3">
        <f t="shared" si="28"/>
        <v>0</v>
      </c>
      <c r="I218" s="12">
        <f>(H218*POP_PADRAO!$C$2)/100000</f>
        <v>0</v>
      </c>
      <c r="J218" s="8">
        <f>VLOOKUP(A218,OBITOS!A:AC,4,0)</f>
        <v>0</v>
      </c>
      <c r="K218" s="1">
        <f>VLOOKUP(A218,POP_2021_FX_ETARIA!A:AC,12,0)</f>
        <v>2529.2915442376757</v>
      </c>
      <c r="L218" s="3">
        <f t="shared" si="29"/>
        <v>0</v>
      </c>
      <c r="M218" s="12">
        <f>(L218*POP_PADRAO!$D$2)/100000</f>
        <v>0</v>
      </c>
      <c r="N218" s="8">
        <f>VLOOKUP(A218,OBITOS!A:AB,5,0)</f>
        <v>5</v>
      </c>
      <c r="O218" s="1">
        <f>VLOOKUP(A218,POP_2021_FX_ETARIA!A:AC,15,0)</f>
        <v>2551.0608768836169</v>
      </c>
      <c r="P218" s="3">
        <f t="shared" si="30"/>
        <v>195.99689075660217</v>
      </c>
      <c r="Q218" s="12">
        <f>(P218*POP_PADRAO!$E$2)/100000</f>
        <v>32.492381019496143</v>
      </c>
      <c r="R218" s="8">
        <f>VLOOKUP($A218,OBITOS!A:AB,6,0)</f>
        <v>3</v>
      </c>
      <c r="S218" s="1">
        <f>VLOOKUP(A218,POP_2021_FX_ETARIA!A:AC,18,0)</f>
        <v>2150.5425614089295</v>
      </c>
      <c r="T218" s="3">
        <f t="shared" si="31"/>
        <v>139.49968039853849</v>
      </c>
      <c r="U218" s="12">
        <f>(T218*POP_PADRAO!$F$2)/100000</f>
        <v>21.283831329732546</v>
      </c>
      <c r="V218" s="8">
        <f>VLOOKUP(A218,OBITOS!A:AC,7,0)</f>
        <v>6</v>
      </c>
      <c r="W218" s="1">
        <f>VLOOKUP(A218,POP_2021_FX_ETARIA!A:AC,21,0)</f>
        <v>1802.5954244431066</v>
      </c>
      <c r="X218" s="3">
        <f t="shared" si="32"/>
        <v>332.85339120693919</v>
      </c>
      <c r="Y218" s="12">
        <f>(X218*POP_PADRAO!$G$2)/100000</f>
        <v>40.587976836977745</v>
      </c>
      <c r="Z218" s="8">
        <f>VLOOKUP(A218,OBITOS!A:AC,8,0)</f>
        <v>9</v>
      </c>
      <c r="AA218" s="1">
        <f>VLOOKUP(A218,POP_2021_FX_ETARIA!A:AC,24,0)</f>
        <v>1402.3567470420849</v>
      </c>
      <c r="AB218" s="3">
        <f t="shared" si="33"/>
        <v>641.77678176278698</v>
      </c>
      <c r="AC218" s="12">
        <f>(AB218*POP_PADRAO!$H$2)/100000</f>
        <v>58.589485763698619</v>
      </c>
      <c r="AD218" s="8">
        <f>VLOOKUP(A218,OBITOS!A:AC,9,0)</f>
        <v>14</v>
      </c>
      <c r="AE218" s="1">
        <f>VLOOKUP(A218,POP_2021_FX_ETARIA!A:AC,27,0)</f>
        <v>828.08463949843258</v>
      </c>
      <c r="AF218" s="3">
        <f t="shared" si="34"/>
        <v>1690.6484352227258</v>
      </c>
      <c r="AG218" s="12">
        <f>(AF218*POP_PADRAO!$I$2)/100000</f>
        <v>116.89997510699449</v>
      </c>
      <c r="AH218" s="12">
        <f t="shared" si="35"/>
        <v>269.85365005689954</v>
      </c>
    </row>
    <row r="219" spans="1:34" x14ac:dyDescent="0.25">
      <c r="A219" s="8" t="s">
        <v>218</v>
      </c>
      <c r="B219" s="6">
        <f>VLOOKUP($A219,OBITOS!A:AC,2,0)</f>
        <v>0</v>
      </c>
      <c r="C219" s="1">
        <f>VLOOKUP(A219,POP_2021_FX_ETARIA!A:AC,6,0)</f>
        <v>3327.052516896259</v>
      </c>
      <c r="D219" s="3">
        <f t="shared" si="27"/>
        <v>0</v>
      </c>
      <c r="E219" s="12">
        <f>(D219*POP_PADRAO!$B$2)/100000</f>
        <v>0</v>
      </c>
      <c r="F219" s="6">
        <f>VLOOKUP(A219,OBITOS!A:AC,3,0)</f>
        <v>0</v>
      </c>
      <c r="G219" s="1">
        <f>VLOOKUP(A219,POP_2021_FX_ETARIA!A:AC,9,0)</f>
        <v>2871.6113656060415</v>
      </c>
      <c r="H219" s="3">
        <f t="shared" si="28"/>
        <v>0</v>
      </c>
      <c r="I219" s="12">
        <f>(H219*POP_PADRAO!$C$2)/100000</f>
        <v>0</v>
      </c>
      <c r="J219" s="8">
        <f>VLOOKUP(A219,OBITOS!A:AC,4,0)</f>
        <v>1</v>
      </c>
      <c r="K219" s="1">
        <f>VLOOKUP(A219,POP_2021_FX_ETARIA!A:AC,12,0)</f>
        <v>3931.8728904256195</v>
      </c>
      <c r="L219" s="3">
        <f t="shared" si="29"/>
        <v>25.433172126064111</v>
      </c>
      <c r="M219" s="12">
        <f>(L219*POP_PADRAO!$D$2)/100000</f>
        <v>3.7636293057318837</v>
      </c>
      <c r="N219" s="8">
        <f>VLOOKUP(A219,OBITOS!A:AB,5,0)</f>
        <v>3</v>
      </c>
      <c r="O219" s="1">
        <f>VLOOKUP(A219,POP_2021_FX_ETARIA!A:AC,15,0)</f>
        <v>4050.0490039480428</v>
      </c>
      <c r="P219" s="3">
        <f t="shared" si="30"/>
        <v>74.07317780786255</v>
      </c>
      <c r="Q219" s="12">
        <f>(P219*POP_PADRAO!$E$2)/100000</f>
        <v>12.279857641450276</v>
      </c>
      <c r="R219" s="8">
        <f>VLOOKUP($A219,OBITOS!A:AB,6,0)</f>
        <v>4</v>
      </c>
      <c r="S219" s="1">
        <f>VLOOKUP(A219,POP_2021_FX_ETARIA!A:AC,18,0)</f>
        <v>3806.16835946125</v>
      </c>
      <c r="T219" s="3">
        <f t="shared" si="31"/>
        <v>105.0925661251145</v>
      </c>
      <c r="U219" s="12">
        <f>(T219*POP_PADRAO!$F$2)/100000</f>
        <v>16.03424785652151</v>
      </c>
      <c r="V219" s="8">
        <f>VLOOKUP(A219,OBITOS!A:AC,7,0)</f>
        <v>9</v>
      </c>
      <c r="W219" s="1">
        <f>VLOOKUP(A219,POP_2021_FX_ETARIA!A:AC,21,0)</f>
        <v>3263.3386542833646</v>
      </c>
      <c r="X219" s="3">
        <f t="shared" si="32"/>
        <v>275.79117442153478</v>
      </c>
      <c r="Y219" s="12">
        <f>(X219*POP_PADRAO!$G$2)/100000</f>
        <v>33.629838526430426</v>
      </c>
      <c r="Z219" s="8">
        <f>VLOOKUP(A219,OBITOS!A:AC,8,0)</f>
        <v>19</v>
      </c>
      <c r="AA219" s="1">
        <f>VLOOKUP(A219,POP_2021_FX_ETARIA!A:AC,24,0)</f>
        <v>2548.4011318242342</v>
      </c>
      <c r="AB219" s="3">
        <f t="shared" si="33"/>
        <v>745.56551410723716</v>
      </c>
      <c r="AC219" s="12">
        <f>(AB219*POP_PADRAO!$H$2)/100000</f>
        <v>68.06463137339928</v>
      </c>
      <c r="AD219" s="8">
        <f>VLOOKUP(A219,OBITOS!A:AC,9,0)</f>
        <v>41</v>
      </c>
      <c r="AE219" s="1">
        <f>VLOOKUP(A219,POP_2021_FX_ETARIA!A:AC,27,0)</f>
        <v>1735.0629258517035</v>
      </c>
      <c r="AF219" s="3">
        <f t="shared" si="34"/>
        <v>2363.0266884916591</v>
      </c>
      <c r="AG219" s="12">
        <f>(AF219*POP_PADRAO!$I$2)/100000</f>
        <v>163.39160484624767</v>
      </c>
      <c r="AH219" s="12">
        <f t="shared" si="35"/>
        <v>297.16380954978104</v>
      </c>
    </row>
    <row r="220" spans="1:34" x14ac:dyDescent="0.25">
      <c r="A220" s="8" t="s">
        <v>219</v>
      </c>
      <c r="B220" s="6">
        <f>VLOOKUP($A220,OBITOS!A:AC,2,0)</f>
        <v>0</v>
      </c>
      <c r="C220" s="1">
        <f>VLOOKUP(A220,POP_2021_FX_ETARIA!A:AC,6,0)</f>
        <v>2711.7549211507921</v>
      </c>
      <c r="D220" s="3">
        <f t="shared" si="27"/>
        <v>0</v>
      </c>
      <c r="E220" s="12">
        <f>(D220*POP_PADRAO!$B$2)/100000</f>
        <v>0</v>
      </c>
      <c r="F220" s="6">
        <f>VLOOKUP(A220,OBITOS!A:AC,3,0)</f>
        <v>0</v>
      </c>
      <c r="G220" s="1">
        <f>VLOOKUP(A220,POP_2021_FX_ETARIA!A:AC,9,0)</f>
        <v>2380.1027609260864</v>
      </c>
      <c r="H220" s="3">
        <f t="shared" si="28"/>
        <v>0</v>
      </c>
      <c r="I220" s="12">
        <f>(H220*POP_PADRAO!$C$2)/100000</f>
        <v>0</v>
      </c>
      <c r="J220" s="8">
        <f>VLOOKUP(A220,OBITOS!A:AC,4,0)</f>
        <v>0</v>
      </c>
      <c r="K220" s="1">
        <f>VLOOKUP(A220,POP_2021_FX_ETARIA!A:AC,12,0)</f>
        <v>3050.5000411624269</v>
      </c>
      <c r="L220" s="3">
        <f t="shared" si="29"/>
        <v>0</v>
      </c>
      <c r="M220" s="12">
        <f>(L220*POP_PADRAO!$D$2)/100000</f>
        <v>0</v>
      </c>
      <c r="N220" s="8">
        <f>VLOOKUP(A220,OBITOS!A:AB,5,0)</f>
        <v>2</v>
      </c>
      <c r="O220" s="1">
        <f>VLOOKUP(A220,POP_2021_FX_ETARIA!A:AC,15,0)</f>
        <v>3251.6632108736931</v>
      </c>
      <c r="P220" s="3">
        <f t="shared" si="30"/>
        <v>61.506984896588285</v>
      </c>
      <c r="Q220" s="12">
        <f>(P220*POP_PADRAO!$E$2)/100000</f>
        <v>10.196633124666144</v>
      </c>
      <c r="R220" s="8">
        <f>VLOOKUP($A220,OBITOS!A:AB,6,0)</f>
        <v>4</v>
      </c>
      <c r="S220" s="1">
        <f>VLOOKUP(A220,POP_2021_FX_ETARIA!A:AC,18,0)</f>
        <v>3114.0357694855379</v>
      </c>
      <c r="T220" s="3">
        <f t="shared" si="31"/>
        <v>128.45067610321092</v>
      </c>
      <c r="U220" s="12">
        <f>(T220*POP_PADRAO!$F$2)/100000</f>
        <v>19.598055827513502</v>
      </c>
      <c r="V220" s="8">
        <f>VLOOKUP(A220,OBITOS!A:AC,7,0)</f>
        <v>11</v>
      </c>
      <c r="W220" s="1">
        <f>VLOOKUP(A220,POP_2021_FX_ETARIA!A:AC,21,0)</f>
        <v>2381.6438833260772</v>
      </c>
      <c r="X220" s="3">
        <f t="shared" si="32"/>
        <v>461.86585983786898</v>
      </c>
      <c r="Y220" s="12">
        <f>(X220*POP_PADRAO!$G$2)/100000</f>
        <v>56.319693042380585</v>
      </c>
      <c r="Z220" s="8">
        <f>VLOOKUP(A220,OBITOS!A:AC,8,0)</f>
        <v>11</v>
      </c>
      <c r="AA220" s="1">
        <f>VLOOKUP(A220,POP_2021_FX_ETARIA!A:AC,24,0)</f>
        <v>1639.4267643142477</v>
      </c>
      <c r="AB220" s="3">
        <f t="shared" si="33"/>
        <v>670.96623279791129</v>
      </c>
      <c r="AC220" s="12">
        <f>(AB220*POP_PADRAO!$H$2)/100000</f>
        <v>61.254267311537035</v>
      </c>
      <c r="AD220" s="8">
        <f>VLOOKUP(A220,OBITOS!A:AC,9,0)</f>
        <v>24</v>
      </c>
      <c r="AE220" s="1">
        <f>VLOOKUP(A220,POP_2021_FX_ETARIA!A:AC,27,0)</f>
        <v>847.28096192384771</v>
      </c>
      <c r="AF220" s="3">
        <f t="shared" si="34"/>
        <v>2832.590495779024</v>
      </c>
      <c r="AG220" s="12">
        <f>(AF220*POP_PADRAO!$I$2)/100000</f>
        <v>195.85961903502076</v>
      </c>
      <c r="AH220" s="12">
        <f t="shared" si="35"/>
        <v>343.228268341118</v>
      </c>
    </row>
    <row r="221" spans="1:34" x14ac:dyDescent="0.25">
      <c r="A221" s="8" t="s">
        <v>220</v>
      </c>
      <c r="B221" s="6">
        <f>VLOOKUP($A221,OBITOS!A:AC,2,0)</f>
        <v>0</v>
      </c>
      <c r="C221" s="1">
        <f>VLOOKUP(A221,POP_2021_FX_ETARIA!A:AC,6,0)</f>
        <v>2653.1551501274143</v>
      </c>
      <c r="D221" s="3">
        <f t="shared" si="27"/>
        <v>0</v>
      </c>
      <c r="E221" s="12">
        <f>(D221*POP_PADRAO!$B$2)/100000</f>
        <v>0</v>
      </c>
      <c r="F221" s="6">
        <f>VLOOKUP(A221,OBITOS!A:AC,3,0)</f>
        <v>1</v>
      </c>
      <c r="G221" s="1">
        <f>VLOOKUP(A221,POP_2021_FX_ETARIA!A:AC,9,0)</f>
        <v>2332.6903553299489</v>
      </c>
      <c r="H221" s="3">
        <f t="shared" si="28"/>
        <v>42.868955912434174</v>
      </c>
      <c r="I221" s="12">
        <f>(H221*POP_PADRAO!$C$2)/100000</f>
        <v>5.1896623299130908</v>
      </c>
      <c r="J221" s="8">
        <f>VLOOKUP(A221,OBITOS!A:AC,4,0)</f>
        <v>1</v>
      </c>
      <c r="K221" s="1">
        <f>VLOOKUP(A221,POP_2021_FX_ETARIA!A:AC,12,0)</f>
        <v>3127.9060399001128</v>
      </c>
      <c r="L221" s="3">
        <f t="shared" si="29"/>
        <v>31.97026979851141</v>
      </c>
      <c r="M221" s="12">
        <f>(L221*POP_PADRAO!$D$2)/100000</f>
        <v>4.7309963432568951</v>
      </c>
      <c r="N221" s="8">
        <f>VLOOKUP(A221,OBITOS!A:AB,5,0)</f>
        <v>4</v>
      </c>
      <c r="O221" s="1">
        <f>VLOOKUP(A221,POP_2021_FX_ETARIA!A:AC,15,0)</f>
        <v>3366.8836382266963</v>
      </c>
      <c r="P221" s="3">
        <f t="shared" si="30"/>
        <v>118.80422461248942</v>
      </c>
      <c r="Q221" s="12">
        <f>(P221*POP_PADRAO!$E$2)/100000</f>
        <v>19.69537433952776</v>
      </c>
      <c r="R221" s="8">
        <f>VLOOKUP($A221,OBITOS!A:AB,6,0)</f>
        <v>7</v>
      </c>
      <c r="S221" s="1">
        <f>VLOOKUP(A221,POP_2021_FX_ETARIA!A:AC,18,0)</f>
        <v>3193.6814970192095</v>
      </c>
      <c r="T221" s="3">
        <f t="shared" si="31"/>
        <v>219.18278345957103</v>
      </c>
      <c r="U221" s="12">
        <f>(T221*POP_PADRAO!$F$2)/100000</f>
        <v>33.441290906238358</v>
      </c>
      <c r="V221" s="8">
        <f>VLOOKUP(A221,OBITOS!A:AC,7,0)</f>
        <v>6</v>
      </c>
      <c r="W221" s="1">
        <f>VLOOKUP(A221,POP_2021_FX_ETARIA!A:AC,21,0)</f>
        <v>2795.7912252696751</v>
      </c>
      <c r="X221" s="3">
        <f t="shared" si="32"/>
        <v>214.60829928104715</v>
      </c>
      <c r="Y221" s="12">
        <f>(X221*POP_PADRAO!$G$2)/100000</f>
        <v>26.16922918723364</v>
      </c>
      <c r="Z221" s="8">
        <f>VLOOKUP(A221,OBITOS!A:AC,8,0)</f>
        <v>14</v>
      </c>
      <c r="AA221" s="1">
        <f>VLOOKUP(A221,POP_2021_FX_ETARIA!A:AC,24,0)</f>
        <v>2133.337549933422</v>
      </c>
      <c r="AB221" s="3">
        <f t="shared" si="33"/>
        <v>656.24870290390368</v>
      </c>
      <c r="AC221" s="12">
        <f>(AB221*POP_PADRAO!$H$2)/100000</f>
        <v>59.910665403980829</v>
      </c>
      <c r="AD221" s="8">
        <f>VLOOKUP(A221,OBITOS!A:AC,9,0)</f>
        <v>24</v>
      </c>
      <c r="AE221" s="1">
        <f>VLOOKUP(A221,POP_2021_FX_ETARIA!A:AC,27,0)</f>
        <v>1641.100601202405</v>
      </c>
      <c r="AF221" s="3">
        <f t="shared" si="34"/>
        <v>1462.4331977220429</v>
      </c>
      <c r="AG221" s="12">
        <f>(AF221*POP_PADRAO!$I$2)/100000</f>
        <v>101.12002048895938</v>
      </c>
      <c r="AH221" s="12">
        <f t="shared" si="35"/>
        <v>250.25723899910997</v>
      </c>
    </row>
    <row r="222" spans="1:34" x14ac:dyDescent="0.25">
      <c r="A222" s="8" t="s">
        <v>221</v>
      </c>
      <c r="B222" s="6">
        <f>VLOOKUP($A222,OBITOS!A:AC,2,0)</f>
        <v>0</v>
      </c>
      <c r="C222" s="1">
        <f>VLOOKUP(A222,POP_2021_FX_ETARIA!A:AC,6,0)</f>
        <v>2899.1828187919459</v>
      </c>
      <c r="D222" s="3">
        <f t="shared" si="27"/>
        <v>0</v>
      </c>
      <c r="E222" s="12">
        <f>(D222*POP_PADRAO!$B$2)/100000</f>
        <v>0</v>
      </c>
      <c r="F222" s="6">
        <f>VLOOKUP(A222,OBITOS!A:AC,3,0)</f>
        <v>0</v>
      </c>
      <c r="G222" s="1">
        <f>VLOOKUP(A222,POP_2021_FX_ETARIA!A:AC,9,0)</f>
        <v>2489.5525962399283</v>
      </c>
      <c r="H222" s="3">
        <f t="shared" si="28"/>
        <v>0</v>
      </c>
      <c r="I222" s="12">
        <f>(H222*POP_PADRAO!$C$2)/100000</f>
        <v>0</v>
      </c>
      <c r="J222" s="8">
        <f>VLOOKUP(A222,OBITOS!A:AC,4,0)</f>
        <v>1</v>
      </c>
      <c r="K222" s="1">
        <f>VLOOKUP(A222,POP_2021_FX_ETARIA!A:AC,12,0)</f>
        <v>3110.8846153846157</v>
      </c>
      <c r="L222" s="3">
        <f t="shared" si="29"/>
        <v>32.14519738387547</v>
      </c>
      <c r="M222" s="12">
        <f>(L222*POP_PADRAO!$D$2)/100000</f>
        <v>4.7568823233223698</v>
      </c>
      <c r="N222" s="8">
        <f>VLOOKUP(A222,OBITOS!A:AB,5,0)</f>
        <v>5</v>
      </c>
      <c r="O222" s="1">
        <f>VLOOKUP(A222,POP_2021_FX_ETARIA!A:AC,15,0)</f>
        <v>4009.6577593360994</v>
      </c>
      <c r="P222" s="3">
        <f t="shared" si="30"/>
        <v>124.69892195557053</v>
      </c>
      <c r="Q222" s="12">
        <f>(P222*POP_PADRAO!$E$2)/100000</f>
        <v>20.672597760402617</v>
      </c>
      <c r="R222" s="8">
        <f>VLOOKUP($A222,OBITOS!A:AB,6,0)</f>
        <v>6</v>
      </c>
      <c r="S222" s="1">
        <f>VLOOKUP(A222,POP_2021_FX_ETARIA!A:AC,18,0)</f>
        <v>4025.0530358449164</v>
      </c>
      <c r="T222" s="3">
        <f t="shared" si="31"/>
        <v>149.06635879247526</v>
      </c>
      <c r="U222" s="12">
        <f>(T222*POP_PADRAO!$F$2)/100000</f>
        <v>22.743444489709937</v>
      </c>
      <c r="V222" s="8">
        <f>VLOOKUP(A222,OBITOS!A:AC,7,0)</f>
        <v>13</v>
      </c>
      <c r="W222" s="1">
        <f>VLOOKUP(A222,POP_2021_FX_ETARIA!A:AC,21,0)</f>
        <v>3558.2262684124385</v>
      </c>
      <c r="X222" s="3">
        <f t="shared" si="32"/>
        <v>365.35057130585921</v>
      </c>
      <c r="Y222" s="12">
        <f>(X222*POP_PADRAO!$G$2)/100000</f>
        <v>44.550666801887921</v>
      </c>
      <c r="Z222" s="8">
        <f>VLOOKUP(A222,OBITOS!A:AC,8,0)</f>
        <v>28</v>
      </c>
      <c r="AA222" s="1">
        <f>VLOOKUP(A222,POP_2021_FX_ETARIA!A:AC,24,0)</f>
        <v>3187.2502756339582</v>
      </c>
      <c r="AB222" s="3">
        <f t="shared" si="33"/>
        <v>878.50019855847927</v>
      </c>
      <c r="AC222" s="12">
        <f>(AB222*POP_PADRAO!$H$2)/100000</f>
        <v>80.200587399674831</v>
      </c>
      <c r="AD222" s="8">
        <f>VLOOKUP(A222,OBITOS!A:AC,9,0)</f>
        <v>60</v>
      </c>
      <c r="AE222" s="1">
        <f>VLOOKUP(A222,POP_2021_FX_ETARIA!A:AC,27,0)</f>
        <v>3186.6607721780133</v>
      </c>
      <c r="AF222" s="3">
        <f t="shared" si="34"/>
        <v>1882.8486710554794</v>
      </c>
      <c r="AG222" s="12">
        <f>(AF222*POP_PADRAO!$I$2)/100000</f>
        <v>130.18967053763996</v>
      </c>
      <c r="AH222" s="12">
        <f t="shared" si="35"/>
        <v>303.11384931263763</v>
      </c>
    </row>
    <row r="223" spans="1:34" x14ac:dyDescent="0.25">
      <c r="A223" s="8" t="s">
        <v>222</v>
      </c>
      <c r="B223" s="6">
        <f>VLOOKUP($A223,OBITOS!A:AC,2,0)</f>
        <v>0</v>
      </c>
      <c r="C223" s="1">
        <f>VLOOKUP(A223,POP_2021_FX_ETARIA!A:AC,6,0)</f>
        <v>3602.2763114441764</v>
      </c>
      <c r="D223" s="3">
        <f t="shared" si="27"/>
        <v>0</v>
      </c>
      <c r="E223" s="12">
        <f>(D223*POP_PADRAO!$B$2)/100000</f>
        <v>0</v>
      </c>
      <c r="F223" s="6">
        <f>VLOOKUP(A223,OBITOS!A:AC,3,0)</f>
        <v>0</v>
      </c>
      <c r="G223" s="1">
        <f>VLOOKUP(A223,POP_2021_FX_ETARIA!A:AC,9,0)</f>
        <v>2687.0617196336298</v>
      </c>
      <c r="H223" s="3">
        <f t="shared" si="28"/>
        <v>0</v>
      </c>
      <c r="I223" s="12">
        <f>(H223*POP_PADRAO!$C$2)/100000</f>
        <v>0</v>
      </c>
      <c r="J223" s="8">
        <f>VLOOKUP(A223,OBITOS!A:AC,4,0)</f>
        <v>0</v>
      </c>
      <c r="K223" s="1">
        <f>VLOOKUP(A223,POP_2021_FX_ETARIA!A:AC,12,0)</f>
        <v>3389.601317458214</v>
      </c>
      <c r="L223" s="3">
        <f t="shared" si="29"/>
        <v>0</v>
      </c>
      <c r="M223" s="12">
        <f>(L223*POP_PADRAO!$D$2)/100000</f>
        <v>0</v>
      </c>
      <c r="N223" s="8">
        <f>VLOOKUP(A223,OBITOS!A:AB,5,0)</f>
        <v>3</v>
      </c>
      <c r="O223" s="1">
        <f>VLOOKUP(A223,POP_2021_FX_ETARIA!A:AC,15,0)</f>
        <v>3702.8297151461916</v>
      </c>
      <c r="P223" s="3">
        <f t="shared" si="30"/>
        <v>81.019118641310698</v>
      </c>
      <c r="Q223" s="12">
        <f>(P223*POP_PADRAO!$E$2)/100000</f>
        <v>13.431356296495505</v>
      </c>
      <c r="R223" s="8">
        <f>VLOOKUP($A223,OBITOS!A:AB,6,0)</f>
        <v>7</v>
      </c>
      <c r="S223" s="1">
        <f>VLOOKUP(A223,POP_2021_FX_ETARIA!A:AC,18,0)</f>
        <v>3129.1465754567448</v>
      </c>
      <c r="T223" s="3">
        <f t="shared" si="31"/>
        <v>223.70316733974815</v>
      </c>
      <c r="U223" s="12">
        <f>(T223*POP_PADRAO!$F$2)/100000</f>
        <v>34.130977705351192</v>
      </c>
      <c r="V223" s="8">
        <f>VLOOKUP(A223,OBITOS!A:AC,7,0)</f>
        <v>16</v>
      </c>
      <c r="W223" s="1">
        <f>VLOOKUP(A223,POP_2021_FX_ETARIA!A:AC,21,0)</f>
        <v>2520.2855223113711</v>
      </c>
      <c r="X223" s="3">
        <f t="shared" si="32"/>
        <v>634.84870497237512</v>
      </c>
      <c r="Y223" s="12">
        <f>(X223*POP_PADRAO!$G$2)/100000</f>
        <v>77.413135071182936</v>
      </c>
      <c r="Z223" s="8">
        <f>VLOOKUP(A223,OBITOS!A:AC,8,0)</f>
        <v>15</v>
      </c>
      <c r="AA223" s="1">
        <f>VLOOKUP(A223,POP_2021_FX_ETARIA!A:AC,24,0)</f>
        <v>1748.250335470404</v>
      </c>
      <c r="AB223" s="3">
        <f t="shared" si="33"/>
        <v>858.00069335973728</v>
      </c>
      <c r="AC223" s="12">
        <f>(AB223*POP_PADRAO!$H$2)/100000</f>
        <v>78.329133800643731</v>
      </c>
      <c r="AD223" s="8">
        <f>VLOOKUP(A223,OBITOS!A:AC,9,0)</f>
        <v>26</v>
      </c>
      <c r="AE223" s="1">
        <f>VLOOKUP(A223,POP_2021_FX_ETARIA!A:AC,27,0)</f>
        <v>1074.7594116180503</v>
      </c>
      <c r="AF223" s="3">
        <f t="shared" si="34"/>
        <v>2419.1460636624711</v>
      </c>
      <c r="AG223" s="12">
        <f>(AF223*POP_PADRAO!$I$2)/100000</f>
        <v>167.27198199847552</v>
      </c>
      <c r="AH223" s="12">
        <f t="shared" si="35"/>
        <v>370.57658487214889</v>
      </c>
    </row>
    <row r="224" spans="1:34" x14ac:dyDescent="0.25">
      <c r="A224" s="8" t="s">
        <v>223</v>
      </c>
      <c r="B224" s="6">
        <f>VLOOKUP($A224,OBITOS!A:AC,2,0)</f>
        <v>0</v>
      </c>
      <c r="C224" s="1">
        <f>VLOOKUP(A224,POP_2021_FX_ETARIA!A:AC,6,0)</f>
        <v>2447.0304585291501</v>
      </c>
      <c r="D224" s="3">
        <f t="shared" si="27"/>
        <v>0</v>
      </c>
      <c r="E224" s="12">
        <f>(D224*POP_PADRAO!$B$2)/100000</f>
        <v>0</v>
      </c>
      <c r="F224" s="6">
        <f>VLOOKUP(A224,OBITOS!A:AC,3,0)</f>
        <v>0</v>
      </c>
      <c r="G224" s="1">
        <f>VLOOKUP(A224,POP_2021_FX_ETARIA!A:AC,9,0)</f>
        <v>2026.0273668803088</v>
      </c>
      <c r="H224" s="3">
        <f t="shared" si="28"/>
        <v>0</v>
      </c>
      <c r="I224" s="12">
        <f>(H224*POP_PADRAO!$C$2)/100000</f>
        <v>0</v>
      </c>
      <c r="J224" s="8">
        <f>VLOOKUP(A224,OBITOS!A:AC,4,0)</f>
        <v>0</v>
      </c>
      <c r="K224" s="1">
        <f>VLOOKUP(A224,POP_2021_FX_ETARIA!A:AC,12,0)</f>
        <v>2526.0429309659467</v>
      </c>
      <c r="L224" s="3">
        <f t="shared" si="29"/>
        <v>0</v>
      </c>
      <c r="M224" s="12">
        <f>(L224*POP_PADRAO!$D$2)/100000</f>
        <v>0</v>
      </c>
      <c r="N224" s="8">
        <f>VLOOKUP(A224,OBITOS!A:AB,5,0)</f>
        <v>1</v>
      </c>
      <c r="O224" s="1">
        <f>VLOOKUP(A224,POP_2021_FX_ETARIA!A:AC,15,0)</f>
        <v>2789.4650520767977</v>
      </c>
      <c r="P224" s="3">
        <f t="shared" si="30"/>
        <v>35.849167540402966</v>
      </c>
      <c r="Q224" s="12">
        <f>(P224*POP_PADRAO!$E$2)/100000</f>
        <v>5.9430780072988965</v>
      </c>
      <c r="R224" s="8">
        <f>VLOOKUP($A224,OBITOS!A:AB,6,0)</f>
        <v>4</v>
      </c>
      <c r="S224" s="1">
        <f>VLOOKUP(A224,POP_2021_FX_ETARIA!A:AC,18,0)</f>
        <v>2765.0554767664971</v>
      </c>
      <c r="T224" s="3">
        <f t="shared" si="31"/>
        <v>144.66255862170505</v>
      </c>
      <c r="U224" s="12">
        <f>(T224*POP_PADRAO!$F$2)/100000</f>
        <v>22.071545172258144</v>
      </c>
      <c r="V224" s="8">
        <f>VLOOKUP(A224,OBITOS!A:AC,7,0)</f>
        <v>9</v>
      </c>
      <c r="W224" s="1">
        <f>VLOOKUP(A224,POP_2021_FX_ETARIA!A:AC,21,0)</f>
        <v>1934.141417335283</v>
      </c>
      <c r="X224" s="3">
        <f t="shared" si="32"/>
        <v>465.32274834378632</v>
      </c>
      <c r="Y224" s="12">
        <f>(X224*POP_PADRAO!$G$2)/100000</f>
        <v>56.741224306032201</v>
      </c>
      <c r="Z224" s="8">
        <f>VLOOKUP(A224,OBITOS!A:AC,8,0)</f>
        <v>11</v>
      </c>
      <c r="AA224" s="1">
        <f>VLOOKUP(A224,POP_2021_FX_ETARIA!A:AC,24,0)</f>
        <v>1430.6937527955865</v>
      </c>
      <c r="AB224" s="3">
        <f t="shared" si="33"/>
        <v>768.85776417950501</v>
      </c>
      <c r="AC224" s="12">
        <f>(AB224*POP_PADRAO!$H$2)/100000</f>
        <v>70.191041977200243</v>
      </c>
      <c r="AD224" s="8">
        <f>VLOOKUP(A224,OBITOS!A:AC,9,0)</f>
        <v>23</v>
      </c>
      <c r="AE224" s="1">
        <f>VLOOKUP(A224,POP_2021_FX_ETARIA!A:AC,27,0)</f>
        <v>991.55223136374968</v>
      </c>
      <c r="AF224" s="3">
        <f t="shared" si="34"/>
        <v>2319.5954053138003</v>
      </c>
      <c r="AG224" s="12">
        <f>(AF224*POP_PADRAO!$I$2)/100000</f>
        <v>160.38854648320742</v>
      </c>
      <c r="AH224" s="12">
        <f t="shared" si="35"/>
        <v>315.33543594599689</v>
      </c>
    </row>
    <row r="225" spans="1:34" x14ac:dyDescent="0.25">
      <c r="A225" s="8" t="s">
        <v>224</v>
      </c>
      <c r="B225" s="6">
        <f>VLOOKUP($A225,OBITOS!A:AC,2,0)</f>
        <v>0</v>
      </c>
      <c r="C225" s="1">
        <f>VLOOKUP(A225,POP_2021_FX_ETARIA!A:AC,6,0)</f>
        <v>2359.5603200812907</v>
      </c>
      <c r="D225" s="3">
        <f t="shared" si="27"/>
        <v>0</v>
      </c>
      <c r="E225" s="12">
        <f>(D225*POP_PADRAO!$B$2)/100000</f>
        <v>0</v>
      </c>
      <c r="F225" s="6">
        <f>VLOOKUP(A225,OBITOS!A:AC,3,0)</f>
        <v>0</v>
      </c>
      <c r="G225" s="1">
        <f>VLOOKUP(A225,POP_2021_FX_ETARIA!A:AC,9,0)</f>
        <v>1943.6126943292454</v>
      </c>
      <c r="H225" s="3">
        <f t="shared" si="28"/>
        <v>0</v>
      </c>
      <c r="I225" s="12">
        <f>(H225*POP_PADRAO!$C$2)/100000</f>
        <v>0</v>
      </c>
      <c r="J225" s="8">
        <f>VLOOKUP(A225,OBITOS!A:AC,4,0)</f>
        <v>0</v>
      </c>
      <c r="K225" s="1">
        <f>VLOOKUP(A225,POP_2021_FX_ETARIA!A:AC,12,0)</f>
        <v>2448.8433246890913</v>
      </c>
      <c r="L225" s="3">
        <f t="shared" si="29"/>
        <v>0</v>
      </c>
      <c r="M225" s="12">
        <f>(L225*POP_PADRAO!$D$2)/100000</f>
        <v>0</v>
      </c>
      <c r="N225" s="8">
        <f>VLOOKUP(A225,OBITOS!A:AB,5,0)</f>
        <v>2</v>
      </c>
      <c r="O225" s="1">
        <f>VLOOKUP(A225,POP_2021_FX_ETARIA!A:AC,15,0)</f>
        <v>2697.1626301919941</v>
      </c>
      <c r="P225" s="3">
        <f t="shared" si="30"/>
        <v>74.151998756472196</v>
      </c>
      <c r="Q225" s="12">
        <f>(P225*POP_PADRAO!$E$2)/100000</f>
        <v>12.292924584934207</v>
      </c>
      <c r="R225" s="8">
        <f>VLOOKUP($A225,OBITOS!A:AB,6,0)</f>
        <v>2</v>
      </c>
      <c r="S225" s="1">
        <f>VLOOKUP(A225,POP_2021_FX_ETARIA!A:AC,18,0)</f>
        <v>2418.787019270877</v>
      </c>
      <c r="T225" s="3">
        <f t="shared" si="31"/>
        <v>82.686072980616686</v>
      </c>
      <c r="U225" s="12">
        <f>(T225*POP_PADRAO!$F$2)/100000</f>
        <v>12.615630556353869</v>
      </c>
      <c r="V225" s="8">
        <f>VLOOKUP(A225,OBITOS!A:AC,7,0)</f>
        <v>6</v>
      </c>
      <c r="W225" s="1">
        <f>VLOOKUP(A225,POP_2021_FX_ETARIA!A:AC,21,0)</f>
        <v>1821.4729852574997</v>
      </c>
      <c r="X225" s="3">
        <f t="shared" si="32"/>
        <v>329.40373250453598</v>
      </c>
      <c r="Y225" s="12">
        <f>(X225*POP_PADRAO!$G$2)/100000</f>
        <v>40.167327171967806</v>
      </c>
      <c r="Z225" s="8">
        <f>VLOOKUP(A225,OBITOS!A:AC,8,0)</f>
        <v>11</v>
      </c>
      <c r="AA225" s="1">
        <f>VLOOKUP(A225,POP_2021_FX_ETARIA!A:AC,24,0)</f>
        <v>1403.6676606530491</v>
      </c>
      <c r="AB225" s="3">
        <f t="shared" si="33"/>
        <v>783.66128310474198</v>
      </c>
      <c r="AC225" s="12">
        <f>(AB225*POP_PADRAO!$H$2)/100000</f>
        <v>71.54249404896342</v>
      </c>
      <c r="AD225" s="8">
        <f>VLOOKUP(A225,OBITOS!A:AC,9,0)</f>
        <v>23</v>
      </c>
      <c r="AE225" s="1">
        <f>VLOOKUP(A225,POP_2021_FX_ETARIA!A:AC,27,0)</f>
        <v>797.4021441037147</v>
      </c>
      <c r="AF225" s="3">
        <f t="shared" si="34"/>
        <v>2884.3664605206391</v>
      </c>
      <c r="AG225" s="12">
        <f>(AF225*POP_PADRAO!$I$2)/100000</f>
        <v>199.43967084433623</v>
      </c>
      <c r="AH225" s="12">
        <f t="shared" si="35"/>
        <v>336.05804720655556</v>
      </c>
    </row>
    <row r="226" spans="1:34" x14ac:dyDescent="0.25">
      <c r="A226" s="8" t="s">
        <v>225</v>
      </c>
      <c r="B226" s="6">
        <f>VLOOKUP($A226,OBITOS!A:AC,2,0)</f>
        <v>0</v>
      </c>
      <c r="C226" s="1">
        <f>VLOOKUP(A226,POP_2021_FX_ETARIA!A:AC,6,0)</f>
        <v>3364.400203226216</v>
      </c>
      <c r="D226" s="3">
        <f t="shared" si="27"/>
        <v>0</v>
      </c>
      <c r="E226" s="12">
        <f>(D226*POP_PADRAO!$B$2)/100000</f>
        <v>0</v>
      </c>
      <c r="F226" s="6">
        <f>VLOOKUP(A226,OBITOS!A:AC,3,0)</f>
        <v>0</v>
      </c>
      <c r="G226" s="1">
        <f>VLOOKUP(A226,POP_2021_FX_ETARIA!A:AC,9,0)</f>
        <v>2737.7124038056377</v>
      </c>
      <c r="H226" s="3">
        <f t="shared" si="28"/>
        <v>0</v>
      </c>
      <c r="I226" s="12">
        <f>(H226*POP_PADRAO!$C$2)/100000</f>
        <v>0</v>
      </c>
      <c r="J226" s="8">
        <f>VLOOKUP(A226,OBITOS!A:AC,4,0)</f>
        <v>0</v>
      </c>
      <c r="K226" s="1">
        <f>VLOOKUP(A226,POP_2021_FX_ETARIA!A:AC,12,0)</f>
        <v>3615.8141172462092</v>
      </c>
      <c r="L226" s="3">
        <f t="shared" si="29"/>
        <v>0</v>
      </c>
      <c r="M226" s="12">
        <f>(L226*POP_PADRAO!$D$2)/100000</f>
        <v>0</v>
      </c>
      <c r="N226" s="8">
        <f>VLOOKUP(A226,OBITOS!A:AB,5,0)</f>
        <v>2</v>
      </c>
      <c r="O226" s="1">
        <f>VLOOKUP(A226,POP_2021_FX_ETARIA!A:AC,15,0)</f>
        <v>3786.5458652277575</v>
      </c>
      <c r="P226" s="3">
        <f t="shared" si="30"/>
        <v>52.818586415820462</v>
      </c>
      <c r="Q226" s="12">
        <f>(P226*POP_PADRAO!$E$2)/100000</f>
        <v>8.7562696944273402</v>
      </c>
      <c r="R226" s="8">
        <f>VLOOKUP($A226,OBITOS!A:AB,6,0)</f>
        <v>8</v>
      </c>
      <c r="S226" s="1">
        <f>VLOOKUP(A226,POP_2021_FX_ETARIA!A:AC,18,0)</f>
        <v>3399.0322849753902</v>
      </c>
      <c r="T226" s="3">
        <f t="shared" si="31"/>
        <v>235.36110661149314</v>
      </c>
      <c r="U226" s="12">
        <f>(T226*POP_PADRAO!$F$2)/100000</f>
        <v>35.909660010595275</v>
      </c>
      <c r="V226" s="8">
        <f>VLOOKUP(A226,OBITOS!A:AC,7,0)</f>
        <v>12</v>
      </c>
      <c r="W226" s="1">
        <f>VLOOKUP(A226,POP_2021_FX_ETARIA!A:AC,21,0)</f>
        <v>2555.1590846211611</v>
      </c>
      <c r="X226" s="3">
        <f t="shared" si="32"/>
        <v>469.63807741854049</v>
      </c>
      <c r="Y226" s="12">
        <f>(X226*POP_PADRAO!$G$2)/100000</f>
        <v>57.267433385335728</v>
      </c>
      <c r="Z226" s="8">
        <f>VLOOKUP(A226,OBITOS!A:AC,8,0)</f>
        <v>20</v>
      </c>
      <c r="AA226" s="1">
        <f>VLOOKUP(A226,POP_2021_FX_ETARIA!A:AC,24,0)</f>
        <v>1712.7785895333234</v>
      </c>
      <c r="AB226" s="3">
        <f t="shared" si="33"/>
        <v>1167.6932513179856</v>
      </c>
      <c r="AC226" s="12">
        <f>(AB226*POP_PADRAO!$H$2)/100000</f>
        <v>106.60177972868674</v>
      </c>
      <c r="AD226" s="8">
        <f>VLOOKUP(A226,OBITOS!A:AC,9,0)</f>
        <v>25</v>
      </c>
      <c r="AE226" s="1">
        <f>VLOOKUP(A226,POP_2021_FX_ETARIA!A:AC,27,0)</f>
        <v>1036.6227873348291</v>
      </c>
      <c r="AF226" s="3">
        <f t="shared" si="34"/>
        <v>2411.6776425757848</v>
      </c>
      <c r="AG226" s="12">
        <f>(AF226*POP_PADRAO!$I$2)/100000</f>
        <v>166.75557762904361</v>
      </c>
      <c r="AH226" s="12">
        <f t="shared" si="35"/>
        <v>375.29072044808868</v>
      </c>
    </row>
    <row r="227" spans="1:34" x14ac:dyDescent="0.25">
      <c r="A227" s="8" t="s">
        <v>226</v>
      </c>
      <c r="B227" s="6">
        <f>VLOOKUP($A227,OBITOS!A:AC,2,0)</f>
        <v>0</v>
      </c>
      <c r="C227" s="1">
        <f>VLOOKUP(A227,POP_2021_FX_ETARIA!A:AC,6,0)</f>
        <v>3412.402108471993</v>
      </c>
      <c r="D227" s="3">
        <f t="shared" si="27"/>
        <v>0</v>
      </c>
      <c r="E227" s="12">
        <f>(D227*POP_PADRAO!$B$2)/100000</f>
        <v>0</v>
      </c>
      <c r="F227" s="6">
        <f>VLOOKUP(A227,OBITOS!A:AC,3,0)</f>
        <v>0</v>
      </c>
      <c r="G227" s="1">
        <f>VLOOKUP(A227,POP_2021_FX_ETARIA!A:AC,9,0)</f>
        <v>2768.6179060122863</v>
      </c>
      <c r="H227" s="3">
        <f t="shared" si="28"/>
        <v>0</v>
      </c>
      <c r="I227" s="12">
        <f>(H227*POP_PADRAO!$C$2)/100000</f>
        <v>0</v>
      </c>
      <c r="J227" s="8">
        <f>VLOOKUP(A227,OBITOS!A:AC,4,0)</f>
        <v>0</v>
      </c>
      <c r="K227" s="1">
        <f>VLOOKUP(A227,POP_2021_FX_ETARIA!A:AC,12,0)</f>
        <v>3544.8981998523536</v>
      </c>
      <c r="L227" s="3">
        <f t="shared" si="29"/>
        <v>0</v>
      </c>
      <c r="M227" s="12">
        <f>(L227*POP_PADRAO!$D$2)/100000</f>
        <v>0</v>
      </c>
      <c r="N227" s="8">
        <f>VLOOKUP(A227,OBITOS!A:AB,5,0)</f>
        <v>1</v>
      </c>
      <c r="O227" s="1">
        <f>VLOOKUP(A227,POP_2021_FX_ETARIA!A:AC,15,0)</f>
        <v>3744.6877901869748</v>
      </c>
      <c r="P227" s="3">
        <f t="shared" si="30"/>
        <v>26.704495969477588</v>
      </c>
      <c r="Q227" s="12">
        <f>(P227*POP_PADRAO!$E$2)/100000</f>
        <v>4.4270735858325674</v>
      </c>
      <c r="R227" s="8">
        <f>VLOOKUP($A227,OBITOS!A:AB,6,0)</f>
        <v>2</v>
      </c>
      <c r="S227" s="1">
        <f>VLOOKUP(A227,POP_2021_FX_ETARIA!A:AC,18,0)</f>
        <v>3466.5037123550514</v>
      </c>
      <c r="T227" s="3">
        <f t="shared" si="31"/>
        <v>57.695019707371166</v>
      </c>
      <c r="U227" s="12">
        <f>(T227*POP_PADRAO!$F$2)/100000</f>
        <v>8.802680153166488</v>
      </c>
      <c r="V227" s="8">
        <f>VLOOKUP(A227,OBITOS!A:AC,7,0)</f>
        <v>10</v>
      </c>
      <c r="W227" s="1">
        <f>VLOOKUP(A227,POP_2021_FX_ETARIA!A:AC,21,0)</f>
        <v>2674.5339709892887</v>
      </c>
      <c r="X227" s="3">
        <f t="shared" si="32"/>
        <v>373.89691469505175</v>
      </c>
      <c r="Y227" s="12">
        <f>(X227*POP_PADRAO!$G$2)/100000</f>
        <v>45.592803660592018</v>
      </c>
      <c r="Z227" s="8">
        <f>VLOOKUP(A227,OBITOS!A:AC,8,0)</f>
        <v>21</v>
      </c>
      <c r="AA227" s="1">
        <f>VLOOKUP(A227,POP_2021_FX_ETARIA!A:AC,24,0)</f>
        <v>1678.9959743551512</v>
      </c>
      <c r="AB227" s="3">
        <f t="shared" si="33"/>
        <v>1250.7474896159551</v>
      </c>
      <c r="AC227" s="12">
        <f>(AB227*POP_PADRAO!$H$2)/100000</f>
        <v>114.18401899107926</v>
      </c>
      <c r="AD227" s="8">
        <f>VLOOKUP(A227,OBITOS!A:AC,9,0)</f>
        <v>24</v>
      </c>
      <c r="AE227" s="1">
        <f>VLOOKUP(A227,POP_2021_FX_ETARIA!A:AC,27,0)</f>
        <v>1161.4335577162801</v>
      </c>
      <c r="AF227" s="3">
        <f t="shared" si="34"/>
        <v>2066.411792611801</v>
      </c>
      <c r="AG227" s="12">
        <f>(AF227*POP_PADRAO!$I$2)/100000</f>
        <v>142.88215224668863</v>
      </c>
      <c r="AH227" s="12">
        <f t="shared" si="35"/>
        <v>315.88872863735895</v>
      </c>
    </row>
    <row r="228" spans="1:34" x14ac:dyDescent="0.25">
      <c r="A228" s="8" t="s">
        <v>227</v>
      </c>
      <c r="B228" s="6">
        <f>VLOOKUP($A228,OBITOS!A:AC,2,0)</f>
        <v>0</v>
      </c>
      <c r="C228" s="1">
        <f>VLOOKUP(A228,POP_2021_FX_ETARIA!A:AC,6,0)</f>
        <v>3070.6579437770115</v>
      </c>
      <c r="D228" s="3">
        <f t="shared" si="27"/>
        <v>0</v>
      </c>
      <c r="E228" s="12">
        <f>(D228*POP_PADRAO!$B$2)/100000</f>
        <v>0</v>
      </c>
      <c r="F228" s="6">
        <f>VLOOKUP(A228,OBITOS!A:AC,3,0)</f>
        <v>0</v>
      </c>
      <c r="G228" s="1">
        <f>VLOOKUP(A228,POP_2021_FX_ETARIA!A:AC,9,0)</f>
        <v>2851.1068172179812</v>
      </c>
      <c r="H228" s="3">
        <f t="shared" si="28"/>
        <v>0</v>
      </c>
      <c r="I228" s="12">
        <f>(H228*POP_PADRAO!$C$2)/100000</f>
        <v>0</v>
      </c>
      <c r="J228" s="8">
        <f>VLOOKUP(A228,OBITOS!A:AC,4,0)</f>
        <v>0</v>
      </c>
      <c r="K228" s="1">
        <f>VLOOKUP(A228,POP_2021_FX_ETARIA!A:AC,12,0)</f>
        <v>3732.9118956413708</v>
      </c>
      <c r="L228" s="3">
        <f t="shared" si="29"/>
        <v>0</v>
      </c>
      <c r="M228" s="12">
        <f>(L228*POP_PADRAO!$D$2)/100000</f>
        <v>0</v>
      </c>
      <c r="N228" s="8">
        <f>VLOOKUP(A228,OBITOS!A:AB,5,0)</f>
        <v>5</v>
      </c>
      <c r="O228" s="1">
        <f>VLOOKUP(A228,POP_2021_FX_ETARIA!A:AC,15,0)</f>
        <v>3554.7351290901029</v>
      </c>
      <c r="P228" s="3">
        <f t="shared" si="30"/>
        <v>140.65745599672394</v>
      </c>
      <c r="Q228" s="12">
        <f>(P228*POP_PADRAO!$E$2)/100000</f>
        <v>23.318204874760834</v>
      </c>
      <c r="R228" s="8">
        <f>VLOOKUP($A228,OBITOS!A:AB,6,0)</f>
        <v>6</v>
      </c>
      <c r="S228" s="1">
        <f>VLOOKUP(A228,POP_2021_FX_ETARIA!A:AC,18,0)</f>
        <v>3420.7309789873284</v>
      </c>
      <c r="T228" s="3">
        <f t="shared" si="31"/>
        <v>175.40110686448185</v>
      </c>
      <c r="U228" s="12">
        <f>(T228*POP_PADRAO!$F$2)/100000</f>
        <v>26.761405924992623</v>
      </c>
      <c r="V228" s="8">
        <f>VLOOKUP(A228,OBITOS!A:AC,7,0)</f>
        <v>8</v>
      </c>
      <c r="W228" s="1">
        <f>VLOOKUP(A228,POP_2021_FX_ETARIA!A:AC,21,0)</f>
        <v>2856.6965247391449</v>
      </c>
      <c r="X228" s="3">
        <f t="shared" si="32"/>
        <v>280.04374740962407</v>
      </c>
      <c r="Y228" s="12">
        <f>(X228*POP_PADRAO!$G$2)/100000</f>
        <v>34.148395159764576</v>
      </c>
      <c r="Z228" s="8">
        <f>VLOOKUP(A228,OBITOS!A:AC,8,0)</f>
        <v>11</v>
      </c>
      <c r="AA228" s="1">
        <f>VLOOKUP(A228,POP_2021_FX_ETARIA!A:AC,24,0)</f>
        <v>2027.4308053166535</v>
      </c>
      <c r="AB228" s="3">
        <f t="shared" si="33"/>
        <v>542.55859046602427</v>
      </c>
      <c r="AC228" s="12">
        <f>(AB228*POP_PADRAO!$H$2)/100000</f>
        <v>49.53159683460013</v>
      </c>
      <c r="AD228" s="8">
        <f>VLOOKUP(A228,OBITOS!A:AC,9,0)</f>
        <v>34</v>
      </c>
      <c r="AE228" s="1">
        <f>VLOOKUP(A228,POP_2021_FX_ETARIA!A:AC,27,0)</f>
        <v>1436.2501274426509</v>
      </c>
      <c r="AF228" s="3">
        <f t="shared" si="34"/>
        <v>2367.2756820247951</v>
      </c>
      <c r="AG228" s="12">
        <f>(AF228*POP_PADRAO!$I$2)/100000</f>
        <v>163.68540172790861</v>
      </c>
      <c r="AH228" s="12">
        <f t="shared" si="35"/>
        <v>297.44500452202681</v>
      </c>
    </row>
    <row r="229" spans="1:34" x14ac:dyDescent="0.25">
      <c r="A229" s="8" t="s">
        <v>228</v>
      </c>
      <c r="B229" s="6">
        <f>VLOOKUP($A229,OBITOS!A:AC,2,0)</f>
        <v>0</v>
      </c>
      <c r="C229" s="1">
        <f>VLOOKUP(A229,POP_2021_FX_ETARIA!A:AC,6,0)</f>
        <v>2823.8711391300903</v>
      </c>
      <c r="D229" s="3">
        <f t="shared" si="27"/>
        <v>0</v>
      </c>
      <c r="E229" s="12">
        <f>(D229*POP_PADRAO!$B$2)/100000</f>
        <v>0</v>
      </c>
      <c r="F229" s="6">
        <f>VLOOKUP(A229,OBITOS!A:AC,3,0)</f>
        <v>0</v>
      </c>
      <c r="G229" s="1">
        <f>VLOOKUP(A229,POP_2021_FX_ETARIA!A:AC,9,0)</f>
        <v>2229.6072059655075</v>
      </c>
      <c r="H229" s="3">
        <f t="shared" si="28"/>
        <v>0</v>
      </c>
      <c r="I229" s="12">
        <f>(H229*POP_PADRAO!$C$2)/100000</f>
        <v>0</v>
      </c>
      <c r="J229" s="8">
        <f>VLOOKUP(A229,OBITOS!A:AC,4,0)</f>
        <v>2</v>
      </c>
      <c r="K229" s="1">
        <f>VLOOKUP(A229,POP_2021_FX_ETARIA!A:AC,12,0)</f>
        <v>2953.0072471270319</v>
      </c>
      <c r="L229" s="3">
        <f t="shared" si="29"/>
        <v>67.727568293162548</v>
      </c>
      <c r="M229" s="12">
        <f>(L229*POP_PADRAO!$D$2)/100000</f>
        <v>10.022401435835016</v>
      </c>
      <c r="N229" s="8">
        <f>VLOOKUP(A229,OBITOS!A:AB,5,0)</f>
        <v>2</v>
      </c>
      <c r="O229" s="1">
        <f>VLOOKUP(A229,POP_2021_FX_ETARIA!A:AC,15,0)</f>
        <v>2806.0251817287854</v>
      </c>
      <c r="P229" s="3">
        <f t="shared" si="30"/>
        <v>71.275197850070782</v>
      </c>
      <c r="Q229" s="12">
        <f>(P229*POP_PADRAO!$E$2)/100000</f>
        <v>11.816008288929762</v>
      </c>
      <c r="R229" s="8">
        <f>VLOOKUP($A229,OBITOS!A:AB,6,0)</f>
        <v>4</v>
      </c>
      <c r="S229" s="1">
        <f>VLOOKUP(A229,POP_2021_FX_ETARIA!A:AC,18,0)</f>
        <v>2222.1768165534941</v>
      </c>
      <c r="T229" s="3">
        <f t="shared" si="31"/>
        <v>180.00367793431656</v>
      </c>
      <c r="U229" s="12">
        <f>(T229*POP_PADRAO!$F$2)/100000</f>
        <v>27.463632238727566</v>
      </c>
      <c r="V229" s="8">
        <f>VLOOKUP(A229,OBITOS!A:AC,7,0)</f>
        <v>6</v>
      </c>
      <c r="W229" s="1">
        <f>VLOOKUP(A229,POP_2021_FX_ETARIA!A:AC,21,0)</f>
        <v>1966.9820346684619</v>
      </c>
      <c r="X229" s="3">
        <f t="shared" si="32"/>
        <v>305.03583125055383</v>
      </c>
      <c r="Y229" s="12">
        <f>(X229*POP_PADRAO!$G$2)/100000</f>
        <v>37.195917422840488</v>
      </c>
      <c r="Z229" s="8">
        <f>VLOOKUP(A229,OBITOS!A:AC,8,0)</f>
        <v>11</v>
      </c>
      <c r="AA229" s="1">
        <f>VLOOKUP(A229,POP_2021_FX_ETARIA!A:AC,24,0)</f>
        <v>1280.281469898358</v>
      </c>
      <c r="AB229" s="3">
        <f t="shared" si="33"/>
        <v>859.18606639470408</v>
      </c>
      <c r="AC229" s="12">
        <f>(AB229*POP_PADRAO!$H$2)/100000</f>
        <v>78.437349614195128</v>
      </c>
      <c r="AD229" s="8">
        <f>VLOOKUP(A229,OBITOS!A:AC,9,0)</f>
        <v>13</v>
      </c>
      <c r="AE229" s="1">
        <f>VLOOKUP(A229,POP_2021_FX_ETARIA!A:AC,27,0)</f>
        <v>698.009515717927</v>
      </c>
      <c r="AF229" s="3">
        <f t="shared" si="34"/>
        <v>1862.4387930627349</v>
      </c>
      <c r="AG229" s="12">
        <f>(AF229*POP_PADRAO!$I$2)/100000</f>
        <v>128.77842844875806</v>
      </c>
      <c r="AH229" s="12">
        <f t="shared" si="35"/>
        <v>293.71373744928604</v>
      </c>
    </row>
    <row r="230" spans="1:34" x14ac:dyDescent="0.25">
      <c r="A230" s="8" t="s">
        <v>229</v>
      </c>
      <c r="B230" s="6">
        <f>VLOOKUP($A230,OBITOS!A:AC,2,0)</f>
        <v>0</v>
      </c>
      <c r="C230" s="1">
        <f>VLOOKUP(A230,POP_2021_FX_ETARIA!A:AC,6,0)</f>
        <v>2333.9593039502097</v>
      </c>
      <c r="D230" s="3">
        <f t="shared" si="27"/>
        <v>0</v>
      </c>
      <c r="E230" s="12">
        <f>(D230*POP_PADRAO!$B$2)/100000</f>
        <v>0</v>
      </c>
      <c r="F230" s="6">
        <f>VLOOKUP(A230,OBITOS!A:AC,3,0)</f>
        <v>0</v>
      </c>
      <c r="G230" s="1">
        <f>VLOOKUP(A230,POP_2021_FX_ETARIA!A:AC,9,0)</f>
        <v>1954.7730145705352</v>
      </c>
      <c r="H230" s="3">
        <f t="shared" si="28"/>
        <v>0</v>
      </c>
      <c r="I230" s="12">
        <f>(H230*POP_PADRAO!$C$2)/100000</f>
        <v>0</v>
      </c>
      <c r="J230" s="8">
        <f>VLOOKUP(A230,OBITOS!A:AC,4,0)</f>
        <v>1</v>
      </c>
      <c r="K230" s="1">
        <f>VLOOKUP(A230,POP_2021_FX_ETARIA!A:AC,12,0)</f>
        <v>2775.5951466050842</v>
      </c>
      <c r="L230" s="3">
        <f t="shared" si="29"/>
        <v>36.028309143829233</v>
      </c>
      <c r="M230" s="12">
        <f>(L230*POP_PADRAO!$D$2)/100000</f>
        <v>5.3315095520752065</v>
      </c>
      <c r="N230" s="8">
        <f>VLOOKUP(A230,OBITOS!A:AB,5,0)</f>
        <v>2</v>
      </c>
      <c r="O230" s="1">
        <f>VLOOKUP(A230,POP_2021_FX_ETARIA!A:AC,15,0)</f>
        <v>2923.6255490023846</v>
      </c>
      <c r="P230" s="3">
        <f t="shared" si="30"/>
        <v>68.408213243397427</v>
      </c>
      <c r="Q230" s="12">
        <f>(P230*POP_PADRAO!$E$2)/100000</f>
        <v>11.340719339919112</v>
      </c>
      <c r="R230" s="8">
        <f>VLOOKUP($A230,OBITOS!A:AB,6,0)</f>
        <v>5</v>
      </c>
      <c r="S230" s="1">
        <f>VLOOKUP(A230,POP_2021_FX_ETARIA!A:AC,18,0)</f>
        <v>3001.8419954951196</v>
      </c>
      <c r="T230" s="3">
        <f t="shared" si="31"/>
        <v>166.56439637740849</v>
      </c>
      <c r="U230" s="12">
        <f>(T230*POP_PADRAO!$F$2)/100000</f>
        <v>25.413165878999521</v>
      </c>
      <c r="V230" s="8">
        <f>VLOOKUP(A230,OBITOS!A:AC,7,0)</f>
        <v>10</v>
      </c>
      <c r="W230" s="1">
        <f>VLOOKUP(A230,POP_2021_FX_ETARIA!A:AC,21,0)</f>
        <v>2383.473854788348</v>
      </c>
      <c r="X230" s="3">
        <f t="shared" si="32"/>
        <v>419.55568255595563</v>
      </c>
      <c r="Y230" s="12">
        <f>(X230*POP_PADRAO!$G$2)/100000</f>
        <v>51.160411085661494</v>
      </c>
      <c r="Z230" s="8">
        <f>VLOOKUP(A230,OBITOS!A:AC,8,0)</f>
        <v>14</v>
      </c>
      <c r="AA230" s="1">
        <f>VLOOKUP(A230,POP_2021_FX_ETARIA!A:AC,24,0)</f>
        <v>1660.4155360071566</v>
      </c>
      <c r="AB230" s="3">
        <f t="shared" si="33"/>
        <v>843.16243111445203</v>
      </c>
      <c r="AC230" s="12">
        <f>(AB230*POP_PADRAO!$H$2)/100000</f>
        <v>76.974509920062928</v>
      </c>
      <c r="AD230" s="8">
        <f>VLOOKUP(A230,OBITOS!A:AC,9,0)</f>
        <v>30</v>
      </c>
      <c r="AE230" s="1">
        <f>VLOOKUP(A230,POP_2021_FX_ETARIA!A:AC,27,0)</f>
        <v>1463.05958613812</v>
      </c>
      <c r="AF230" s="3">
        <f t="shared" si="34"/>
        <v>2050.4974837824448</v>
      </c>
      <c r="AG230" s="12">
        <f>(AF230*POP_PADRAO!$I$2)/100000</f>
        <v>141.78175652440962</v>
      </c>
      <c r="AH230" s="12">
        <f t="shared" si="35"/>
        <v>312.0020723011279</v>
      </c>
    </row>
    <row r="231" spans="1:34" x14ac:dyDescent="0.25">
      <c r="A231" s="8" t="s">
        <v>230</v>
      </c>
      <c r="B231" s="6">
        <f>VLOOKUP($A231,OBITOS!A:AC,2,0)</f>
        <v>0</v>
      </c>
      <c r="C231" s="1">
        <f>VLOOKUP(A231,POP_2021_FX_ETARIA!A:AC,6,0)</f>
        <v>3952.1568652356154</v>
      </c>
      <c r="D231" s="3">
        <f t="shared" si="27"/>
        <v>0</v>
      </c>
      <c r="E231" s="12">
        <f>(D231*POP_PADRAO!$B$2)/100000</f>
        <v>0</v>
      </c>
      <c r="F231" s="6">
        <f>VLOOKUP(A231,OBITOS!A:AC,3,0)</f>
        <v>0</v>
      </c>
      <c r="G231" s="1">
        <f>VLOOKUP(A231,POP_2021_FX_ETARIA!A:AC,9,0)</f>
        <v>3118.8802643543058</v>
      </c>
      <c r="H231" s="3">
        <f t="shared" si="28"/>
        <v>0</v>
      </c>
      <c r="I231" s="12">
        <f>(H231*POP_PADRAO!$C$2)/100000</f>
        <v>0</v>
      </c>
      <c r="J231" s="8">
        <f>VLOOKUP(A231,OBITOS!A:AC,4,0)</f>
        <v>1</v>
      </c>
      <c r="K231" s="1">
        <f>VLOOKUP(A231,POP_2021_FX_ETARIA!A:AC,12,0)</f>
        <v>3918.3288534706317</v>
      </c>
      <c r="L231" s="3">
        <f t="shared" si="29"/>
        <v>25.521084048733101</v>
      </c>
      <c r="M231" s="12">
        <f>(L231*POP_PADRAO!$D$2)/100000</f>
        <v>3.7766386105421623</v>
      </c>
      <c r="N231" s="8">
        <f>VLOOKUP(A231,OBITOS!A:AB,5,0)</f>
        <v>4</v>
      </c>
      <c r="O231" s="1">
        <f>VLOOKUP(A231,POP_2021_FX_ETARIA!A:AC,15,0)</f>
        <v>4111.75090977538</v>
      </c>
      <c r="P231" s="3">
        <f t="shared" si="30"/>
        <v>97.282157595935573</v>
      </c>
      <c r="Q231" s="12">
        <f>(P231*POP_PADRAO!$E$2)/100000</f>
        <v>16.127444260996949</v>
      </c>
      <c r="R231" s="8">
        <f>VLOOKUP($A231,OBITOS!A:AB,6,0)</f>
        <v>8</v>
      </c>
      <c r="S231" s="1">
        <f>VLOOKUP(A231,POP_2021_FX_ETARIA!A:AC,18,0)</f>
        <v>3649.8223074997913</v>
      </c>
      <c r="T231" s="3">
        <f t="shared" si="31"/>
        <v>219.188752930829</v>
      </c>
      <c r="U231" s="12">
        <f>(T231*POP_PADRAO!$F$2)/100000</f>
        <v>33.442201684091174</v>
      </c>
      <c r="V231" s="8">
        <f>VLOOKUP(A231,OBITOS!A:AC,7,0)</f>
        <v>17</v>
      </c>
      <c r="W231" s="1">
        <f>VLOOKUP(A231,POP_2021_FX_ETARIA!A:AC,21,0)</f>
        <v>2960.2289237579539</v>
      </c>
      <c r="X231" s="3">
        <f t="shared" si="32"/>
        <v>574.27991002867532</v>
      </c>
      <c r="Y231" s="12">
        <f>(X231*POP_PADRAO!$G$2)/100000</f>
        <v>70.027406365507389</v>
      </c>
      <c r="Z231" s="8">
        <f>VLOOKUP(A231,OBITOS!A:AC,8,0)</f>
        <v>23</v>
      </c>
      <c r="AA231" s="1">
        <f>VLOOKUP(A231,POP_2021_FX_ETARIA!A:AC,24,0)</f>
        <v>1986.417772476517</v>
      </c>
      <c r="AB231" s="3">
        <f t="shared" si="33"/>
        <v>1157.8631805798495</v>
      </c>
      <c r="AC231" s="12">
        <f>(AB231*POP_PADRAO!$H$2)/100000</f>
        <v>105.70436678709321</v>
      </c>
      <c r="AD231" s="8">
        <f>VLOOKUP(A231,OBITOS!A:AC,9,0)</f>
        <v>38</v>
      </c>
      <c r="AE231" s="1">
        <f>VLOOKUP(A231,POP_2021_FX_ETARIA!A:AC,27,0)</f>
        <v>1256.775118424333</v>
      </c>
      <c r="AF231" s="3">
        <f t="shared" si="34"/>
        <v>3023.6117379250836</v>
      </c>
      <c r="AG231" s="12">
        <f>(AF231*POP_PADRAO!$I$2)/100000</f>
        <v>209.06779288509728</v>
      </c>
      <c r="AH231" s="12">
        <f t="shared" si="35"/>
        <v>438.14585059332813</v>
      </c>
    </row>
    <row r="232" spans="1:34" x14ac:dyDescent="0.25">
      <c r="A232" s="8" t="s">
        <v>231</v>
      </c>
      <c r="B232" s="6">
        <f>VLOOKUP($A232,OBITOS!A:AC,2,0)</f>
        <v>0</v>
      </c>
      <c r="C232" s="1">
        <f>VLOOKUP(A232,POP_2021_FX_ETARIA!A:AC,6,0)</f>
        <v>3779.5714285714284</v>
      </c>
      <c r="D232" s="3">
        <f t="shared" si="27"/>
        <v>0</v>
      </c>
      <c r="E232" s="12">
        <f>(D232*POP_PADRAO!$B$2)/100000</f>
        <v>0</v>
      </c>
      <c r="F232" s="6">
        <f>VLOOKUP(A232,OBITOS!A:AC,3,0)</f>
        <v>0</v>
      </c>
      <c r="G232" s="1">
        <f>VLOOKUP(A232,POP_2021_FX_ETARIA!A:AC,9,0)</f>
        <v>3191.4643712765278</v>
      </c>
      <c r="H232" s="3">
        <f t="shared" si="28"/>
        <v>0</v>
      </c>
      <c r="I232" s="12">
        <f>(H232*POP_PADRAO!$C$2)/100000</f>
        <v>0</v>
      </c>
      <c r="J232" s="8">
        <f>VLOOKUP(A232,OBITOS!A:AC,4,0)</f>
        <v>1</v>
      </c>
      <c r="K232" s="1">
        <f>VLOOKUP(A232,POP_2021_FX_ETARIA!A:AC,12,0)</f>
        <v>4253.5331644229309</v>
      </c>
      <c r="L232" s="3">
        <f t="shared" si="29"/>
        <v>23.509867240818096</v>
      </c>
      <c r="M232" s="12">
        <f>(L232*POP_PADRAO!$D$2)/100000</f>
        <v>3.4790164940035733</v>
      </c>
      <c r="N232" s="8">
        <f>VLOOKUP(A232,OBITOS!A:AB,5,0)</f>
        <v>2</v>
      </c>
      <c r="O232" s="1">
        <f>VLOOKUP(A232,POP_2021_FX_ETARIA!A:AC,15,0)</f>
        <v>4315.0911135153483</v>
      </c>
      <c r="P232" s="3">
        <f t="shared" si="30"/>
        <v>46.348963379609209</v>
      </c>
      <c r="Q232" s="12">
        <f>(P232*POP_PADRAO!$E$2)/100000</f>
        <v>7.6837350438336314</v>
      </c>
      <c r="R232" s="8">
        <f>VLOOKUP($A232,OBITOS!A:AB,6,0)</f>
        <v>2</v>
      </c>
      <c r="S232" s="1">
        <f>VLOOKUP(A232,POP_2021_FX_ETARIA!A:AC,18,0)</f>
        <v>4085.0704704647933</v>
      </c>
      <c r="T232" s="3">
        <f t="shared" si="31"/>
        <v>48.958763733944672</v>
      </c>
      <c r="U232" s="12">
        <f>(T232*POP_PADRAO!$F$2)/100000</f>
        <v>7.4697667152248348</v>
      </c>
      <c r="V232" s="8">
        <f>VLOOKUP(A232,OBITOS!A:AC,7,0)</f>
        <v>15</v>
      </c>
      <c r="W232" s="1">
        <f>VLOOKUP(A232,POP_2021_FX_ETARIA!A:AC,21,0)</f>
        <v>3389.3029762387482</v>
      </c>
      <c r="X232" s="3">
        <f t="shared" si="32"/>
        <v>442.5688734574602</v>
      </c>
      <c r="Y232" s="12">
        <f>(X232*POP_PADRAO!$G$2)/100000</f>
        <v>53.966628128751488</v>
      </c>
      <c r="Z232" s="8">
        <f>VLOOKUP(A232,OBITOS!A:AC,8,0)</f>
        <v>19</v>
      </c>
      <c r="AA232" s="1">
        <f>VLOOKUP(A232,POP_2021_FX_ETARIA!A:AC,24,0)</f>
        <v>2164.815073167033</v>
      </c>
      <c r="AB232" s="3">
        <f t="shared" si="33"/>
        <v>877.67312023579927</v>
      </c>
      <c r="AC232" s="12">
        <f>(AB232*POP_PADRAO!$H$2)/100000</f>
        <v>80.12508125020176</v>
      </c>
      <c r="AD232" s="8">
        <f>VLOOKUP(A232,OBITOS!A:AC,9,0)</f>
        <v>39</v>
      </c>
      <c r="AE232" s="1">
        <f>VLOOKUP(A232,POP_2021_FX_ETARIA!A:AC,27,0)</f>
        <v>1854.2060158910331</v>
      </c>
      <c r="AF232" s="3">
        <f t="shared" si="34"/>
        <v>2103.3261496165878</v>
      </c>
      <c r="AG232" s="12">
        <f>(AF232*POP_PADRAO!$I$2)/100000</f>
        <v>145.43459740621807</v>
      </c>
      <c r="AH232" s="12">
        <f t="shared" si="35"/>
        <v>298.15882503823337</v>
      </c>
    </row>
    <row r="233" spans="1:34" x14ac:dyDescent="0.25">
      <c r="A233" s="8" t="s">
        <v>232</v>
      </c>
      <c r="B233" s="6">
        <f>VLOOKUP($A233,OBITOS!A:AC,2,0)</f>
        <v>0</v>
      </c>
      <c r="C233" s="1">
        <f>VLOOKUP(A233,POP_2021_FX_ETARIA!A:AC,6,0)</f>
        <v>3778.5055595842396</v>
      </c>
      <c r="D233" s="3">
        <f t="shared" si="27"/>
        <v>0</v>
      </c>
      <c r="E233" s="12">
        <f>(D233*POP_PADRAO!$B$2)/100000</f>
        <v>0</v>
      </c>
      <c r="F233" s="6">
        <f>VLOOKUP(A233,OBITOS!A:AC,3,0)</f>
        <v>0</v>
      </c>
      <c r="G233" s="1">
        <f>VLOOKUP(A233,POP_2021_FX_ETARIA!A:AC,9,0)</f>
        <v>3118.4429792015603</v>
      </c>
      <c r="H233" s="3">
        <f t="shared" si="28"/>
        <v>0</v>
      </c>
      <c r="I233" s="12">
        <f>(H233*POP_PADRAO!$C$2)/100000</f>
        <v>0</v>
      </c>
      <c r="J233" s="8">
        <f>VLOOKUP(A233,OBITOS!A:AC,4,0)</f>
        <v>0</v>
      </c>
      <c r="K233" s="1">
        <f>VLOOKUP(A233,POP_2021_FX_ETARIA!A:AC,12,0)</f>
        <v>4120.0560429587049</v>
      </c>
      <c r="L233" s="3">
        <f t="shared" si="29"/>
        <v>0</v>
      </c>
      <c r="M233" s="12">
        <f>(L233*POP_PADRAO!$D$2)/100000</f>
        <v>0</v>
      </c>
      <c r="N233" s="8">
        <f>VLOOKUP(A233,OBITOS!A:AB,5,0)</f>
        <v>3</v>
      </c>
      <c r="O233" s="1">
        <f>VLOOKUP(A233,POP_2021_FX_ETARIA!A:AC,15,0)</f>
        <v>4085.2869174144553</v>
      </c>
      <c r="P233" s="3">
        <f t="shared" si="30"/>
        <v>73.434254696085716</v>
      </c>
      <c r="Q233" s="12">
        <f>(P233*POP_PADRAO!$E$2)/100000</f>
        <v>12.173936914290394</v>
      </c>
      <c r="R233" s="8">
        <f>VLOOKUP($A233,OBITOS!A:AB,6,0)</f>
        <v>8</v>
      </c>
      <c r="S233" s="1">
        <f>VLOOKUP(A233,POP_2021_FX_ETARIA!A:AC,18,0)</f>
        <v>3926.9716133057314</v>
      </c>
      <c r="T233" s="3">
        <f t="shared" si="31"/>
        <v>203.71932338124509</v>
      </c>
      <c r="U233" s="12">
        <f>(T233*POP_PADRAO!$F$2)/100000</f>
        <v>31.081990331922555</v>
      </c>
      <c r="V233" s="8">
        <f>VLOOKUP(A233,OBITOS!A:AC,7,0)</f>
        <v>12</v>
      </c>
      <c r="W233" s="1">
        <f>VLOOKUP(A233,POP_2021_FX_ETARIA!A:AC,21,0)</f>
        <v>3190.4853620955319</v>
      </c>
      <c r="X233" s="3">
        <f t="shared" si="32"/>
        <v>376.11832176275277</v>
      </c>
      <c r="Y233" s="12">
        <f>(X233*POP_PADRAO!$G$2)/100000</f>
        <v>45.863680932661907</v>
      </c>
      <c r="Z233" s="8">
        <f>VLOOKUP(A233,OBITOS!A:AC,8,0)</f>
        <v>16</v>
      </c>
      <c r="AA233" s="1">
        <f>VLOOKUP(A233,POP_2021_FX_ETARIA!A:AC,24,0)</f>
        <v>2306.2518765638029</v>
      </c>
      <c r="AB233" s="3">
        <f t="shared" si="33"/>
        <v>693.76637316125152</v>
      </c>
      <c r="AC233" s="12">
        <f>(AB233*POP_PADRAO!$H$2)/100000</f>
        <v>63.335751929224571</v>
      </c>
      <c r="AD233" s="8">
        <f>VLOOKUP(A233,OBITOS!A:AC,9,0)</f>
        <v>39</v>
      </c>
      <c r="AE233" s="1">
        <f>VLOOKUP(A233,POP_2021_FX_ETARIA!A:AC,27,0)</f>
        <v>1666.1526674233826</v>
      </c>
      <c r="AF233" s="3">
        <f t="shared" si="34"/>
        <v>2340.7218775642837</v>
      </c>
      <c r="AG233" s="12">
        <f>(AF233*POP_PADRAO!$I$2)/100000</f>
        <v>161.84933751978667</v>
      </c>
      <c r="AH233" s="12">
        <f t="shared" si="35"/>
        <v>314.30469762788607</v>
      </c>
    </row>
    <row r="234" spans="1:34" x14ac:dyDescent="0.25">
      <c r="A234" s="8" t="s">
        <v>233</v>
      </c>
      <c r="B234" s="6">
        <f>VLOOKUP($A234,OBITOS!A:AC,2,0)</f>
        <v>0</v>
      </c>
      <c r="C234" s="1">
        <f>VLOOKUP(A234,POP_2021_FX_ETARIA!A:AC,6,0)</f>
        <v>2172.2409958907419</v>
      </c>
      <c r="D234" s="3">
        <f t="shared" si="27"/>
        <v>0</v>
      </c>
      <c r="E234" s="12">
        <f>(D234*POP_PADRAO!$B$2)/100000</f>
        <v>0</v>
      </c>
      <c r="F234" s="6">
        <f>VLOOKUP(A234,OBITOS!A:AC,3,0)</f>
        <v>0</v>
      </c>
      <c r="G234" s="1">
        <f>VLOOKUP(A234,POP_2021_FX_ETARIA!A:AC,9,0)</f>
        <v>1815.2258994636079</v>
      </c>
      <c r="H234" s="3">
        <f t="shared" si="28"/>
        <v>0</v>
      </c>
      <c r="I234" s="12">
        <f>(H234*POP_PADRAO!$C$2)/100000</f>
        <v>0</v>
      </c>
      <c r="J234" s="8">
        <f>VLOOKUP(A234,OBITOS!A:AC,4,0)</f>
        <v>0</v>
      </c>
      <c r="K234" s="1">
        <f>VLOOKUP(A234,POP_2021_FX_ETARIA!A:AC,12,0)</f>
        <v>2174.8370140674633</v>
      </c>
      <c r="L234" s="3">
        <f t="shared" si="29"/>
        <v>0</v>
      </c>
      <c r="M234" s="12">
        <f>(L234*POP_PADRAO!$D$2)/100000</f>
        <v>0</v>
      </c>
      <c r="N234" s="8">
        <f>VLOOKUP(A234,OBITOS!A:AB,5,0)</f>
        <v>0</v>
      </c>
      <c r="O234" s="1">
        <f>VLOOKUP(A234,POP_2021_FX_ETARIA!A:AC,15,0)</f>
        <v>2408.0430217017756</v>
      </c>
      <c r="P234" s="3">
        <f t="shared" si="30"/>
        <v>0</v>
      </c>
      <c r="Q234" s="12">
        <f>(P234*POP_PADRAO!$E$2)/100000</f>
        <v>0</v>
      </c>
      <c r="R234" s="8">
        <f>VLOOKUP($A234,OBITOS!A:AB,6,0)</f>
        <v>7</v>
      </c>
      <c r="S234" s="1">
        <f>VLOOKUP(A234,POP_2021_FX_ETARIA!A:AC,18,0)</f>
        <v>2264.3836315684998</v>
      </c>
      <c r="T234" s="3">
        <f t="shared" si="31"/>
        <v>309.13489668494111</v>
      </c>
      <c r="U234" s="12">
        <f>(T234*POP_PADRAO!$F$2)/100000</f>
        <v>47.165520239037882</v>
      </c>
      <c r="V234" s="8">
        <f>VLOOKUP(A234,OBITOS!A:AC,7,0)</f>
        <v>5</v>
      </c>
      <c r="W234" s="1">
        <f>VLOOKUP(A234,POP_2021_FX_ETARIA!A:AC,21,0)</f>
        <v>1715.4736031141028</v>
      </c>
      <c r="X234" s="3">
        <f t="shared" si="32"/>
        <v>291.46470053071585</v>
      </c>
      <c r="Y234" s="12">
        <f>(X234*POP_PADRAO!$G$2)/100000</f>
        <v>35.541060498261565</v>
      </c>
      <c r="Z234" s="8">
        <f>VLOOKUP(A234,OBITOS!A:AC,8,0)</f>
        <v>15</v>
      </c>
      <c r="AA234" s="1">
        <f>VLOOKUP(A234,POP_2021_FX_ETARIA!A:AC,24,0)</f>
        <v>1193.0610357115777</v>
      </c>
      <c r="AB234" s="3">
        <f t="shared" si="33"/>
        <v>1257.2701270940045</v>
      </c>
      <c r="AC234" s="12">
        <f>(AB234*POP_PADRAO!$H$2)/100000</f>
        <v>114.77948767508533</v>
      </c>
      <c r="AD234" s="8">
        <f>VLOOKUP(A234,OBITOS!A:AC,9,0)</f>
        <v>26</v>
      </c>
      <c r="AE234" s="1">
        <f>VLOOKUP(A234,POP_2021_FX_ETARIA!A:AC,27,0)</f>
        <v>870.68700340522139</v>
      </c>
      <c r="AF234" s="3">
        <f t="shared" si="34"/>
        <v>2986.1477084549397</v>
      </c>
      <c r="AG234" s="12">
        <f>(AF234*POP_PADRAO!$I$2)/100000</f>
        <v>206.47734059399716</v>
      </c>
      <c r="AH234" s="12">
        <f t="shared" si="35"/>
        <v>403.96340900638194</v>
      </c>
    </row>
    <row r="235" spans="1:34" x14ac:dyDescent="0.25">
      <c r="A235" s="8" t="s">
        <v>234</v>
      </c>
      <c r="B235" s="6">
        <f>VLOOKUP($A235,OBITOS!A:AC,2,0)</f>
        <v>0</v>
      </c>
      <c r="C235" s="1">
        <f>VLOOKUP(A235,POP_2021_FX_ETARIA!A:AC,6,0)</f>
        <v>2571.7270841974282</v>
      </c>
      <c r="D235" s="3">
        <f t="shared" si="27"/>
        <v>0</v>
      </c>
      <c r="E235" s="12">
        <f>(D235*POP_PADRAO!$B$2)/100000</f>
        <v>0</v>
      </c>
      <c r="F235" s="6">
        <f>VLOOKUP(A235,OBITOS!A:AC,3,0)</f>
        <v>0</v>
      </c>
      <c r="G235" s="1">
        <f>VLOOKUP(A235,POP_2021_FX_ETARIA!A:AC,9,0)</f>
        <v>2172.4660348900084</v>
      </c>
      <c r="H235" s="3">
        <f t="shared" si="28"/>
        <v>0</v>
      </c>
      <c r="I235" s="12">
        <f>(H235*POP_PADRAO!$C$2)/100000</f>
        <v>0</v>
      </c>
      <c r="J235" s="8">
        <f>VLOOKUP(A235,OBITOS!A:AC,4,0)</f>
        <v>1</v>
      </c>
      <c r="K235" s="1">
        <f>VLOOKUP(A235,POP_2021_FX_ETARIA!A:AC,12,0)</f>
        <v>2753.9032486738861</v>
      </c>
      <c r="L235" s="3">
        <f t="shared" si="29"/>
        <v>36.312096312081401</v>
      </c>
      <c r="M235" s="12">
        <f>(L235*POP_PADRAO!$D$2)/100000</f>
        <v>5.3735046951792773</v>
      </c>
      <c r="N235" s="8">
        <f>VLOOKUP(A235,OBITOS!A:AB,5,0)</f>
        <v>3</v>
      </c>
      <c r="O235" s="1">
        <f>VLOOKUP(A235,POP_2021_FX_ETARIA!A:AC,15,0)</f>
        <v>2803.8596236587009</v>
      </c>
      <c r="P235" s="3">
        <f t="shared" si="30"/>
        <v>106.99537076272597</v>
      </c>
      <c r="Q235" s="12">
        <f>(P235*POP_PADRAO!$E$2)/100000</f>
        <v>17.737701556001049</v>
      </c>
      <c r="R235" s="8">
        <f>VLOOKUP($A235,OBITOS!A:AB,6,0)</f>
        <v>1</v>
      </c>
      <c r="S235" s="1">
        <f>VLOOKUP(A235,POP_2021_FX_ETARIA!A:AC,18,0)</f>
        <v>2396.1155606407324</v>
      </c>
      <c r="T235" s="3">
        <f t="shared" si="31"/>
        <v>41.734214176740096</v>
      </c>
      <c r="U235" s="12">
        <f>(T235*POP_PADRAO!$F$2)/100000</f>
        <v>6.3674982815657781</v>
      </c>
      <c r="V235" s="8">
        <f>VLOOKUP(A235,OBITOS!A:AC,7,0)</f>
        <v>12</v>
      </c>
      <c r="W235" s="1">
        <f>VLOOKUP(A235,POP_2021_FX_ETARIA!A:AC,21,0)</f>
        <v>2062.4638575195263</v>
      </c>
      <c r="X235" s="3">
        <f t="shared" si="32"/>
        <v>581.8283775615879</v>
      </c>
      <c r="Y235" s="12">
        <f>(X235*POP_PADRAO!$G$2)/100000</f>
        <v>70.947862739016458</v>
      </c>
      <c r="Z235" s="8">
        <f>VLOOKUP(A235,OBITOS!A:AC,8,0)</f>
        <v>15</v>
      </c>
      <c r="AA235" s="1">
        <f>VLOOKUP(A235,POP_2021_FX_ETARIA!A:AC,24,0)</f>
        <v>1321.5949295241699</v>
      </c>
      <c r="AB235" s="3">
        <f t="shared" si="33"/>
        <v>1134.9922479954305</v>
      </c>
      <c r="AC235" s="12">
        <f>(AB235*POP_PADRAO!$H$2)/100000</f>
        <v>103.61641936185804</v>
      </c>
      <c r="AD235" s="8">
        <f>VLOOKUP(A235,OBITOS!A:AC,9,0)</f>
        <v>27</v>
      </c>
      <c r="AE235" s="1">
        <f>VLOOKUP(A235,POP_2021_FX_ETARIA!A:AC,27,0)</f>
        <v>879.98870392390018</v>
      </c>
      <c r="AF235" s="3">
        <f t="shared" si="34"/>
        <v>3068.2212032502307</v>
      </c>
      <c r="AG235" s="12">
        <f>(AF235*POP_PADRAO!$I$2)/100000</f>
        <v>212.15231671477153</v>
      </c>
      <c r="AH235" s="12">
        <f t="shared" si="35"/>
        <v>416.19530334839214</v>
      </c>
    </row>
    <row r="236" spans="1:34" x14ac:dyDescent="0.25">
      <c r="A236" s="8" t="s">
        <v>235</v>
      </c>
      <c r="B236" s="6">
        <f>VLOOKUP($A236,OBITOS!A:AC,2,0)</f>
        <v>0</v>
      </c>
      <c r="C236" s="1">
        <f>VLOOKUP(A236,POP_2021_FX_ETARIA!A:AC,6,0)</f>
        <v>3663.8443352582713</v>
      </c>
      <c r="D236" s="3">
        <f t="shared" si="27"/>
        <v>0</v>
      </c>
      <c r="E236" s="12">
        <f>(D236*POP_PADRAO!$B$2)/100000</f>
        <v>0</v>
      </c>
      <c r="F236" s="6">
        <f>VLOOKUP(A236,OBITOS!A:AC,3,0)</f>
        <v>0</v>
      </c>
      <c r="G236" s="1">
        <f>VLOOKUP(A236,POP_2021_FX_ETARIA!A:AC,9,0)</f>
        <v>3073.817581604485</v>
      </c>
      <c r="H236" s="3">
        <f t="shared" si="28"/>
        <v>0</v>
      </c>
      <c r="I236" s="12">
        <f>(H236*POP_PADRAO!$C$2)/100000</f>
        <v>0</v>
      </c>
      <c r="J236" s="8">
        <f>VLOOKUP(A236,OBITOS!A:AC,4,0)</f>
        <v>0</v>
      </c>
      <c r="K236" s="1">
        <f>VLOOKUP(A236,POP_2021_FX_ETARIA!A:AC,12,0)</f>
        <v>3854.7497127771394</v>
      </c>
      <c r="L236" s="3">
        <f t="shared" si="29"/>
        <v>0</v>
      </c>
      <c r="M236" s="12">
        <f>(L236*POP_PADRAO!$D$2)/100000</f>
        <v>0</v>
      </c>
      <c r="N236" s="8">
        <f>VLOOKUP(A236,OBITOS!A:AB,5,0)</f>
        <v>6</v>
      </c>
      <c r="O236" s="1">
        <f>VLOOKUP(A236,POP_2021_FX_ETARIA!A:AC,15,0)</f>
        <v>4114.2265305064539</v>
      </c>
      <c r="P236" s="3">
        <f t="shared" si="30"/>
        <v>145.83543116818632</v>
      </c>
      <c r="Q236" s="12">
        <f>(P236*POP_PADRAO!$E$2)/100000</f>
        <v>24.176610033797669</v>
      </c>
      <c r="R236" s="8">
        <f>VLOOKUP($A236,OBITOS!A:AB,6,0)</f>
        <v>5</v>
      </c>
      <c r="S236" s="1">
        <f>VLOOKUP(A236,POP_2021_FX_ETARIA!A:AC,18,0)</f>
        <v>4088.5683638443938</v>
      </c>
      <c r="T236" s="3">
        <f t="shared" si="31"/>
        <v>122.29219509243099</v>
      </c>
      <c r="U236" s="12">
        <f>(T236*POP_PADRAO!$F$2)/100000</f>
        <v>18.658440262041754</v>
      </c>
      <c r="V236" s="8">
        <f>VLOOKUP(A236,OBITOS!A:AC,7,0)</f>
        <v>13</v>
      </c>
      <c r="W236" s="1">
        <f>VLOOKUP(A236,POP_2021_FX_ETARIA!A:AC,21,0)</f>
        <v>3159.2124272424257</v>
      </c>
      <c r="X236" s="3">
        <f t="shared" si="32"/>
        <v>411.4949627286469</v>
      </c>
      <c r="Y236" s="12">
        <f>(X236*POP_PADRAO!$G$2)/100000</f>
        <v>50.177490922361223</v>
      </c>
      <c r="Z236" s="8">
        <f>VLOOKUP(A236,OBITOS!A:AC,8,0)</f>
        <v>21</v>
      </c>
      <c r="AA236" s="1">
        <f>VLOOKUP(A236,POP_2021_FX_ETARIA!A:AC,24,0)</f>
        <v>2029.8342635512249</v>
      </c>
      <c r="AB236" s="3">
        <f t="shared" si="33"/>
        <v>1034.5672243831468</v>
      </c>
      <c r="AC236" s="12">
        <f>(AB236*POP_PADRAO!$H$2)/100000</f>
        <v>94.448355545199462</v>
      </c>
      <c r="AD236" s="8">
        <f>VLOOKUP(A236,OBITOS!A:AC,9,0)</f>
        <v>29</v>
      </c>
      <c r="AE236" s="1">
        <f>VLOOKUP(A236,POP_2021_FX_ETARIA!A:AC,27,0)</f>
        <v>1510.6747919143877</v>
      </c>
      <c r="AF236" s="3">
        <f t="shared" si="34"/>
        <v>1919.671934371132</v>
      </c>
      <c r="AG236" s="12">
        <f>(AF236*POP_PADRAO!$I$2)/100000</f>
        <v>132.73581701923595</v>
      </c>
      <c r="AH236" s="12">
        <f t="shared" si="35"/>
        <v>320.19671378263604</v>
      </c>
    </row>
    <row r="237" spans="1:34" x14ac:dyDescent="0.25">
      <c r="A237" s="8" t="s">
        <v>236</v>
      </c>
      <c r="B237" s="6">
        <f>VLOOKUP($A237,OBITOS!A:AC,2,0)</f>
        <v>0</v>
      </c>
      <c r="C237" s="1">
        <f>VLOOKUP(A237,POP_2021_FX_ETARIA!A:AC,6,0)</f>
        <v>2824.616979867913</v>
      </c>
      <c r="D237" s="3">
        <f t="shared" si="27"/>
        <v>0</v>
      </c>
      <c r="E237" s="12">
        <f>(D237*POP_PADRAO!$B$2)/100000</f>
        <v>0</v>
      </c>
      <c r="F237" s="6">
        <f>VLOOKUP(A237,OBITOS!A:AC,3,0)</f>
        <v>0</v>
      </c>
      <c r="G237" s="1">
        <f>VLOOKUP(A237,POP_2021_FX_ETARIA!A:AC,9,0)</f>
        <v>2498.7274538262332</v>
      </c>
      <c r="H237" s="3">
        <f t="shared" si="28"/>
        <v>0</v>
      </c>
      <c r="I237" s="12">
        <f>(H237*POP_PADRAO!$C$2)/100000</f>
        <v>0</v>
      </c>
      <c r="J237" s="8">
        <f>VLOOKUP(A237,OBITOS!A:AC,4,0)</f>
        <v>0</v>
      </c>
      <c r="K237" s="1">
        <f>VLOOKUP(A237,POP_2021_FX_ETARIA!A:AC,12,0)</f>
        <v>3323.984453298785</v>
      </c>
      <c r="L237" s="3">
        <f t="shared" si="29"/>
        <v>0</v>
      </c>
      <c r="M237" s="12">
        <f>(L237*POP_PADRAO!$D$2)/100000</f>
        <v>0</v>
      </c>
      <c r="N237" s="8">
        <f>VLOOKUP(A237,OBITOS!A:AB,5,0)</f>
        <v>3</v>
      </c>
      <c r="O237" s="1">
        <f>VLOOKUP(A237,POP_2021_FX_ETARIA!A:AC,15,0)</f>
        <v>3313.559794722928</v>
      </c>
      <c r="P237" s="3">
        <f t="shared" si="30"/>
        <v>90.537071483596179</v>
      </c>
      <c r="Q237" s="12">
        <f>(P237*POP_PADRAO!$E$2)/100000</f>
        <v>15.009243318495209</v>
      </c>
      <c r="R237" s="8">
        <f>VLOOKUP($A237,OBITOS!A:AB,6,0)</f>
        <v>3</v>
      </c>
      <c r="S237" s="1">
        <f>VLOOKUP(A237,POP_2021_FX_ETARIA!A:AC,18,0)</f>
        <v>3630.795194508009</v>
      </c>
      <c r="T237" s="3">
        <f t="shared" si="31"/>
        <v>82.626527779309654</v>
      </c>
      <c r="U237" s="12">
        <f>(T237*POP_PADRAO!$F$2)/100000</f>
        <v>12.606545589151844</v>
      </c>
      <c r="V237" s="8">
        <f>VLOOKUP(A237,OBITOS!A:AC,7,0)</f>
        <v>16</v>
      </c>
      <c r="W237" s="1">
        <f>VLOOKUP(A237,POP_2021_FX_ETARIA!A:AC,21,0)</f>
        <v>2969.2141684493308</v>
      </c>
      <c r="X237" s="3">
        <f t="shared" si="32"/>
        <v>538.86311637654569</v>
      </c>
      <c r="Y237" s="12">
        <f>(X237*POP_PADRAO!$G$2)/100000</f>
        <v>65.708700177235613</v>
      </c>
      <c r="Z237" s="8">
        <f>VLOOKUP(A237,OBITOS!A:AC,8,0)</f>
        <v>16</v>
      </c>
      <c r="AA237" s="1">
        <f>VLOOKUP(A237,POP_2021_FX_ETARIA!A:AC,24,0)</f>
        <v>2431.3957998297228</v>
      </c>
      <c r="AB237" s="3">
        <f t="shared" si="33"/>
        <v>658.05822322801259</v>
      </c>
      <c r="AC237" s="12">
        <f>(AB237*POP_PADRAO!$H$2)/100000</f>
        <v>60.075861260673079</v>
      </c>
      <c r="AD237" s="8">
        <f>VLOOKUP(A237,OBITOS!A:AC,9,0)</f>
        <v>35</v>
      </c>
      <c r="AE237" s="1">
        <f>VLOOKUP(A237,POP_2021_FX_ETARIA!A:AC,27,0)</f>
        <v>1764.9304399524376</v>
      </c>
      <c r="AF237" s="3">
        <f t="shared" si="34"/>
        <v>1983.0809876531564</v>
      </c>
      <c r="AG237" s="12">
        <f>(AF237*POP_PADRAO!$I$2)/100000</f>
        <v>137.12023934844137</v>
      </c>
      <c r="AH237" s="12">
        <f t="shared" si="35"/>
        <v>290.52058969399712</v>
      </c>
    </row>
    <row r="238" spans="1:34" x14ac:dyDescent="0.25">
      <c r="A238" s="8" t="s">
        <v>237</v>
      </c>
      <c r="B238" s="6">
        <f>VLOOKUP($A238,OBITOS!A:AC,2,0)</f>
        <v>0</v>
      </c>
      <c r="C238" s="1">
        <f>VLOOKUP(A238,POP_2021_FX_ETARIA!A:AC,6,0)</f>
        <v>3310.0024247838433</v>
      </c>
      <c r="D238" s="3">
        <f t="shared" si="27"/>
        <v>0</v>
      </c>
      <c r="E238" s="12">
        <f>(D238*POP_PADRAO!$B$2)/100000</f>
        <v>0</v>
      </c>
      <c r="F238" s="6">
        <f>VLOOKUP(A238,OBITOS!A:AC,3,0)</f>
        <v>0</v>
      </c>
      <c r="G238" s="1">
        <f>VLOOKUP(A238,POP_2021_FX_ETARIA!A:AC,9,0)</f>
        <v>2777.1371979851447</v>
      </c>
      <c r="H238" s="3">
        <f t="shared" si="28"/>
        <v>0</v>
      </c>
      <c r="I238" s="12">
        <f>(H238*POP_PADRAO!$C$2)/100000</f>
        <v>0</v>
      </c>
      <c r="J238" s="8">
        <f>VLOOKUP(A238,OBITOS!A:AC,4,0)</f>
        <v>1</v>
      </c>
      <c r="K238" s="1">
        <f>VLOOKUP(A238,POP_2021_FX_ETARIA!A:AC,12,0)</f>
        <v>3225.6945904324234</v>
      </c>
      <c r="L238" s="3">
        <f t="shared" si="29"/>
        <v>31.001075023222953</v>
      </c>
      <c r="M238" s="12">
        <f>(L238*POP_PADRAO!$D$2)/100000</f>
        <v>4.5875738145547169</v>
      </c>
      <c r="N238" s="8">
        <f>VLOOKUP(A238,OBITOS!A:AB,5,0)</f>
        <v>5</v>
      </c>
      <c r="O238" s="1">
        <f>VLOOKUP(A238,POP_2021_FX_ETARIA!A:AC,15,0)</f>
        <v>3442.7652273080712</v>
      </c>
      <c r="P238" s="3">
        <f t="shared" si="30"/>
        <v>145.23209309597752</v>
      </c>
      <c r="Q238" s="12">
        <f>(P238*POP_PADRAO!$E$2)/100000</f>
        <v>24.076588597487635</v>
      </c>
      <c r="R238" s="8">
        <f>VLOOKUP($A238,OBITOS!A:AB,6,0)</f>
        <v>7</v>
      </c>
      <c r="S238" s="1">
        <f>VLOOKUP(A238,POP_2021_FX_ETARIA!A:AC,18,0)</f>
        <v>3166.4824084668194</v>
      </c>
      <c r="T238" s="3">
        <f t="shared" si="31"/>
        <v>221.06549467266214</v>
      </c>
      <c r="U238" s="12">
        <f>(T238*POP_PADRAO!$F$2)/100000</f>
        <v>33.728541083353797</v>
      </c>
      <c r="V238" s="8">
        <f>VLOOKUP(A238,OBITOS!A:AC,7,0)</f>
        <v>10</v>
      </c>
      <c r="W238" s="1">
        <f>VLOOKUP(A238,POP_2021_FX_ETARIA!A:AC,21,0)</f>
        <v>2327.1510870105967</v>
      </c>
      <c r="X238" s="3">
        <f t="shared" si="32"/>
        <v>429.70995977943846</v>
      </c>
      <c r="Y238" s="12">
        <f>(X238*POP_PADRAO!$G$2)/100000</f>
        <v>52.398618595726305</v>
      </c>
      <c r="Z238" s="8">
        <f>VLOOKUP(A238,OBITOS!A:AC,8,0)</f>
        <v>18</v>
      </c>
      <c r="AA238" s="1">
        <f>VLOOKUP(A238,POP_2021_FX_ETARIA!A:AC,24,0)</f>
        <v>1643.5218995364676</v>
      </c>
      <c r="AB238" s="3">
        <f t="shared" si="33"/>
        <v>1095.2090145605391</v>
      </c>
      <c r="AC238" s="12">
        <f>(AB238*POP_PADRAO!$H$2)/100000</f>
        <v>99.984503631648565</v>
      </c>
      <c r="AD238" s="8">
        <f>VLOOKUP(A238,OBITOS!A:AC,9,0)</f>
        <v>29</v>
      </c>
      <c r="AE238" s="1">
        <f>VLOOKUP(A238,POP_2021_FX_ETARIA!A:AC,27,0)</f>
        <v>1035.1837098692033</v>
      </c>
      <c r="AF238" s="3">
        <f t="shared" si="34"/>
        <v>2801.4351195368199</v>
      </c>
      <c r="AG238" s="12">
        <f>(AF238*POP_PADRAO!$I$2)/100000</f>
        <v>193.70537890366967</v>
      </c>
      <c r="AH238" s="12">
        <f t="shared" si="35"/>
        <v>408.48120462644067</v>
      </c>
    </row>
    <row r="239" spans="1:34" x14ac:dyDescent="0.25">
      <c r="A239" s="8" t="s">
        <v>238</v>
      </c>
      <c r="B239" s="6">
        <f>VLOOKUP($A239,OBITOS!A:AC,2,0)</f>
        <v>0</v>
      </c>
      <c r="C239" s="1">
        <f>VLOOKUP(A239,POP_2021_FX_ETARIA!A:AC,6,0)</f>
        <v>4902.8008805793952</v>
      </c>
      <c r="D239" s="3">
        <f t="shared" si="27"/>
        <v>0</v>
      </c>
      <c r="E239" s="12">
        <f>(D239*POP_PADRAO!$B$2)/100000</f>
        <v>0</v>
      </c>
      <c r="F239" s="6">
        <f>VLOOKUP(A239,OBITOS!A:AC,3,0)</f>
        <v>2</v>
      </c>
      <c r="G239" s="1">
        <f>VLOOKUP(A239,POP_2021_FX_ETARIA!A:AC,9,0)</f>
        <v>3785.5024901107031</v>
      </c>
      <c r="H239" s="3">
        <f t="shared" si="28"/>
        <v>52.833144482795262</v>
      </c>
      <c r="I239" s="12">
        <f>(H239*POP_PADRAO!$C$2)/100000</f>
        <v>6.3959145693513451</v>
      </c>
      <c r="J239" s="8">
        <f>VLOOKUP(A239,OBITOS!A:AC,4,0)</f>
        <v>1</v>
      </c>
      <c r="K239" s="1">
        <f>VLOOKUP(A239,POP_2021_FX_ETARIA!A:AC,12,0)</f>
        <v>4908.2383338629643</v>
      </c>
      <c r="L239" s="3">
        <f t="shared" si="29"/>
        <v>20.373908762758944</v>
      </c>
      <c r="M239" s="12">
        <f>(L239*POP_PADRAO!$D$2)/100000</f>
        <v>3.0149538449922688</v>
      </c>
      <c r="N239" s="8">
        <f>VLOOKUP(A239,OBITOS!A:AB,5,0)</f>
        <v>2</v>
      </c>
      <c r="O239" s="1">
        <f>VLOOKUP(A239,POP_2021_FX_ETARIA!A:AC,15,0)</f>
        <v>5649.4312373645744</v>
      </c>
      <c r="P239" s="3">
        <f t="shared" si="30"/>
        <v>35.401793843816883</v>
      </c>
      <c r="Q239" s="12">
        <f>(P239*POP_PADRAO!$E$2)/100000</f>
        <v>5.8689123582854776</v>
      </c>
      <c r="R239" s="8">
        <f>VLOOKUP($A239,OBITOS!A:AB,6,0)</f>
        <v>8</v>
      </c>
      <c r="S239" s="1">
        <f>VLOOKUP(A239,POP_2021_FX_ETARIA!A:AC,18,0)</f>
        <v>5175.4526601830667</v>
      </c>
      <c r="T239" s="3">
        <f t="shared" si="31"/>
        <v>154.57585114336689</v>
      </c>
      <c r="U239" s="12">
        <f>(T239*POP_PADRAO!$F$2)/100000</f>
        <v>23.584042156843068</v>
      </c>
      <c r="V239" s="8">
        <f>VLOOKUP(A239,OBITOS!A:AC,7,0)</f>
        <v>10</v>
      </c>
      <c r="W239" s="1">
        <f>VLOOKUP(A239,POP_2021_FX_ETARIA!A:AC,21,0)</f>
        <v>3499.898960250734</v>
      </c>
      <c r="X239" s="3">
        <f t="shared" si="32"/>
        <v>285.72253409520135</v>
      </c>
      <c r="Y239" s="12">
        <f>(X239*POP_PADRAO!$G$2)/100000</f>
        <v>34.840863581433894</v>
      </c>
      <c r="Z239" s="8">
        <f>VLOOKUP(A239,OBITOS!A:AC,8,0)</f>
        <v>17</v>
      </c>
      <c r="AA239" s="1">
        <f>VLOOKUP(A239,POP_2021_FX_ETARIA!A:AC,24,0)</f>
        <v>2216.213035663608</v>
      </c>
      <c r="AB239" s="3">
        <f t="shared" si="33"/>
        <v>767.07427158100961</v>
      </c>
      <c r="AC239" s="12">
        <f>(AB239*POP_PADRAO!$H$2)/100000</f>
        <v>70.028222259849002</v>
      </c>
      <c r="AD239" s="8">
        <f>VLOOKUP(A239,OBITOS!A:AC,9,0)</f>
        <v>20</v>
      </c>
      <c r="AE239" s="1">
        <f>VLOOKUP(A239,POP_2021_FX_ETARIA!A:AC,27,0)</f>
        <v>1279.5332936979787</v>
      </c>
      <c r="AF239" s="3">
        <f t="shared" si="34"/>
        <v>1563.0699176414555</v>
      </c>
      <c r="AG239" s="12">
        <f>(AF239*POP_PADRAO!$I$2)/100000</f>
        <v>108.07855178874382</v>
      </c>
      <c r="AH239" s="12">
        <f t="shared" si="35"/>
        <v>251.81146055949887</v>
      </c>
    </row>
    <row r="240" spans="1:34" x14ac:dyDescent="0.25">
      <c r="A240" s="8" t="s">
        <v>239</v>
      </c>
      <c r="B240" s="6">
        <f>VLOOKUP($A240,OBITOS!A:AC,2,0)</f>
        <v>0</v>
      </c>
      <c r="C240" s="1">
        <f>VLOOKUP(A240,POP_2021_FX_ETARIA!A:AC,6,0)</f>
        <v>3267.3651483266581</v>
      </c>
      <c r="D240" s="3">
        <f t="shared" si="27"/>
        <v>0</v>
      </c>
      <c r="E240" s="12">
        <f>(D240*POP_PADRAO!$B$2)/100000</f>
        <v>0</v>
      </c>
      <c r="F240" s="6">
        <f>VLOOKUP(A240,OBITOS!A:AC,3,0)</f>
        <v>0</v>
      </c>
      <c r="G240" s="1">
        <f>VLOOKUP(A240,POP_2021_FX_ETARIA!A:AC,9,0)</f>
        <v>2595.6396117945233</v>
      </c>
      <c r="H240" s="3">
        <f t="shared" si="28"/>
        <v>0</v>
      </c>
      <c r="I240" s="12">
        <f>(H240*POP_PADRAO!$C$2)/100000</f>
        <v>0</v>
      </c>
      <c r="J240" s="8">
        <f>VLOOKUP(A240,OBITOS!A:AC,4,0)</f>
        <v>0</v>
      </c>
      <c r="K240" s="1">
        <f>VLOOKUP(A240,POP_2021_FX_ETARIA!A:AC,12,0)</f>
        <v>3236.0203198395525</v>
      </c>
      <c r="L240" s="3">
        <f t="shared" si="29"/>
        <v>0</v>
      </c>
      <c r="M240" s="12">
        <f>(L240*POP_PADRAO!$D$2)/100000</f>
        <v>0</v>
      </c>
      <c r="N240" s="8">
        <f>VLOOKUP(A240,OBITOS!A:AB,5,0)</f>
        <v>2</v>
      </c>
      <c r="O240" s="1">
        <f>VLOOKUP(A240,POP_2021_FX_ETARIA!A:AC,15,0)</f>
        <v>3482.4241208791209</v>
      </c>
      <c r="P240" s="3">
        <f t="shared" si="30"/>
        <v>57.431258530770506</v>
      </c>
      <c r="Q240" s="12">
        <f>(P240*POP_PADRAO!$E$2)/100000</f>
        <v>9.52095886525243</v>
      </c>
      <c r="R240" s="8">
        <f>VLOOKUP($A240,OBITOS!A:AB,6,0)</f>
        <v>8</v>
      </c>
      <c r="S240" s="1">
        <f>VLOOKUP(A240,POP_2021_FX_ETARIA!A:AC,18,0)</f>
        <v>3572.5550847457625</v>
      </c>
      <c r="T240" s="3">
        <f t="shared" si="31"/>
        <v>223.92936736395521</v>
      </c>
      <c r="U240" s="12">
        <f>(T240*POP_PADRAO!$F$2)/100000</f>
        <v>34.165489635043436</v>
      </c>
      <c r="V240" s="8">
        <f>VLOOKUP(A240,OBITOS!A:AC,7,0)</f>
        <v>14</v>
      </c>
      <c r="W240" s="1">
        <f>VLOOKUP(A240,POP_2021_FX_ETARIA!A:AC,21,0)</f>
        <v>2826.850544307661</v>
      </c>
      <c r="X240" s="3">
        <f t="shared" si="32"/>
        <v>495.25080228211402</v>
      </c>
      <c r="Y240" s="12">
        <f>(X240*POP_PADRAO!$G$2)/100000</f>
        <v>60.390636305771928</v>
      </c>
      <c r="Z240" s="8">
        <f>VLOOKUP(A240,OBITOS!A:AC,8,0)</f>
        <v>14</v>
      </c>
      <c r="AA240" s="1">
        <f>VLOOKUP(A240,POP_2021_FX_ETARIA!A:AC,24,0)</f>
        <v>1954.3075335397316</v>
      </c>
      <c r="AB240" s="3">
        <f t="shared" si="33"/>
        <v>716.36627090325737</v>
      </c>
      <c r="AC240" s="12">
        <f>(AB240*POP_PADRAO!$H$2)/100000</f>
        <v>65.398955872781571</v>
      </c>
      <c r="AD240" s="8">
        <f>VLOOKUP(A240,OBITOS!A:AC,9,0)</f>
        <v>45</v>
      </c>
      <c r="AE240" s="1">
        <f>VLOOKUP(A240,POP_2021_FX_ETARIA!A:AC,27,0)</f>
        <v>1500.1735384615383</v>
      </c>
      <c r="AF240" s="3">
        <f t="shared" si="34"/>
        <v>2999.6529632264087</v>
      </c>
      <c r="AG240" s="12">
        <f>(AF240*POP_PADRAO!$I$2)/100000</f>
        <v>207.41116214654861</v>
      </c>
      <c r="AH240" s="12">
        <f t="shared" si="35"/>
        <v>376.88720282539794</v>
      </c>
    </row>
    <row r="241" spans="1:34" x14ac:dyDescent="0.25">
      <c r="A241" s="8" t="s">
        <v>240</v>
      </c>
      <c r="B241" s="6">
        <f>VLOOKUP($A241,OBITOS!A:AC,2,0)</f>
        <v>0</v>
      </c>
      <c r="C241" s="1">
        <f>VLOOKUP(A241,POP_2021_FX_ETARIA!A:AC,6,0)</f>
        <v>2492.0947661394339</v>
      </c>
      <c r="D241" s="3">
        <f t="shared" si="27"/>
        <v>0</v>
      </c>
      <c r="E241" s="12">
        <f>(D241*POP_PADRAO!$B$2)/100000</f>
        <v>0</v>
      </c>
      <c r="F241" s="6">
        <f>VLOOKUP(A241,OBITOS!A:AC,3,0)</f>
        <v>0</v>
      </c>
      <c r="G241" s="1">
        <f>VLOOKUP(A241,POP_2021_FX_ETARIA!A:AC,9,0)</f>
        <v>2053.9333003647153</v>
      </c>
      <c r="H241" s="3">
        <f t="shared" si="28"/>
        <v>0</v>
      </c>
      <c r="I241" s="12">
        <f>(H241*POP_PADRAO!$C$2)/100000</f>
        <v>0</v>
      </c>
      <c r="J241" s="8">
        <f>VLOOKUP(A241,OBITOS!A:AC,4,0)</f>
        <v>0</v>
      </c>
      <c r="K241" s="1">
        <f>VLOOKUP(A241,POP_2021_FX_ETARIA!A:AC,12,0)</f>
        <v>2446.768248271494</v>
      </c>
      <c r="L241" s="3">
        <f t="shared" si="29"/>
        <v>0</v>
      </c>
      <c r="M241" s="12">
        <f>(L241*POP_PADRAO!$D$2)/100000</f>
        <v>0</v>
      </c>
      <c r="N241" s="8">
        <f>VLOOKUP(A241,OBITOS!A:AB,5,0)</f>
        <v>2</v>
      </c>
      <c r="O241" s="1">
        <f>VLOOKUP(A241,POP_2021_FX_ETARIA!A:AC,15,0)</f>
        <v>2574.1347802197802</v>
      </c>
      <c r="P241" s="3">
        <f t="shared" si="30"/>
        <v>77.696009368601878</v>
      </c>
      <c r="Q241" s="12">
        <f>(P241*POP_PADRAO!$E$2)/100000</f>
        <v>12.88045096202076</v>
      </c>
      <c r="R241" s="8">
        <f>VLOOKUP($A241,OBITOS!A:AB,6,0)</f>
        <v>5</v>
      </c>
      <c r="S241" s="1">
        <f>VLOOKUP(A241,POP_2021_FX_ETARIA!A:AC,18,0)</f>
        <v>2476.8686440677966</v>
      </c>
      <c r="T241" s="3">
        <f t="shared" si="31"/>
        <v>201.86779028331631</v>
      </c>
      <c r="U241" s="12">
        <f>(T241*POP_PADRAO!$F$2)/100000</f>
        <v>30.799497081435177</v>
      </c>
      <c r="V241" s="8">
        <f>VLOOKUP(A241,OBITOS!A:AC,7,0)</f>
        <v>5</v>
      </c>
      <c r="W241" s="1">
        <f>VLOOKUP(A241,POP_2021_FX_ETARIA!A:AC,21,0)</f>
        <v>1790.0472072438702</v>
      </c>
      <c r="X241" s="3">
        <f t="shared" si="32"/>
        <v>279.32224243954346</v>
      </c>
      <c r="Y241" s="12">
        <f>(X241*POP_PADRAO!$G$2)/100000</f>
        <v>34.060415202861599</v>
      </c>
      <c r="Z241" s="8">
        <f>VLOOKUP(A241,OBITOS!A:AC,8,0)</f>
        <v>15</v>
      </c>
      <c r="AA241" s="1">
        <f>VLOOKUP(A241,POP_2021_FX_ETARIA!A:AC,24,0)</f>
        <v>1283.0712074303406</v>
      </c>
      <c r="AB241" s="3">
        <f t="shared" si="33"/>
        <v>1169.0699559879547</v>
      </c>
      <c r="AC241" s="12">
        <f>(AB241*POP_PADRAO!$H$2)/100000</f>
        <v>106.72746270905326</v>
      </c>
      <c r="AD241" s="8">
        <f>VLOOKUP(A241,OBITOS!A:AC,9,0)</f>
        <v>25</v>
      </c>
      <c r="AE241" s="1">
        <f>VLOOKUP(A241,POP_2021_FX_ETARIA!A:AC,27,0)</f>
        <v>780.66584615384613</v>
      </c>
      <c r="AF241" s="3">
        <f t="shared" si="34"/>
        <v>3202.3944845504666</v>
      </c>
      <c r="AG241" s="12">
        <f>(AF241*POP_PADRAO!$I$2)/100000</f>
        <v>221.42973531774388</v>
      </c>
      <c r="AH241" s="12">
        <f t="shared" si="35"/>
        <v>405.89756127311466</v>
      </c>
    </row>
    <row r="242" spans="1:34" x14ac:dyDescent="0.25">
      <c r="A242" s="8" t="s">
        <v>241</v>
      </c>
      <c r="B242" s="6">
        <f>VLOOKUP($A242,OBITOS!A:AC,2,0)</f>
        <v>0</v>
      </c>
      <c r="C242" s="1">
        <f>VLOOKUP(A242,POP_2021_FX_ETARIA!A:AC,6,0)</f>
        <v>2795.5083836806734</v>
      </c>
      <c r="D242" s="3">
        <f t="shared" si="27"/>
        <v>0</v>
      </c>
      <c r="E242" s="12">
        <f>(D242*POP_PADRAO!$B$2)/100000</f>
        <v>0</v>
      </c>
      <c r="F242" s="6">
        <f>VLOOKUP(A242,OBITOS!A:AC,3,0)</f>
        <v>0</v>
      </c>
      <c r="G242" s="1">
        <f>VLOOKUP(A242,POP_2021_FX_ETARIA!A:AC,9,0)</f>
        <v>2102.9406564876058</v>
      </c>
      <c r="H242" s="3">
        <f t="shared" si="28"/>
        <v>0</v>
      </c>
      <c r="I242" s="12">
        <f>(H242*POP_PADRAO!$C$2)/100000</f>
        <v>0</v>
      </c>
      <c r="J242" s="8">
        <f>VLOOKUP(A242,OBITOS!A:AC,4,0)</f>
        <v>0</v>
      </c>
      <c r="K242" s="1">
        <f>VLOOKUP(A242,POP_2021_FX_ETARIA!A:AC,12,0)</f>
        <v>2642.9959360320895</v>
      </c>
      <c r="L242" s="3">
        <f t="shared" si="29"/>
        <v>0</v>
      </c>
      <c r="M242" s="12">
        <f>(L242*POP_PADRAO!$D$2)/100000</f>
        <v>0</v>
      </c>
      <c r="N242" s="8">
        <f>VLOOKUP(A242,OBITOS!A:AB,5,0)</f>
        <v>3</v>
      </c>
      <c r="O242" s="1">
        <f>VLOOKUP(A242,POP_2021_FX_ETARIA!A:AC,15,0)</f>
        <v>2803.6382967032964</v>
      </c>
      <c r="P242" s="3">
        <f t="shared" si="30"/>
        <v>107.00381727299126</v>
      </c>
      <c r="Q242" s="12">
        <f>(P242*POP_PADRAO!$E$2)/100000</f>
        <v>17.739101819182601</v>
      </c>
      <c r="R242" s="8">
        <f>VLOOKUP($A242,OBITOS!A:AB,6,0)</f>
        <v>4</v>
      </c>
      <c r="S242" s="1">
        <f>VLOOKUP(A242,POP_2021_FX_ETARIA!A:AC,18,0)</f>
        <v>2804.8029661016949</v>
      </c>
      <c r="T242" s="3">
        <f t="shared" si="31"/>
        <v>142.61251319052442</v>
      </c>
      <c r="U242" s="12">
        <f>(T242*POP_PADRAO!$F$2)/100000</f>
        <v>21.758764375550356</v>
      </c>
      <c r="V242" s="8">
        <f>VLOOKUP(A242,OBITOS!A:AC,7,0)</f>
        <v>6</v>
      </c>
      <c r="W242" s="1">
        <f>VLOOKUP(A242,POP_2021_FX_ETARIA!A:AC,21,0)</f>
        <v>2152.3037948926644</v>
      </c>
      <c r="X242" s="3">
        <f t="shared" si="32"/>
        <v>278.77105519387055</v>
      </c>
      <c r="Y242" s="12">
        <f>(X242*POP_PADRAO!$G$2)/100000</f>
        <v>33.993203704492636</v>
      </c>
      <c r="Z242" s="8">
        <f>VLOOKUP(A242,OBITOS!A:AC,8,0)</f>
        <v>19</v>
      </c>
      <c r="AA242" s="1">
        <f>VLOOKUP(A242,POP_2021_FX_ETARIA!A:AC,24,0)</f>
        <v>1461.2755417956655</v>
      </c>
      <c r="AB242" s="3">
        <f t="shared" si="33"/>
        <v>1300.2339022695301</v>
      </c>
      <c r="AC242" s="12">
        <f>(AB242*POP_PADRAO!$H$2)/100000</f>
        <v>118.7017634032397</v>
      </c>
      <c r="AD242" s="8">
        <f>VLOOKUP(A242,OBITOS!A:AC,9,0)</f>
        <v>31</v>
      </c>
      <c r="AE242" s="1">
        <f>VLOOKUP(A242,POP_2021_FX_ETARIA!A:AC,27,0)</f>
        <v>1178.1938461538462</v>
      </c>
      <c r="AF242" s="3">
        <f t="shared" si="34"/>
        <v>2631.1459783292812</v>
      </c>
      <c r="AG242" s="12">
        <f>(AF242*POP_PADRAO!$I$2)/100000</f>
        <v>181.93072726503365</v>
      </c>
      <c r="AH242" s="12">
        <f t="shared" si="35"/>
        <v>374.12356056749894</v>
      </c>
    </row>
    <row r="243" spans="1:34" x14ac:dyDescent="0.25">
      <c r="A243" s="8" t="s">
        <v>242</v>
      </c>
      <c r="B243" s="6">
        <f>VLOOKUP($A243,OBITOS!A:AC,2,0)</f>
        <v>0</v>
      </c>
      <c r="C243" s="1">
        <f>VLOOKUP(A243,POP_2021_FX_ETARIA!A:AC,6,0)</f>
        <v>2722.1798071469088</v>
      </c>
      <c r="D243" s="3">
        <f t="shared" si="27"/>
        <v>0</v>
      </c>
      <c r="E243" s="12">
        <f>(D243*POP_PADRAO!$B$2)/100000</f>
        <v>0</v>
      </c>
      <c r="F243" s="6">
        <f>VLOOKUP(A243,OBITOS!A:AC,3,0)</f>
        <v>0</v>
      </c>
      <c r="G243" s="1">
        <f>VLOOKUP(A243,POP_2021_FX_ETARIA!A:AC,9,0)</f>
        <v>2622.4146050433537</v>
      </c>
      <c r="H243" s="3">
        <f t="shared" si="28"/>
        <v>0</v>
      </c>
      <c r="I243" s="12">
        <f>(H243*POP_PADRAO!$C$2)/100000</f>
        <v>0</v>
      </c>
      <c r="J243" s="8">
        <f>VLOOKUP(A243,OBITOS!A:AC,4,0)</f>
        <v>0</v>
      </c>
      <c r="K243" s="1">
        <f>VLOOKUP(A243,POP_2021_FX_ETARIA!A:AC,12,0)</f>
        <v>3481.5062109279861</v>
      </c>
      <c r="L243" s="3">
        <f t="shared" si="29"/>
        <v>0</v>
      </c>
      <c r="M243" s="12">
        <f>(L243*POP_PADRAO!$D$2)/100000</f>
        <v>0</v>
      </c>
      <c r="N243" s="8">
        <f>VLOOKUP(A243,OBITOS!A:AB,5,0)</f>
        <v>3</v>
      </c>
      <c r="O243" s="1">
        <f>VLOOKUP(A243,POP_2021_FX_ETARIA!A:AC,15,0)</f>
        <v>3096.8546979865773</v>
      </c>
      <c r="P243" s="3">
        <f t="shared" si="30"/>
        <v>96.872481681186159</v>
      </c>
      <c r="Q243" s="12">
        <f>(P243*POP_PADRAO!$E$2)/100000</f>
        <v>16.059528153424207</v>
      </c>
      <c r="R243" s="8">
        <f>VLOOKUP($A243,OBITOS!A:AB,6,0)</f>
        <v>4</v>
      </c>
      <c r="S243" s="1">
        <f>VLOOKUP(A243,POP_2021_FX_ETARIA!A:AC,18,0)</f>
        <v>3084.2592259225921</v>
      </c>
      <c r="T243" s="3">
        <f t="shared" si="31"/>
        <v>129.69078495026577</v>
      </c>
      <c r="U243" s="12">
        <f>(T243*POP_PADRAO!$F$2)/100000</f>
        <v>19.787262479857205</v>
      </c>
      <c r="V243" s="8">
        <f>VLOOKUP(A243,OBITOS!A:AC,7,0)</f>
        <v>18</v>
      </c>
      <c r="W243" s="1">
        <f>VLOOKUP(A243,POP_2021_FX_ETARIA!A:AC,21,0)</f>
        <v>3053.1913776944707</v>
      </c>
      <c r="X243" s="3">
        <f t="shared" si="32"/>
        <v>589.54705988958278</v>
      </c>
      <c r="Y243" s="12">
        <f>(X243*POP_PADRAO!$G$2)/100000</f>
        <v>71.88907501990883</v>
      </c>
      <c r="Z243" s="8">
        <f>VLOOKUP(A243,OBITOS!A:AC,8,0)</f>
        <v>12</v>
      </c>
      <c r="AA243" s="1">
        <f>VLOOKUP(A243,POP_2021_FX_ETARIA!A:AC,24,0)</f>
        <v>1651.4222873900292</v>
      </c>
      <c r="AB243" s="3">
        <f t="shared" si="33"/>
        <v>726.6463636605788</v>
      </c>
      <c r="AC243" s="12">
        <f>(AB243*POP_PADRAO!$H$2)/100000</f>
        <v>66.337452504897513</v>
      </c>
      <c r="AD243" s="8">
        <f>VLOOKUP(A243,OBITOS!A:AC,9,0)</f>
        <v>13</v>
      </c>
      <c r="AE243" s="1">
        <f>VLOOKUP(A243,POP_2021_FX_ETARIA!A:AC,27,0)</f>
        <v>885.95112414467258</v>
      </c>
      <c r="AF243" s="3">
        <f t="shared" si="34"/>
        <v>1467.3495688095259</v>
      </c>
      <c r="AG243" s="12">
        <f>(AF243*POP_PADRAO!$I$2)/100000</f>
        <v>101.45996322676922</v>
      </c>
      <c r="AH243" s="12">
        <f t="shared" si="35"/>
        <v>275.53328138485699</v>
      </c>
    </row>
    <row r="244" spans="1:34" x14ac:dyDescent="0.25">
      <c r="A244" s="8" t="s">
        <v>243</v>
      </c>
      <c r="B244" s="6">
        <f>VLOOKUP($A244,OBITOS!A:AC,2,0)</f>
        <v>0</v>
      </c>
      <c r="C244" s="1">
        <f>VLOOKUP(A244,POP_2021_FX_ETARIA!A:AC,6,0)</f>
        <v>3671.9232166837819</v>
      </c>
      <c r="D244" s="3">
        <f t="shared" si="27"/>
        <v>0</v>
      </c>
      <c r="E244" s="12">
        <f>(D244*POP_PADRAO!$B$2)/100000</f>
        <v>0</v>
      </c>
      <c r="F244" s="6">
        <f>VLOOKUP(A244,OBITOS!A:AC,3,0)</f>
        <v>0</v>
      </c>
      <c r="G244" s="1">
        <f>VLOOKUP(A244,POP_2021_FX_ETARIA!A:AC,9,0)</f>
        <v>2934.5429942674309</v>
      </c>
      <c r="H244" s="3">
        <f t="shared" si="28"/>
        <v>0</v>
      </c>
      <c r="I244" s="12">
        <f>(H244*POP_PADRAO!$C$2)/100000</f>
        <v>0</v>
      </c>
      <c r="J244" s="8">
        <f>VLOOKUP(A244,OBITOS!A:AC,4,0)</f>
        <v>0</v>
      </c>
      <c r="K244" s="1">
        <f>VLOOKUP(A244,POP_2021_FX_ETARIA!A:AC,12,0)</f>
        <v>3928.3100986059158</v>
      </c>
      <c r="L244" s="3">
        <f t="shared" si="29"/>
        <v>0</v>
      </c>
      <c r="M244" s="12">
        <f>(L244*POP_PADRAO!$D$2)/100000</f>
        <v>0</v>
      </c>
      <c r="N244" s="8">
        <f>VLOOKUP(A244,OBITOS!A:AB,5,0)</f>
        <v>1</v>
      </c>
      <c r="O244" s="1">
        <f>VLOOKUP(A244,POP_2021_FX_ETARIA!A:AC,15,0)</f>
        <v>3492.3820537217302</v>
      </c>
      <c r="P244" s="3">
        <f t="shared" si="30"/>
        <v>28.633751537416387</v>
      </c>
      <c r="Q244" s="12">
        <f>(P244*POP_PADRAO!$E$2)/100000</f>
        <v>4.7469057360032476</v>
      </c>
      <c r="R244" s="8">
        <f>VLOOKUP($A244,OBITOS!A:AB,6,0)</f>
        <v>11</v>
      </c>
      <c r="S244" s="1">
        <f>VLOOKUP(A244,POP_2021_FX_ETARIA!A:AC,18,0)</f>
        <v>3336.6574275362318</v>
      </c>
      <c r="T244" s="3">
        <f t="shared" si="31"/>
        <v>329.67124252016293</v>
      </c>
      <c r="U244" s="12">
        <f>(T244*POP_PADRAO!$F$2)/100000</f>
        <v>50.298804269776745</v>
      </c>
      <c r="V244" s="8">
        <f>VLOOKUP(A244,OBITOS!A:AC,7,0)</f>
        <v>16</v>
      </c>
      <c r="W244" s="1">
        <f>VLOOKUP(A244,POP_2021_FX_ETARIA!A:AC,21,0)</f>
        <v>2943.3576776380846</v>
      </c>
      <c r="X244" s="3">
        <f t="shared" si="32"/>
        <v>543.59686291471371</v>
      </c>
      <c r="Y244" s="12">
        <f>(X244*POP_PADRAO!$G$2)/100000</f>
        <v>66.28593087374918</v>
      </c>
      <c r="Z244" s="8">
        <f>VLOOKUP(A244,OBITOS!A:AC,8,0)</f>
        <v>19</v>
      </c>
      <c r="AA244" s="1">
        <f>VLOOKUP(A244,POP_2021_FX_ETARIA!A:AC,24,0)</f>
        <v>1847.4541036717064</v>
      </c>
      <c r="AB244" s="3">
        <f t="shared" si="33"/>
        <v>1028.4423284041868</v>
      </c>
      <c r="AC244" s="12">
        <f>(AB244*POP_PADRAO!$H$2)/100000</f>
        <v>93.889197725906371</v>
      </c>
      <c r="AD244" s="8">
        <f>VLOOKUP(A244,OBITOS!A:AC,9,0)</f>
        <v>25</v>
      </c>
      <c r="AE244" s="1">
        <f>VLOOKUP(A244,POP_2021_FX_ETARIA!A:AC,27,0)</f>
        <v>1181.6119791666667</v>
      </c>
      <c r="AF244" s="3">
        <f t="shared" si="34"/>
        <v>2115.7537703393359</v>
      </c>
      <c r="AG244" s="12">
        <f>(AF244*POP_PADRAO!$I$2)/100000</f>
        <v>146.29390589570721</v>
      </c>
      <c r="AH244" s="12">
        <f t="shared" si="35"/>
        <v>361.51474450114279</v>
      </c>
    </row>
    <row r="245" spans="1:34" x14ac:dyDescent="0.25">
      <c r="A245" s="8" t="s">
        <v>244</v>
      </c>
      <c r="B245" s="6">
        <f>VLOOKUP($A245,OBITOS!A:AC,2,0)</f>
        <v>0</v>
      </c>
      <c r="C245" s="1">
        <f>VLOOKUP(A245,POP_2021_FX_ETARIA!A:AC,6,0)</f>
        <v>3940.5456987123785</v>
      </c>
      <c r="D245" s="3">
        <f t="shared" si="27"/>
        <v>0</v>
      </c>
      <c r="E245" s="12">
        <f>(D245*POP_PADRAO!$B$2)/100000</f>
        <v>0</v>
      </c>
      <c r="F245" s="6">
        <f>VLOOKUP(A245,OBITOS!A:AC,3,0)</f>
        <v>2</v>
      </c>
      <c r="G245" s="1">
        <f>VLOOKUP(A245,POP_2021_FX_ETARIA!A:AC,9,0)</f>
        <v>2978.6401813091588</v>
      </c>
      <c r="H245" s="3">
        <f t="shared" si="28"/>
        <v>67.144733108413547</v>
      </c>
      <c r="I245" s="12">
        <f>(H245*POP_PADRAO!$C$2)/100000</f>
        <v>8.1284576367238142</v>
      </c>
      <c r="J245" s="8">
        <f>VLOOKUP(A245,OBITOS!A:AC,4,0)</f>
        <v>1</v>
      </c>
      <c r="K245" s="1">
        <f>VLOOKUP(A245,POP_2021_FX_ETARIA!A:AC,12,0)</f>
        <v>3677.8401904114244</v>
      </c>
      <c r="L245" s="3">
        <f t="shared" si="29"/>
        <v>27.189870908668663</v>
      </c>
      <c r="M245" s="12">
        <f>(L245*POP_PADRAO!$D$2)/100000</f>
        <v>4.0235875597311335</v>
      </c>
      <c r="N245" s="8">
        <f>VLOOKUP(A245,OBITOS!A:AB,5,0)</f>
        <v>4</v>
      </c>
      <c r="O245" s="1">
        <f>VLOOKUP(A245,POP_2021_FX_ETARIA!A:AC,15,0)</f>
        <v>3494.5219937056286</v>
      </c>
      <c r="P245" s="3">
        <f t="shared" si="30"/>
        <v>114.46486836267862</v>
      </c>
      <c r="Q245" s="12">
        <f>(P245*POP_PADRAO!$E$2)/100000</f>
        <v>18.975995495792528</v>
      </c>
      <c r="R245" s="8">
        <f>VLOOKUP($A245,OBITOS!A:AB,6,0)</f>
        <v>5</v>
      </c>
      <c r="S245" s="1">
        <f>VLOOKUP(A245,POP_2021_FX_ETARIA!A:AC,18,0)</f>
        <v>3108.470108695652</v>
      </c>
      <c r="T245" s="3">
        <f t="shared" si="31"/>
        <v>160.85083096063786</v>
      </c>
      <c r="U245" s="12">
        <f>(T245*POP_PADRAO!$F$2)/100000</f>
        <v>24.541432250115786</v>
      </c>
      <c r="V245" s="8">
        <f>VLOOKUP(A245,OBITOS!A:AC,7,0)</f>
        <v>11</v>
      </c>
      <c r="W245" s="1">
        <f>VLOOKUP(A245,POP_2021_FX_ETARIA!A:AC,21,0)</f>
        <v>2414.3938409379857</v>
      </c>
      <c r="X245" s="3">
        <f t="shared" si="32"/>
        <v>455.60089714801995</v>
      </c>
      <c r="Y245" s="12">
        <f>(X245*POP_PADRAO!$G$2)/100000</f>
        <v>55.555746610535365</v>
      </c>
      <c r="Z245" s="8">
        <f>VLOOKUP(A245,OBITOS!A:AC,8,0)</f>
        <v>21</v>
      </c>
      <c r="AA245" s="1">
        <f>VLOOKUP(A245,POP_2021_FX_ETARIA!A:AC,24,0)</f>
        <v>1719.1117710583155</v>
      </c>
      <c r="AB245" s="3">
        <f t="shared" si="33"/>
        <v>1221.5610615633229</v>
      </c>
      <c r="AC245" s="12">
        <f>(AB245*POP_PADRAO!$H$2)/100000</f>
        <v>111.51951341924172</v>
      </c>
      <c r="AD245" s="8">
        <f>VLOOKUP(A245,OBITOS!A:AC,9,0)</f>
        <v>27</v>
      </c>
      <c r="AE245" s="1">
        <f>VLOOKUP(A245,POP_2021_FX_ETARIA!A:AC,27,0)</f>
        <v>1124.2057291666667</v>
      </c>
      <c r="AF245" s="3">
        <f t="shared" si="34"/>
        <v>2401.6956415988138</v>
      </c>
      <c r="AG245" s="12">
        <f>(AF245*POP_PADRAO!$I$2)/100000</f>
        <v>166.06537164569727</v>
      </c>
      <c r="AH245" s="12">
        <f t="shared" si="35"/>
        <v>388.81010461783762</v>
      </c>
    </row>
    <row r="246" spans="1:34" x14ac:dyDescent="0.25">
      <c r="A246" s="8" t="s">
        <v>245</v>
      </c>
      <c r="B246" s="6">
        <f>VLOOKUP($A246,OBITOS!A:AC,2,0)</f>
        <v>0</v>
      </c>
      <c r="C246" s="1">
        <f>VLOOKUP(A246,POP_2021_FX_ETARIA!A:AC,6,0)</f>
        <v>2872.282774390244</v>
      </c>
      <c r="D246" s="3">
        <f t="shared" si="27"/>
        <v>0</v>
      </c>
      <c r="E246" s="12">
        <f>(D246*POP_PADRAO!$B$2)/100000</f>
        <v>0</v>
      </c>
      <c r="F246" s="6">
        <f>VLOOKUP(A246,OBITOS!A:AC,3,0)</f>
        <v>0</v>
      </c>
      <c r="G246" s="1">
        <f>VLOOKUP(A246,POP_2021_FX_ETARIA!A:AC,9,0)</f>
        <v>2196.9186153049436</v>
      </c>
      <c r="H246" s="3">
        <f t="shared" si="28"/>
        <v>0</v>
      </c>
      <c r="I246" s="12">
        <f>(H246*POP_PADRAO!$C$2)/100000</f>
        <v>0</v>
      </c>
      <c r="J246" s="8">
        <f>VLOOKUP(A246,OBITOS!A:AC,4,0)</f>
        <v>0</v>
      </c>
      <c r="K246" s="1">
        <f>VLOOKUP(A246,POP_2021_FX_ETARIA!A:AC,12,0)</f>
        <v>2733.7053422370618</v>
      </c>
      <c r="L246" s="3">
        <f t="shared" si="29"/>
        <v>0</v>
      </c>
      <c r="M246" s="12">
        <f>(L246*POP_PADRAO!$D$2)/100000</f>
        <v>0</v>
      </c>
      <c r="N246" s="8">
        <f>VLOOKUP(A246,OBITOS!A:AB,5,0)</f>
        <v>5</v>
      </c>
      <c r="O246" s="1">
        <f>VLOOKUP(A246,POP_2021_FX_ETARIA!A:AC,15,0)</f>
        <v>2820.4018614460592</v>
      </c>
      <c r="P246" s="3">
        <f t="shared" si="30"/>
        <v>177.27970146199061</v>
      </c>
      <c r="Q246" s="12">
        <f>(P246*POP_PADRAO!$E$2)/100000</f>
        <v>29.389443805406351</v>
      </c>
      <c r="R246" s="8">
        <f>VLOOKUP($A246,OBITOS!A:AB,6,0)</f>
        <v>4</v>
      </c>
      <c r="S246" s="1">
        <f>VLOOKUP(A246,POP_2021_FX_ETARIA!A:AC,18,0)</f>
        <v>2465.9363915416097</v>
      </c>
      <c r="T246" s="3">
        <f t="shared" si="31"/>
        <v>162.21018570147916</v>
      </c>
      <c r="U246" s="12">
        <f>(T246*POP_PADRAO!$F$2)/100000</f>
        <v>24.748832560558665</v>
      </c>
      <c r="V246" s="8">
        <f>VLOOKUP(A246,OBITOS!A:AC,7,0)</f>
        <v>11</v>
      </c>
      <c r="W246" s="1">
        <f>VLOOKUP(A246,POP_2021_FX_ETARIA!A:AC,21,0)</f>
        <v>1880.9488636363635</v>
      </c>
      <c r="X246" s="3">
        <f t="shared" si="32"/>
        <v>584.81122015907113</v>
      </c>
      <c r="Y246" s="12">
        <f>(X246*POP_PADRAO!$G$2)/100000</f>
        <v>71.311589080562825</v>
      </c>
      <c r="Z246" s="8">
        <f>VLOOKUP(A246,OBITOS!A:AC,8,0)</f>
        <v>14</v>
      </c>
      <c r="AA246" s="1">
        <f>VLOOKUP(A246,POP_2021_FX_ETARIA!A:AC,24,0)</f>
        <v>1347.5742309407044</v>
      </c>
      <c r="AB246" s="3">
        <f t="shared" si="33"/>
        <v>1038.9038079354623</v>
      </c>
      <c r="AC246" s="12">
        <f>(AB246*POP_PADRAO!$H$2)/100000</f>
        <v>94.844253632387336</v>
      </c>
      <c r="AD246" s="8">
        <f>VLOOKUP(A246,OBITOS!A:AC,9,0)</f>
        <v>25</v>
      </c>
      <c r="AE246" s="1">
        <f>VLOOKUP(A246,POP_2021_FX_ETARIA!A:AC,27,0)</f>
        <v>946.62469966362323</v>
      </c>
      <c r="AF246" s="3">
        <f t="shared" si="34"/>
        <v>2640.9621478167201</v>
      </c>
      <c r="AG246" s="12">
        <f>(AF246*POP_PADRAO!$I$2)/100000</f>
        <v>182.60946682130128</v>
      </c>
      <c r="AH246" s="12">
        <f t="shared" si="35"/>
        <v>402.90358590021646</v>
      </c>
    </row>
    <row r="247" spans="1:34" x14ac:dyDescent="0.25">
      <c r="A247" s="8" t="s">
        <v>246</v>
      </c>
      <c r="B247" s="6">
        <f>VLOOKUP($A247,OBITOS!A:AC,2,0)</f>
        <v>0</v>
      </c>
      <c r="C247" s="1">
        <f>VLOOKUP(A247,POP_2021_FX_ETARIA!A:AC,6,0)</f>
        <v>2712.0177210365855</v>
      </c>
      <c r="D247" s="3">
        <f t="shared" si="27"/>
        <v>0</v>
      </c>
      <c r="E247" s="12">
        <f>(D247*POP_PADRAO!$B$2)/100000</f>
        <v>0</v>
      </c>
      <c r="F247" s="6">
        <f>VLOOKUP(A247,OBITOS!A:AC,3,0)</f>
        <v>0</v>
      </c>
      <c r="G247" s="1">
        <f>VLOOKUP(A247,POP_2021_FX_ETARIA!A:AC,9,0)</f>
        <v>2082.7929729514399</v>
      </c>
      <c r="H247" s="3">
        <f t="shared" si="28"/>
        <v>0</v>
      </c>
      <c r="I247" s="12">
        <f>(H247*POP_PADRAO!$C$2)/100000</f>
        <v>0</v>
      </c>
      <c r="J247" s="8">
        <f>VLOOKUP(A247,OBITOS!A:AC,4,0)</f>
        <v>0</v>
      </c>
      <c r="K247" s="1">
        <f>VLOOKUP(A247,POP_2021_FX_ETARIA!A:AC,12,0)</f>
        <v>2653.1645202321329</v>
      </c>
      <c r="L247" s="3">
        <f t="shared" si="29"/>
        <v>0</v>
      </c>
      <c r="M247" s="12">
        <f>(L247*POP_PADRAO!$D$2)/100000</f>
        <v>0</v>
      </c>
      <c r="N247" s="8">
        <f>VLOOKUP(A247,OBITOS!A:AB,5,0)</f>
        <v>5</v>
      </c>
      <c r="O247" s="1">
        <f>VLOOKUP(A247,POP_2021_FX_ETARIA!A:AC,15,0)</f>
        <v>2332.747925358764</v>
      </c>
      <c r="P247" s="3">
        <f t="shared" si="30"/>
        <v>214.33948973423807</v>
      </c>
      <c r="Q247" s="12">
        <f>(P247*POP_PADRAO!$E$2)/100000</f>
        <v>35.533218619360419</v>
      </c>
      <c r="R247" s="8">
        <f>VLOOKUP($A247,OBITOS!A:AB,6,0)</f>
        <v>3</v>
      </c>
      <c r="S247" s="1">
        <f>VLOOKUP(A247,POP_2021_FX_ETARIA!A:AC,18,0)</f>
        <v>2012.6156207366985</v>
      </c>
      <c r="T247" s="3">
        <f t="shared" si="31"/>
        <v>149.05975930475384</v>
      </c>
      <c r="U247" s="12">
        <f>(T247*POP_PADRAO!$F$2)/100000</f>
        <v>22.742437588596442</v>
      </c>
      <c r="V247" s="8">
        <f>VLOOKUP(A247,OBITOS!A:AC,7,0)</f>
        <v>6</v>
      </c>
      <c r="W247" s="1">
        <f>VLOOKUP(A247,POP_2021_FX_ETARIA!A:AC,21,0)</f>
        <v>1508.6650197628458</v>
      </c>
      <c r="X247" s="3">
        <f t="shared" si="32"/>
        <v>397.70259941091285</v>
      </c>
      <c r="Y247" s="12">
        <f>(X247*POP_PADRAO!$G$2)/100000</f>
        <v>48.49565700491938</v>
      </c>
      <c r="Z247" s="8">
        <f>VLOOKUP(A247,OBITOS!A:AC,8,0)</f>
        <v>6</v>
      </c>
      <c r="AA247" s="1">
        <f>VLOOKUP(A247,POP_2021_FX_ETARIA!A:AC,24,0)</f>
        <v>1032.7069401099718</v>
      </c>
      <c r="AB247" s="3">
        <f t="shared" si="33"/>
        <v>580.99735432794387</v>
      </c>
      <c r="AC247" s="12">
        <f>(AB247*POP_PADRAO!$H$2)/100000</f>
        <v>53.040772410999423</v>
      </c>
      <c r="AD247" s="8">
        <f>VLOOKUP(A247,OBITOS!A:AC,9,0)</f>
        <v>19</v>
      </c>
      <c r="AE247" s="1">
        <f>VLOOKUP(A247,POP_2021_FX_ETARIA!A:AC,27,0)</f>
        <v>548.19894281595384</v>
      </c>
      <c r="AF247" s="3">
        <f t="shared" si="34"/>
        <v>3465.8950457660485</v>
      </c>
      <c r="AG247" s="12">
        <f>(AF247*POP_PADRAO!$I$2)/100000</f>
        <v>239.6494955026711</v>
      </c>
      <c r="AH247" s="12">
        <f t="shared" si="35"/>
        <v>399.46158112654678</v>
      </c>
    </row>
    <row r="248" spans="1:34" x14ac:dyDescent="0.25">
      <c r="A248" s="8" t="s">
        <v>247</v>
      </c>
      <c r="B248" s="6">
        <f>VLOOKUP($A248,OBITOS!A:AC,2,0)</f>
        <v>0</v>
      </c>
      <c r="C248" s="1">
        <f>VLOOKUP(A248,POP_2021_FX_ETARIA!A:AC,6,0)</f>
        <v>2588.1765434451222</v>
      </c>
      <c r="D248" s="3">
        <f t="shared" si="27"/>
        <v>0</v>
      </c>
      <c r="E248" s="12">
        <f>(D248*POP_PADRAO!$B$2)/100000</f>
        <v>0</v>
      </c>
      <c r="F248" s="6">
        <f>VLOOKUP(A248,OBITOS!A:AC,3,0)</f>
        <v>0</v>
      </c>
      <c r="G248" s="1">
        <f>VLOOKUP(A248,POP_2021_FX_ETARIA!A:AC,9,0)</f>
        <v>1927.3718679042345</v>
      </c>
      <c r="H248" s="3">
        <f t="shared" si="28"/>
        <v>0</v>
      </c>
      <c r="I248" s="12">
        <f>(H248*POP_PADRAO!$C$2)/100000</f>
        <v>0</v>
      </c>
      <c r="J248" s="8">
        <f>VLOOKUP(A248,OBITOS!A:AC,4,0)</f>
        <v>0</v>
      </c>
      <c r="K248" s="1">
        <f>VLOOKUP(A248,POP_2021_FX_ETARIA!A:AC,12,0)</f>
        <v>2522.0515541775976</v>
      </c>
      <c r="L248" s="3">
        <f t="shared" si="29"/>
        <v>0</v>
      </c>
      <c r="M248" s="12">
        <f>(L248*POP_PADRAO!$D$2)/100000</f>
        <v>0</v>
      </c>
      <c r="N248" s="8">
        <f>VLOOKUP(A248,OBITOS!A:AB,5,0)</f>
        <v>3</v>
      </c>
      <c r="O248" s="1">
        <f>VLOOKUP(A248,POP_2021_FX_ETARIA!A:AC,15,0)</f>
        <v>2380.8986291320894</v>
      </c>
      <c r="P248" s="3">
        <f t="shared" si="30"/>
        <v>126.00284461054909</v>
      </c>
      <c r="Q248" s="12">
        <f>(P248*POP_PADRAO!$E$2)/100000</f>
        <v>20.888762167715235</v>
      </c>
      <c r="R248" s="8">
        <f>VLOOKUP($A248,OBITOS!A:AB,6,0)</f>
        <v>3</v>
      </c>
      <c r="S248" s="1">
        <f>VLOOKUP(A248,POP_2021_FX_ETARIA!A:AC,18,0)</f>
        <v>2039.4076284674852</v>
      </c>
      <c r="T248" s="3">
        <f t="shared" si="31"/>
        <v>147.10153860973605</v>
      </c>
      <c r="U248" s="12">
        <f>(T248*POP_PADRAO!$F$2)/100000</f>
        <v>22.443666732203951</v>
      </c>
      <c r="V248" s="8">
        <f>VLOOKUP(A248,OBITOS!A:AC,7,0)</f>
        <v>6</v>
      </c>
      <c r="W248" s="1">
        <f>VLOOKUP(A248,POP_2021_FX_ETARIA!A:AC,21,0)</f>
        <v>1766.2122035573123</v>
      </c>
      <c r="X248" s="3">
        <f t="shared" si="32"/>
        <v>339.71002962811906</v>
      </c>
      <c r="Y248" s="12">
        <f>(X248*POP_PADRAO!$G$2)/100000</f>
        <v>41.424071912978818</v>
      </c>
      <c r="Z248" s="8">
        <f>VLOOKUP(A248,OBITOS!A:AC,8,0)</f>
        <v>16</v>
      </c>
      <c r="AA248" s="1">
        <f>VLOOKUP(A248,POP_2021_FX_ETARIA!A:AC,24,0)</f>
        <v>1233.4709466488334</v>
      </c>
      <c r="AB248" s="3">
        <f t="shared" si="33"/>
        <v>1297.1525631365491</v>
      </c>
      <c r="AC248" s="12">
        <f>(AB248*POP_PADRAO!$H$2)/100000</f>
        <v>118.4204598715522</v>
      </c>
      <c r="AD248" s="8">
        <f>VLOOKUP(A248,OBITOS!A:AC,9,0)</f>
        <v>26</v>
      </c>
      <c r="AE248" s="1">
        <f>VLOOKUP(A248,POP_2021_FX_ETARIA!A:AC,27,0)</f>
        <v>828.84190293128302</v>
      </c>
      <c r="AF248" s="3">
        <f t="shared" si="34"/>
        <v>3136.9070395751446</v>
      </c>
      <c r="AG248" s="12">
        <f>(AF248*POP_PADRAO!$I$2)/100000</f>
        <v>216.90160248542779</v>
      </c>
      <c r="AH248" s="12">
        <f t="shared" si="35"/>
        <v>420.07856316987795</v>
      </c>
    </row>
    <row r="249" spans="1:34" x14ac:dyDescent="0.25">
      <c r="A249" s="8" t="s">
        <v>248</v>
      </c>
      <c r="B249" s="6">
        <f>VLOOKUP($A249,OBITOS!A:AC,2,0)</f>
        <v>0</v>
      </c>
      <c r="C249" s="1">
        <f>VLOOKUP(A249,POP_2021_FX_ETARIA!A:AC,6,0)</f>
        <v>2602.74609375</v>
      </c>
      <c r="D249" s="3">
        <f t="shared" si="27"/>
        <v>0</v>
      </c>
      <c r="E249" s="12">
        <f>(D249*POP_PADRAO!$B$2)/100000</f>
        <v>0</v>
      </c>
      <c r="F249" s="6">
        <f>VLOOKUP(A249,OBITOS!A:AC,3,0)</f>
        <v>1</v>
      </c>
      <c r="G249" s="1">
        <f>VLOOKUP(A249,POP_2021_FX_ETARIA!A:AC,9,0)</f>
        <v>1826.761104250488</v>
      </c>
      <c r="H249" s="3">
        <f t="shared" si="28"/>
        <v>54.741695434242104</v>
      </c>
      <c r="I249" s="12">
        <f>(H249*POP_PADRAO!$C$2)/100000</f>
        <v>6.6269613668911598</v>
      </c>
      <c r="J249" s="8">
        <f>VLOOKUP(A249,OBITOS!A:AC,4,0)</f>
        <v>0</v>
      </c>
      <c r="K249" s="1">
        <f>VLOOKUP(A249,POP_2021_FX_ETARIA!A:AC,12,0)</f>
        <v>2447.1298592892917</v>
      </c>
      <c r="L249" s="3">
        <f t="shared" si="29"/>
        <v>0</v>
      </c>
      <c r="M249" s="12">
        <f>(L249*POP_PADRAO!$D$2)/100000</f>
        <v>0</v>
      </c>
      <c r="N249" s="8">
        <f>VLOOKUP(A249,OBITOS!A:AB,5,0)</f>
        <v>4</v>
      </c>
      <c r="O249" s="1">
        <f>VLOOKUP(A249,POP_2021_FX_ETARIA!A:AC,15,0)</f>
        <v>2185.2223648617669</v>
      </c>
      <c r="P249" s="3">
        <f t="shared" si="30"/>
        <v>183.04773300510459</v>
      </c>
      <c r="Q249" s="12">
        <f>(P249*POP_PADRAO!$E$2)/100000</f>
        <v>30.345668559318771</v>
      </c>
      <c r="R249" s="8">
        <f>VLOOKUP($A249,OBITOS!A:AB,6,0)</f>
        <v>12</v>
      </c>
      <c r="S249" s="1">
        <f>VLOOKUP(A249,POP_2021_FX_ETARIA!A:AC,18,0)</f>
        <v>1742.5521828103683</v>
      </c>
      <c r="T249" s="3">
        <f t="shared" si="31"/>
        <v>688.64508726771885</v>
      </c>
      <c r="U249" s="12">
        <f>(T249*POP_PADRAO!$F$2)/100000</f>
        <v>105.06838325063742</v>
      </c>
      <c r="V249" s="8">
        <f>VLOOKUP(A249,OBITOS!A:AC,7,0)</f>
        <v>7</v>
      </c>
      <c r="W249" s="1">
        <f>VLOOKUP(A249,POP_2021_FX_ETARIA!A:AC,21,0)</f>
        <v>1445.193675889328</v>
      </c>
      <c r="X249" s="3">
        <f t="shared" si="32"/>
        <v>484.36414556633139</v>
      </c>
      <c r="Y249" s="12">
        <f>(X249*POP_PADRAO!$G$2)/100000</f>
        <v>59.063122804977816</v>
      </c>
      <c r="Z249" s="8">
        <f>VLOOKUP(A249,OBITOS!A:AC,8,0)</f>
        <v>13</v>
      </c>
      <c r="AA249" s="1">
        <f>VLOOKUP(A249,POP_2021_FX_ETARIA!A:AC,24,0)</f>
        <v>931.60276415514932</v>
      </c>
      <c r="AB249" s="3">
        <f t="shared" si="33"/>
        <v>1395.444549994377</v>
      </c>
      <c r="AC249" s="12">
        <f>(AB249*POP_PADRAO!$H$2)/100000</f>
        <v>127.39379316802061</v>
      </c>
      <c r="AD249" s="8">
        <f>VLOOKUP(A249,OBITOS!A:AC,9,0)</f>
        <v>12</v>
      </c>
      <c r="AE249" s="1">
        <f>VLOOKUP(A249,POP_2021_FX_ETARIA!A:AC,27,0)</f>
        <v>609.27150408457464</v>
      </c>
      <c r="AF249" s="3">
        <f t="shared" si="34"/>
        <v>1969.5652791163934</v>
      </c>
      <c r="AG249" s="12">
        <f>(AF249*POP_PADRAO!$I$2)/100000</f>
        <v>136.18569496973802</v>
      </c>
      <c r="AH249" s="12">
        <f t="shared" si="35"/>
        <v>464.68362411958378</v>
      </c>
    </row>
    <row r="250" spans="1:34" x14ac:dyDescent="0.25">
      <c r="A250" s="8" t="s">
        <v>249</v>
      </c>
      <c r="B250" s="6">
        <f>VLOOKUP($A250,OBITOS!A:AC,2,0)</f>
        <v>0</v>
      </c>
      <c r="C250" s="1">
        <f>VLOOKUP(A250,POP_2021_FX_ETARIA!A:AC,6,0)</f>
        <v>3598.0909697805864</v>
      </c>
      <c r="D250" s="3">
        <f t="shared" si="27"/>
        <v>0</v>
      </c>
      <c r="E250" s="12">
        <f>(D250*POP_PADRAO!$B$2)/100000</f>
        <v>0</v>
      </c>
      <c r="F250" s="6">
        <f>VLOOKUP(A250,OBITOS!A:AC,3,0)</f>
        <v>0</v>
      </c>
      <c r="G250" s="1">
        <f>VLOOKUP(A250,POP_2021_FX_ETARIA!A:AC,9,0)</f>
        <v>2997.3683064867218</v>
      </c>
      <c r="H250" s="3">
        <f t="shared" si="28"/>
        <v>0</v>
      </c>
      <c r="I250" s="12">
        <f>(H250*POP_PADRAO!$C$2)/100000</f>
        <v>0</v>
      </c>
      <c r="J250" s="8">
        <f>VLOOKUP(A250,OBITOS!A:AC,4,0)</f>
        <v>1</v>
      </c>
      <c r="K250" s="1">
        <f>VLOOKUP(A250,POP_2021_FX_ETARIA!A:AC,12,0)</f>
        <v>3880.9842562828758</v>
      </c>
      <c r="L250" s="3">
        <f t="shared" si="29"/>
        <v>25.766659536974746</v>
      </c>
      <c r="M250" s="12">
        <f>(L250*POP_PADRAO!$D$2)/100000</f>
        <v>3.812979146427125</v>
      </c>
      <c r="N250" s="8">
        <f>VLOOKUP(A250,OBITOS!A:AB,5,0)</f>
        <v>4</v>
      </c>
      <c r="O250" s="1">
        <f>VLOOKUP(A250,POP_2021_FX_ETARIA!A:AC,15,0)</f>
        <v>3680.6203046102055</v>
      </c>
      <c r="P250" s="3">
        <f t="shared" si="30"/>
        <v>108.6773334100709</v>
      </c>
      <c r="Q250" s="12">
        <f>(P250*POP_PADRAO!$E$2)/100000</f>
        <v>18.01653746501534</v>
      </c>
      <c r="R250" s="8">
        <f>VLOOKUP($A250,OBITOS!A:AB,6,0)</f>
        <v>12</v>
      </c>
      <c r="S250" s="1">
        <f>VLOOKUP(A250,POP_2021_FX_ETARIA!A:AC,18,0)</f>
        <v>3199.2205875018703</v>
      </c>
      <c r="T250" s="3">
        <f t="shared" si="31"/>
        <v>375.09135965426719</v>
      </c>
      <c r="U250" s="12">
        <f>(T250*POP_PADRAO!$F$2)/100000</f>
        <v>57.228670412101607</v>
      </c>
      <c r="V250" s="8">
        <f>VLOOKUP(A250,OBITOS!A:AC,7,0)</f>
        <v>12</v>
      </c>
      <c r="W250" s="1">
        <f>VLOOKUP(A250,POP_2021_FX_ETARIA!A:AC,21,0)</f>
        <v>2647.9973861903723</v>
      </c>
      <c r="X250" s="3">
        <f t="shared" si="32"/>
        <v>453.17265275945726</v>
      </c>
      <c r="Y250" s="12">
        <f>(X250*POP_PADRAO!$G$2)/100000</f>
        <v>55.259647698518485</v>
      </c>
      <c r="Z250" s="8">
        <f>VLOOKUP(A250,OBITOS!A:AC,8,0)</f>
        <v>15</v>
      </c>
      <c r="AA250" s="1">
        <f>VLOOKUP(A250,POP_2021_FX_ETARIA!A:AC,24,0)</f>
        <v>1899.7217186141811</v>
      </c>
      <c r="AB250" s="3">
        <f t="shared" si="33"/>
        <v>789.58933053322551</v>
      </c>
      <c r="AC250" s="12">
        <f>(AB250*POP_PADRAO!$H$2)/100000</f>
        <v>72.083681047757082</v>
      </c>
      <c r="AD250" s="8">
        <f>VLOOKUP(A250,OBITOS!A:AC,9,0)</f>
        <v>30</v>
      </c>
      <c r="AE250" s="1">
        <f>VLOOKUP(A250,POP_2021_FX_ETARIA!A:AC,27,0)</f>
        <v>1364.0007396449703</v>
      </c>
      <c r="AF250" s="3">
        <f t="shared" si="34"/>
        <v>2199.4122970790004</v>
      </c>
      <c r="AG250" s="12">
        <f>(AF250*POP_PADRAO!$I$2)/100000</f>
        <v>152.07847913376557</v>
      </c>
      <c r="AH250" s="12">
        <f t="shared" si="35"/>
        <v>358.47999490358518</v>
      </c>
    </row>
    <row r="251" spans="1:34" x14ac:dyDescent="0.25">
      <c r="A251" s="8" t="s">
        <v>250</v>
      </c>
      <c r="B251" s="6">
        <f>VLOOKUP($A251,OBITOS!A:AC,2,0)</f>
        <v>0</v>
      </c>
      <c r="C251" s="1">
        <f>VLOOKUP(A251,POP_2021_FX_ETARIA!A:AC,6,0)</f>
        <v>3418.4645554827125</v>
      </c>
      <c r="D251" s="3">
        <f t="shared" si="27"/>
        <v>0</v>
      </c>
      <c r="E251" s="12">
        <f>(D251*POP_PADRAO!$B$2)/100000</f>
        <v>0</v>
      </c>
      <c r="F251" s="6">
        <f>VLOOKUP(A251,OBITOS!A:AC,3,0)</f>
        <v>0</v>
      </c>
      <c r="G251" s="1">
        <f>VLOOKUP(A251,POP_2021_FX_ETARIA!A:AC,9,0)</f>
        <v>2732.4040764570514</v>
      </c>
      <c r="H251" s="3">
        <f t="shared" si="28"/>
        <v>0</v>
      </c>
      <c r="I251" s="12">
        <f>(H251*POP_PADRAO!$C$2)/100000</f>
        <v>0</v>
      </c>
      <c r="J251" s="8">
        <f>VLOOKUP(A251,OBITOS!A:AC,4,0)</f>
        <v>0</v>
      </c>
      <c r="K251" s="1">
        <f>VLOOKUP(A251,POP_2021_FX_ETARIA!A:AC,12,0)</f>
        <v>4061.0452533904354</v>
      </c>
      <c r="L251" s="3">
        <f t="shared" si="29"/>
        <v>0</v>
      </c>
      <c r="M251" s="12">
        <f>(L251*POP_PADRAO!$D$2)/100000</f>
        <v>0</v>
      </c>
      <c r="N251" s="8">
        <f>VLOOKUP(A251,OBITOS!A:AB,5,0)</f>
        <v>2</v>
      </c>
      <c r="O251" s="1">
        <f>VLOOKUP(A251,POP_2021_FX_ETARIA!A:AC,15,0)</f>
        <v>3746.8535241064469</v>
      </c>
      <c r="P251" s="3">
        <f t="shared" si="30"/>
        <v>53.378120792084125</v>
      </c>
      <c r="Q251" s="12">
        <f>(P251*POP_PADRAO!$E$2)/100000</f>
        <v>8.8490293503427129</v>
      </c>
      <c r="R251" s="8">
        <f>VLOOKUP($A251,OBITOS!A:AB,6,0)</f>
        <v>4</v>
      </c>
      <c r="S251" s="1">
        <f>VLOOKUP(A251,POP_2021_FX_ETARIA!A:AC,18,0)</f>
        <v>3387.1065041989132</v>
      </c>
      <c r="T251" s="3">
        <f t="shared" si="31"/>
        <v>118.09489884777162</v>
      </c>
      <c r="U251" s="12">
        <f>(T251*POP_PADRAO!$F$2)/100000</f>
        <v>18.018047789048058</v>
      </c>
      <c r="V251" s="8">
        <f>VLOOKUP(A251,OBITOS!A:AC,7,0)</f>
        <v>14</v>
      </c>
      <c r="W251" s="1">
        <f>VLOOKUP(A251,POP_2021_FX_ETARIA!A:AC,21,0)</f>
        <v>3046.8206256577059</v>
      </c>
      <c r="X251" s="3">
        <f t="shared" si="32"/>
        <v>459.4953796132279</v>
      </c>
      <c r="Y251" s="12">
        <f>(X251*POP_PADRAO!$G$2)/100000</f>
        <v>56.030637863758628</v>
      </c>
      <c r="Z251" s="8">
        <f>VLOOKUP(A251,OBITOS!A:AC,8,0)</f>
        <v>20</v>
      </c>
      <c r="AA251" s="1">
        <f>VLOOKUP(A251,POP_2021_FX_ETARIA!A:AC,24,0)</f>
        <v>2405.2854122621561</v>
      </c>
      <c r="AB251" s="3">
        <f t="shared" si="33"/>
        <v>831.50215346752236</v>
      </c>
      <c r="AC251" s="12">
        <f>(AB251*POP_PADRAO!$H$2)/100000</f>
        <v>75.910012589201131</v>
      </c>
      <c r="AD251" s="8">
        <f>VLOOKUP(A251,OBITOS!A:AC,9,0)</f>
        <v>54</v>
      </c>
      <c r="AE251" s="1">
        <f>VLOOKUP(A251,POP_2021_FX_ETARIA!A:AC,27,0)</f>
        <v>1880.0393963463066</v>
      </c>
      <c r="AF251" s="3">
        <f t="shared" si="34"/>
        <v>2872.2802354538057</v>
      </c>
      <c r="AG251" s="12">
        <f>(AF251*POP_PADRAO!$I$2)/100000</f>
        <v>198.60396817545802</v>
      </c>
      <c r="AH251" s="12">
        <f t="shared" si="35"/>
        <v>357.41169576780857</v>
      </c>
    </row>
    <row r="252" spans="1:34" x14ac:dyDescent="0.25">
      <c r="A252" s="8" t="s">
        <v>251</v>
      </c>
      <c r="B252" s="6">
        <f>VLOOKUP($A252,OBITOS!A:AC,2,0)</f>
        <v>0</v>
      </c>
      <c r="C252" s="1">
        <f>VLOOKUP(A252,POP_2021_FX_ETARIA!A:AC,6,0)</f>
        <v>2212.9904512156886</v>
      </c>
      <c r="D252" s="3">
        <f t="shared" si="27"/>
        <v>0</v>
      </c>
      <c r="E252" s="12">
        <f>(D252*POP_PADRAO!$B$2)/100000</f>
        <v>0</v>
      </c>
      <c r="F252" s="6">
        <f>VLOOKUP(A252,OBITOS!A:AC,3,0)</f>
        <v>0</v>
      </c>
      <c r="G252" s="1">
        <f>VLOOKUP(A252,POP_2021_FX_ETARIA!A:AC,9,0)</f>
        <v>1875.8414502418634</v>
      </c>
      <c r="H252" s="3">
        <f t="shared" si="28"/>
        <v>0</v>
      </c>
      <c r="I252" s="12">
        <f>(H252*POP_PADRAO!$C$2)/100000</f>
        <v>0</v>
      </c>
      <c r="J252" s="8">
        <f>VLOOKUP(A252,OBITOS!A:AC,4,0)</f>
        <v>1</v>
      </c>
      <c r="K252" s="1">
        <f>VLOOKUP(A252,POP_2021_FX_ETARIA!A:AC,12,0)</f>
        <v>2460.6970259338568</v>
      </c>
      <c r="L252" s="3">
        <f t="shared" si="29"/>
        <v>40.638891722986131</v>
      </c>
      <c r="M252" s="12">
        <f>(L252*POP_PADRAO!$D$2)/100000</f>
        <v>6.0137887276888833</v>
      </c>
      <c r="N252" s="8">
        <f>VLOOKUP(A252,OBITOS!A:AB,5,0)</f>
        <v>3</v>
      </c>
      <c r="O252" s="1">
        <f>VLOOKUP(A252,POP_2021_FX_ETARIA!A:AC,15,0)</f>
        <v>2247.675036187507</v>
      </c>
      <c r="P252" s="3">
        <f t="shared" si="30"/>
        <v>133.47125147986614</v>
      </c>
      <c r="Q252" s="12">
        <f>(P252*POP_PADRAO!$E$2)/100000</f>
        <v>22.126875286090289</v>
      </c>
      <c r="R252" s="8">
        <f>VLOOKUP($A252,OBITOS!A:AB,6,0)</f>
        <v>2</v>
      </c>
      <c r="S252" s="1">
        <f>VLOOKUP(A252,POP_2021_FX_ETARIA!A:AC,18,0)</f>
        <v>1967.2968549316647</v>
      </c>
      <c r="T252" s="3">
        <f t="shared" si="31"/>
        <v>101.66233911198275</v>
      </c>
      <c r="U252" s="12">
        <f>(T252*POP_PADRAO!$F$2)/100000</f>
        <v>15.510889143715787</v>
      </c>
      <c r="V252" s="8">
        <f>VLOOKUP(A252,OBITOS!A:AC,7,0)</f>
        <v>9</v>
      </c>
      <c r="W252" s="1">
        <f>VLOOKUP(A252,POP_2021_FX_ETARIA!A:AC,21,0)</f>
        <v>1648.2167320386493</v>
      </c>
      <c r="X252" s="3">
        <f t="shared" si="32"/>
        <v>546.04469333763313</v>
      </c>
      <c r="Y252" s="12">
        <f>(X252*POP_PADRAO!$G$2)/100000</f>
        <v>66.58441809704604</v>
      </c>
      <c r="Z252" s="8">
        <f>VLOOKUP(A252,OBITOS!A:AC,8,0)</f>
        <v>12</v>
      </c>
      <c r="AA252" s="1">
        <f>VLOOKUP(A252,POP_2021_FX_ETARIA!A:AC,24,0)</f>
        <v>1125.6342494714588</v>
      </c>
      <c r="AB252" s="3">
        <f t="shared" si="33"/>
        <v>1066.0656430483166</v>
      </c>
      <c r="AC252" s="12">
        <f>(AB252*POP_PADRAO!$H$2)/100000</f>
        <v>97.32392880432073</v>
      </c>
      <c r="AD252" s="8">
        <f>VLOOKUP(A252,OBITOS!A:AC,9,0)</f>
        <v>22</v>
      </c>
      <c r="AE252" s="1">
        <f>VLOOKUP(A252,POP_2021_FX_ETARIA!A:AC,27,0)</f>
        <v>671.91548848292291</v>
      </c>
      <c r="AF252" s="3">
        <f t="shared" si="34"/>
        <v>3274.2212937630688</v>
      </c>
      <c r="AG252" s="12">
        <f>(AF252*POP_PADRAO!$I$2)/100000</f>
        <v>226.39620382416749</v>
      </c>
      <c r="AH252" s="12">
        <f t="shared" si="35"/>
        <v>433.95610388302919</v>
      </c>
    </row>
    <row r="253" spans="1:34" x14ac:dyDescent="0.25">
      <c r="A253" s="8" t="s">
        <v>252</v>
      </c>
      <c r="B253" s="6">
        <f>VLOOKUP($A253,OBITOS!A:AC,2,0)</f>
        <v>0</v>
      </c>
      <c r="C253" s="1">
        <f>VLOOKUP(A253,POP_2021_FX_ETARIA!A:AC,6,0)</f>
        <v>3343.6148561981586</v>
      </c>
      <c r="D253" s="3">
        <f t="shared" si="27"/>
        <v>0</v>
      </c>
      <c r="E253" s="12">
        <f>(D253*POP_PADRAO!$B$2)/100000</f>
        <v>0</v>
      </c>
      <c r="F253" s="6">
        <f>VLOOKUP(A253,OBITOS!A:AC,3,0)</f>
        <v>0</v>
      </c>
      <c r="G253" s="1">
        <f>VLOOKUP(A253,POP_2021_FX_ETARIA!A:AC,9,0)</f>
        <v>2680.2120884797819</v>
      </c>
      <c r="H253" s="3">
        <f t="shared" si="28"/>
        <v>0</v>
      </c>
      <c r="I253" s="12">
        <f>(H253*POP_PADRAO!$C$2)/100000</f>
        <v>0</v>
      </c>
      <c r="J253" s="8">
        <f>VLOOKUP(A253,OBITOS!A:AC,4,0)</f>
        <v>2</v>
      </c>
      <c r="K253" s="1">
        <f>VLOOKUP(A253,POP_2021_FX_ETARIA!A:AC,12,0)</f>
        <v>3603.5187247204376</v>
      </c>
      <c r="L253" s="3">
        <f t="shared" si="29"/>
        <v>55.501307271690699</v>
      </c>
      <c r="M253" s="12">
        <f>(L253*POP_PADRAO!$D$2)/100000</f>
        <v>8.2131456319637337</v>
      </c>
      <c r="N253" s="8">
        <f>VLOOKUP(A253,OBITOS!A:AB,5,0)</f>
        <v>5</v>
      </c>
      <c r="O253" s="1">
        <f>VLOOKUP(A253,POP_2021_FX_ETARIA!A:AC,15,0)</f>
        <v>3315.2387261997551</v>
      </c>
      <c r="P253" s="3">
        <f t="shared" si="30"/>
        <v>150.81870154586062</v>
      </c>
      <c r="Q253" s="12">
        <f>(P253*POP_PADRAO!$E$2)/100000</f>
        <v>25.002737015759028</v>
      </c>
      <c r="R253" s="8">
        <f>VLOOKUP($A253,OBITOS!A:AB,6,0)</f>
        <v>6</v>
      </c>
      <c r="S253" s="1">
        <f>VLOOKUP(A253,POP_2021_FX_ETARIA!A:AC,18,0)</f>
        <v>2669.6723859706899</v>
      </c>
      <c r="T253" s="3">
        <f t="shared" si="31"/>
        <v>224.74667796432286</v>
      </c>
      <c r="U253" s="12">
        <f>(T253*POP_PADRAO!$F$2)/100000</f>
        <v>34.290188852364437</v>
      </c>
      <c r="V253" s="8">
        <f>VLOOKUP(A253,OBITOS!A:AC,7,0)</f>
        <v>10</v>
      </c>
      <c r="W253" s="1">
        <f>VLOOKUP(A253,POP_2021_FX_ETARIA!A:AC,21,0)</f>
        <v>2204.0556299626901</v>
      </c>
      <c r="X253" s="3">
        <f t="shared" si="32"/>
        <v>453.70905634397616</v>
      </c>
      <c r="Y253" s="12">
        <f>(X253*POP_PADRAO!$G$2)/100000</f>
        <v>55.325056484605298</v>
      </c>
      <c r="Z253" s="8">
        <f>VLOOKUP(A253,OBITOS!A:AC,8,0)</f>
        <v>24</v>
      </c>
      <c r="AA253" s="1">
        <f>VLOOKUP(A253,POP_2021_FX_ETARIA!A:AC,24,0)</f>
        <v>1630.2854122621563</v>
      </c>
      <c r="AB253" s="3">
        <f t="shared" si="33"/>
        <v>1472.1348678878262</v>
      </c>
      <c r="AC253" s="12">
        <f>(AB253*POP_PADRAO!$H$2)/100000</f>
        <v>134.3950534443585</v>
      </c>
      <c r="AD253" s="8">
        <f>VLOOKUP(A253,OBITOS!A:AC,9,0)</f>
        <v>25</v>
      </c>
      <c r="AE253" s="1">
        <f>VLOOKUP(A253,POP_2021_FX_ETARIA!A:AC,27,0)</f>
        <v>973.11898332009525</v>
      </c>
      <c r="AF253" s="3">
        <f t="shared" si="34"/>
        <v>2569.0589155608491</v>
      </c>
      <c r="AG253" s="12">
        <f>(AF253*POP_PADRAO!$I$2)/100000</f>
        <v>177.63771403952532</v>
      </c>
      <c r="AH253" s="12">
        <f t="shared" si="35"/>
        <v>434.86389546857629</v>
      </c>
    </row>
    <row r="254" spans="1:34" x14ac:dyDescent="0.25">
      <c r="A254" s="8" t="s">
        <v>253</v>
      </c>
      <c r="B254" s="6">
        <f>VLOOKUP($A254,OBITOS!A:AC,2,0)</f>
        <v>0</v>
      </c>
      <c r="C254" s="1">
        <f>VLOOKUP(A254,POP_2021_FX_ETARIA!A:AC,6,0)</f>
        <v>3670.4474609461922</v>
      </c>
      <c r="D254" s="3">
        <f t="shared" si="27"/>
        <v>0</v>
      </c>
      <c r="E254" s="12">
        <f>(D254*POP_PADRAO!$B$2)/100000</f>
        <v>0</v>
      </c>
      <c r="F254" s="6">
        <f>VLOOKUP(A254,OBITOS!A:AC,3,0)</f>
        <v>0</v>
      </c>
      <c r="G254" s="1">
        <f>VLOOKUP(A254,POP_2021_FX_ETARIA!A:AC,9,0)</f>
        <v>2946.0796691336527</v>
      </c>
      <c r="H254" s="3">
        <f t="shared" si="28"/>
        <v>0</v>
      </c>
      <c r="I254" s="12">
        <f>(H254*POP_PADRAO!$C$2)/100000</f>
        <v>0</v>
      </c>
      <c r="J254" s="8">
        <f>VLOOKUP(A254,OBITOS!A:AC,4,0)</f>
        <v>1</v>
      </c>
      <c r="K254" s="1">
        <f>VLOOKUP(A254,POP_2021_FX_ETARIA!A:AC,12,0)</f>
        <v>3934.3786893629458</v>
      </c>
      <c r="L254" s="3">
        <f t="shared" si="29"/>
        <v>25.416973783017308</v>
      </c>
      <c r="M254" s="12">
        <f>(L254*POP_PADRAO!$D$2)/100000</f>
        <v>3.7612322567797096</v>
      </c>
      <c r="N254" s="8">
        <f>VLOOKUP(A254,OBITOS!A:AB,5,0)</f>
        <v>6</v>
      </c>
      <c r="O254" s="1">
        <f>VLOOKUP(A254,POP_2021_FX_ETARIA!A:AC,15,0)</f>
        <v>3640.8637464592139</v>
      </c>
      <c r="P254" s="3">
        <f t="shared" si="30"/>
        <v>164.79605988647819</v>
      </c>
      <c r="Q254" s="12">
        <f>(P254*POP_PADRAO!$E$2)/100000</f>
        <v>27.319904656001711</v>
      </c>
      <c r="R254" s="8">
        <f>VLOOKUP($A254,OBITOS!A:AB,6,0)</f>
        <v>4</v>
      </c>
      <c r="S254" s="1">
        <f>VLOOKUP(A254,POP_2021_FX_ETARIA!A:AC,18,0)</f>
        <v>2992.3933968380629</v>
      </c>
      <c r="T254" s="3">
        <f t="shared" si="31"/>
        <v>133.67226395522169</v>
      </c>
      <c r="U254" s="12">
        <f>(T254*POP_PADRAO!$F$2)/100000</f>
        <v>20.394727151763661</v>
      </c>
      <c r="V254" s="8">
        <f>VLOOKUP(A254,OBITOS!A:AC,7,0)</f>
        <v>14</v>
      </c>
      <c r="W254" s="1">
        <f>VLOOKUP(A254,POP_2021_FX_ETARIA!A:AC,21,0)</f>
        <v>2295.5380091483335</v>
      </c>
      <c r="X254" s="3">
        <f t="shared" si="32"/>
        <v>609.87881464851603</v>
      </c>
      <c r="Y254" s="12">
        <f>(X254*POP_PADRAO!$G$2)/100000</f>
        <v>74.3683190745312</v>
      </c>
      <c r="Z254" s="8">
        <f>VLOOKUP(A254,OBITOS!A:AC,8,0)</f>
        <v>17</v>
      </c>
      <c r="AA254" s="1">
        <f>VLOOKUP(A254,POP_2021_FX_ETARIA!A:AC,24,0)</f>
        <v>1562.4152489755372</v>
      </c>
      <c r="AB254" s="3">
        <f t="shared" si="33"/>
        <v>1088.0590170344765</v>
      </c>
      <c r="AC254" s="12">
        <f>(AB254*POP_PADRAO!$H$2)/100000</f>
        <v>99.331761603317332</v>
      </c>
      <c r="AD254" s="8">
        <f>VLOOKUP(A254,OBITOS!A:AC,9,0)</f>
        <v>26</v>
      </c>
      <c r="AE254" s="1">
        <f>VLOOKUP(A254,POP_2021_FX_ETARIA!A:AC,27,0)</f>
        <v>880.85576923076917</v>
      </c>
      <c r="AF254" s="3">
        <f t="shared" si="34"/>
        <v>2951.6750537610937</v>
      </c>
      <c r="AG254" s="12">
        <f>(AF254*POP_PADRAO!$I$2)/100000</f>
        <v>204.09372706937239</v>
      </c>
      <c r="AH254" s="12">
        <f t="shared" si="35"/>
        <v>429.26967181176599</v>
      </c>
    </row>
    <row r="255" spans="1:34" x14ac:dyDescent="0.25">
      <c r="A255" s="8" t="s">
        <v>254</v>
      </c>
      <c r="B255" s="6">
        <f>VLOOKUP($A255,OBITOS!A:AC,2,0)</f>
        <v>0</v>
      </c>
      <c r="C255" s="1">
        <f>VLOOKUP(A255,POP_2021_FX_ETARIA!A:AC,6,0)</f>
        <v>3979.6070141083269</v>
      </c>
      <c r="D255" s="3">
        <f t="shared" si="27"/>
        <v>0</v>
      </c>
      <c r="E255" s="12">
        <f>(D255*POP_PADRAO!$B$2)/100000</f>
        <v>0</v>
      </c>
      <c r="F255" s="6">
        <f>VLOOKUP(A255,OBITOS!A:AC,3,0)</f>
        <v>0</v>
      </c>
      <c r="G255" s="1">
        <f>VLOOKUP(A255,POP_2021_FX_ETARIA!A:AC,9,0)</f>
        <v>3390.3297779712666</v>
      </c>
      <c r="H255" s="3">
        <f t="shared" si="28"/>
        <v>0</v>
      </c>
      <c r="I255" s="12">
        <f>(H255*POP_PADRAO!$C$2)/100000</f>
        <v>0</v>
      </c>
      <c r="J255" s="8">
        <f>VLOOKUP(A255,OBITOS!A:AC,4,0)</f>
        <v>0</v>
      </c>
      <c r="K255" s="1">
        <f>VLOOKUP(A255,POP_2021_FX_ETARIA!A:AC,12,0)</f>
        <v>4825.274693161894</v>
      </c>
      <c r="L255" s="3">
        <f t="shared" si="29"/>
        <v>0</v>
      </c>
      <c r="M255" s="12">
        <f>(L255*POP_PADRAO!$D$2)/100000</f>
        <v>0</v>
      </c>
      <c r="N255" s="8">
        <f>VLOOKUP(A255,OBITOS!A:AB,5,0)</f>
        <v>6</v>
      </c>
      <c r="O255" s="1">
        <f>VLOOKUP(A255,POP_2021_FX_ETARIA!A:AC,15,0)</f>
        <v>4709.0596904634831</v>
      </c>
      <c r="P255" s="3">
        <f t="shared" si="30"/>
        <v>127.41397209618844</v>
      </c>
      <c r="Q255" s="12">
        <f>(P255*POP_PADRAO!$E$2)/100000</f>
        <v>21.122699000863353</v>
      </c>
      <c r="R255" s="8">
        <f>VLOOKUP($A255,OBITOS!A:AB,6,0)</f>
        <v>19</v>
      </c>
      <c r="S255" s="1">
        <f>VLOOKUP(A255,POP_2021_FX_ETARIA!A:AC,18,0)</f>
        <v>4118.9414991770982</v>
      </c>
      <c r="T255" s="3">
        <f t="shared" si="31"/>
        <v>461.28356044376716</v>
      </c>
      <c r="U255" s="12">
        <f>(T255*POP_PADRAO!$F$2)/100000</f>
        <v>70.379240064312626</v>
      </c>
      <c r="V255" s="8">
        <f>VLOOKUP(A255,OBITOS!A:AC,7,0)</f>
        <v>21</v>
      </c>
      <c r="W255" s="1">
        <f>VLOOKUP(A255,POP_2021_FX_ETARIA!A:AC,21,0)</f>
        <v>3518.0908298845566</v>
      </c>
      <c r="X255" s="3">
        <f t="shared" si="32"/>
        <v>596.91466239628323</v>
      </c>
      <c r="Y255" s="12">
        <f>(X255*POP_PADRAO!$G$2)/100000</f>
        <v>72.787476802152071</v>
      </c>
      <c r="Z255" s="8">
        <f>VLOOKUP(A255,OBITOS!A:AC,8,0)</f>
        <v>16</v>
      </c>
      <c r="AA255" s="1">
        <f>VLOOKUP(A255,POP_2021_FX_ETARIA!A:AC,24,0)</f>
        <v>2434.1553458338508</v>
      </c>
      <c r="AB255" s="3">
        <f t="shared" si="33"/>
        <v>657.31219773563782</v>
      </c>
      <c r="AC255" s="12">
        <f>(AB255*POP_PADRAO!$H$2)/100000</f>
        <v>60.007754636677134</v>
      </c>
      <c r="AD255" s="8">
        <f>VLOOKUP(A255,OBITOS!A:AC,9,0)</f>
        <v>52</v>
      </c>
      <c r="AE255" s="1">
        <f>VLOOKUP(A255,POP_2021_FX_ETARIA!A:AC,27,0)</f>
        <v>1967.9319526627219</v>
      </c>
      <c r="AF255" s="3">
        <f t="shared" si="34"/>
        <v>2642.3677876484039</v>
      </c>
      <c r="AG255" s="12">
        <f>(AF255*POP_PADRAO!$I$2)/100000</f>
        <v>182.70665986150399</v>
      </c>
      <c r="AH255" s="12">
        <f t="shared" si="35"/>
        <v>407.0038303655092</v>
      </c>
    </row>
    <row r="256" spans="1:34" x14ac:dyDescent="0.25">
      <c r="A256" s="8" t="s">
        <v>255</v>
      </c>
      <c r="B256" s="6">
        <f>VLOOKUP($A256,OBITOS!A:AC,2,0)</f>
        <v>0</v>
      </c>
      <c r="C256" s="1">
        <f>VLOOKUP(A256,POP_2021_FX_ETARIA!A:AC,6,0)</f>
        <v>3312.0991933415044</v>
      </c>
      <c r="D256" s="3">
        <f t="shared" si="27"/>
        <v>0</v>
      </c>
      <c r="E256" s="12">
        <f>(D256*POP_PADRAO!$B$2)/100000</f>
        <v>0</v>
      </c>
      <c r="F256" s="6">
        <f>VLOOKUP(A256,OBITOS!A:AC,3,0)</f>
        <v>0</v>
      </c>
      <c r="G256" s="1">
        <f>VLOOKUP(A256,POP_2021_FX_ETARIA!A:AC,9,0)</f>
        <v>2560.4775278260458</v>
      </c>
      <c r="H256" s="3">
        <f t="shared" si="28"/>
        <v>0</v>
      </c>
      <c r="I256" s="12">
        <f>(H256*POP_PADRAO!$C$2)/100000</f>
        <v>0</v>
      </c>
      <c r="J256" s="8">
        <f>VLOOKUP(A256,OBITOS!A:AC,4,0)</f>
        <v>0</v>
      </c>
      <c r="K256" s="1">
        <f>VLOOKUP(A256,POP_2021_FX_ETARIA!A:AC,12,0)</f>
        <v>3347.9006423982869</v>
      </c>
      <c r="L256" s="3">
        <f t="shared" si="29"/>
        <v>0</v>
      </c>
      <c r="M256" s="12">
        <f>(L256*POP_PADRAO!$D$2)/100000</f>
        <v>0</v>
      </c>
      <c r="N256" s="8">
        <f>VLOOKUP(A256,OBITOS!A:AB,5,0)</f>
        <v>4</v>
      </c>
      <c r="O256" s="1">
        <f>VLOOKUP(A256,POP_2021_FX_ETARIA!A:AC,15,0)</f>
        <v>3007.0985413651042</v>
      </c>
      <c r="P256" s="3">
        <f t="shared" si="30"/>
        <v>133.01858735178521</v>
      </c>
      <c r="Q256" s="12">
        <f>(P256*POP_PADRAO!$E$2)/100000</f>
        <v>22.051832588899099</v>
      </c>
      <c r="R256" s="8">
        <f>VLOOKUP($A256,OBITOS!A:AB,6,0)</f>
        <v>7</v>
      </c>
      <c r="S256" s="1">
        <f>VLOOKUP(A256,POP_2021_FX_ETARIA!A:AC,18,0)</f>
        <v>2497.5742466655688</v>
      </c>
      <c r="T256" s="3">
        <f t="shared" si="31"/>
        <v>280.27194824520132</v>
      </c>
      <c r="U256" s="12">
        <f>(T256*POP_PADRAO!$F$2)/100000</f>
        <v>42.761824656975278</v>
      </c>
      <c r="V256" s="8">
        <f>VLOOKUP(A256,OBITOS!A:AC,7,0)</f>
        <v>12</v>
      </c>
      <c r="W256" s="1">
        <f>VLOOKUP(A256,POP_2021_FX_ETARIA!A:AC,21,0)</f>
        <v>2057.3759207882904</v>
      </c>
      <c r="X256" s="3">
        <f t="shared" si="32"/>
        <v>583.2672521705299</v>
      </c>
      <c r="Y256" s="12">
        <f>(X256*POP_PADRAO!$G$2)/100000</f>
        <v>71.123318392592012</v>
      </c>
      <c r="Z256" s="8">
        <f>VLOOKUP(A256,OBITOS!A:AC,8,0)</f>
        <v>19</v>
      </c>
      <c r="AA256" s="1">
        <f>VLOOKUP(A256,POP_2021_FX_ETARIA!A:AC,24,0)</f>
        <v>1173.1501057082451</v>
      </c>
      <c r="AB256" s="3">
        <f t="shared" si="33"/>
        <v>1619.5710938907914</v>
      </c>
      <c r="AC256" s="12">
        <f>(AB256*POP_PADRAO!$H$2)/100000</f>
        <v>147.85489323589371</v>
      </c>
      <c r="AD256" s="8">
        <f>VLOOKUP(A256,OBITOS!A:AC,9,0)</f>
        <v>13</v>
      </c>
      <c r="AE256" s="1">
        <f>VLOOKUP(A256,POP_2021_FX_ETARIA!A:AC,27,0)</f>
        <v>582.54741858617945</v>
      </c>
      <c r="AF256" s="3">
        <f t="shared" si="34"/>
        <v>2231.5779943803559</v>
      </c>
      <c r="AG256" s="12">
        <f>(AF256*POP_PADRAO!$I$2)/100000</f>
        <v>154.30257796796948</v>
      </c>
      <c r="AH256" s="12">
        <f t="shared" si="35"/>
        <v>438.0944468423296</v>
      </c>
    </row>
    <row r="257" spans="1:34" x14ac:dyDescent="0.25">
      <c r="A257" s="8" t="s">
        <v>256</v>
      </c>
      <c r="B257" s="6">
        <f>VLOOKUP($A257,OBITOS!A:AC,2,0)</f>
        <v>0</v>
      </c>
      <c r="C257" s="1">
        <f>VLOOKUP(A257,POP_2021_FX_ETARIA!A:AC,6,0)</f>
        <v>2408.9784796055069</v>
      </c>
      <c r="D257" s="3">
        <f t="shared" si="27"/>
        <v>0</v>
      </c>
      <c r="E257" s="12">
        <f>(D257*POP_PADRAO!$B$2)/100000</f>
        <v>0</v>
      </c>
      <c r="F257" s="6">
        <f>VLOOKUP(A257,OBITOS!A:AC,3,0)</f>
        <v>1</v>
      </c>
      <c r="G257" s="1">
        <f>VLOOKUP(A257,POP_2021_FX_ETARIA!A:AC,9,0)</f>
        <v>1943.3840229183299</v>
      </c>
      <c r="H257" s="3">
        <f t="shared" si="28"/>
        <v>51.456633799959192</v>
      </c>
      <c r="I257" s="12">
        <f>(H257*POP_PADRAO!$C$2)/100000</f>
        <v>6.2292759030859672</v>
      </c>
      <c r="J257" s="8">
        <f>VLOOKUP(A257,OBITOS!A:AC,4,0)</f>
        <v>0</v>
      </c>
      <c r="K257" s="1">
        <f>VLOOKUP(A257,POP_2021_FX_ETARIA!A:AC,12,0)</f>
        <v>2411.960504401618</v>
      </c>
      <c r="L257" s="3">
        <f t="shared" si="29"/>
        <v>0</v>
      </c>
      <c r="M257" s="12">
        <f>(L257*POP_PADRAO!$D$2)/100000</f>
        <v>0</v>
      </c>
      <c r="N257" s="8">
        <f>VLOOKUP(A257,OBITOS!A:AB,5,0)</f>
        <v>0</v>
      </c>
      <c r="O257" s="1">
        <f>VLOOKUP(A257,POP_2021_FX_ETARIA!A:AC,15,0)</f>
        <v>2092.5122480792784</v>
      </c>
      <c r="P257" s="3">
        <f t="shared" si="30"/>
        <v>0</v>
      </c>
      <c r="Q257" s="12">
        <f>(P257*POP_PADRAO!$E$2)/100000</f>
        <v>0</v>
      </c>
      <c r="R257" s="8">
        <f>VLOOKUP($A257,OBITOS!A:AB,6,0)</f>
        <v>6</v>
      </c>
      <c r="S257" s="1">
        <f>VLOOKUP(A257,POP_2021_FX_ETARIA!A:AC,18,0)</f>
        <v>1831.7695702288818</v>
      </c>
      <c r="T257" s="3">
        <f t="shared" si="31"/>
        <v>327.55211668082757</v>
      </c>
      <c r="U257" s="12">
        <f>(T257*POP_PADRAO!$F$2)/100000</f>
        <v>49.975483694403124</v>
      </c>
      <c r="V257" s="8">
        <f>VLOOKUP(A257,OBITOS!A:AC,7,0)</f>
        <v>3</v>
      </c>
      <c r="W257" s="1">
        <f>VLOOKUP(A257,POP_2021_FX_ETARIA!A:AC,21,0)</f>
        <v>1554.290251602411</v>
      </c>
      <c r="X257" s="3">
        <f t="shared" si="32"/>
        <v>193.01414242977592</v>
      </c>
      <c r="Y257" s="12">
        <f>(X257*POP_PADRAO!$G$2)/100000</f>
        <v>23.536048449866435</v>
      </c>
      <c r="Z257" s="8">
        <f>VLOOKUP(A257,OBITOS!A:AC,8,0)</f>
        <v>5</v>
      </c>
      <c r="AA257" s="1">
        <f>VLOOKUP(A257,POP_2021_FX_ETARIA!A:AC,24,0)</f>
        <v>829.06976744186045</v>
      </c>
      <c r="AB257" s="3">
        <f t="shared" si="33"/>
        <v>603.08555399719501</v>
      </c>
      <c r="AC257" s="12">
        <f>(AB257*POP_PADRAO!$H$2)/100000</f>
        <v>55.057262095329669</v>
      </c>
      <c r="AD257" s="8">
        <f>VLOOKUP(A257,OBITOS!A:AC,9,0)</f>
        <v>10</v>
      </c>
      <c r="AE257" s="1">
        <f>VLOOKUP(A257,POP_2021_FX_ETARIA!A:AC,27,0)</f>
        <v>445.1853852263701</v>
      </c>
      <c r="AF257" s="3">
        <f t="shared" si="34"/>
        <v>2246.2552302598951</v>
      </c>
      <c r="AG257" s="12">
        <f>(AF257*POP_PADRAO!$I$2)/100000</f>
        <v>155.31743621597158</v>
      </c>
      <c r="AH257" s="12">
        <f t="shared" si="35"/>
        <v>290.11550635865677</v>
      </c>
    </row>
    <row r="258" spans="1:34" x14ac:dyDescent="0.25">
      <c r="A258" s="8" t="s">
        <v>257</v>
      </c>
      <c r="B258" s="6">
        <f>VLOOKUP($A258,OBITOS!A:AC,2,0)</f>
        <v>0</v>
      </c>
      <c r="C258" s="1">
        <f>VLOOKUP(A258,POP_2021_FX_ETARIA!A:AC,6,0)</f>
        <v>2484.8130433543311</v>
      </c>
      <c r="D258" s="3">
        <f t="shared" si="27"/>
        <v>0</v>
      </c>
      <c r="E258" s="12">
        <f>(D258*POP_PADRAO!$B$2)/100000</f>
        <v>0</v>
      </c>
      <c r="F258" s="6">
        <f>VLOOKUP(A258,OBITOS!A:AC,3,0)</f>
        <v>1</v>
      </c>
      <c r="G258" s="1">
        <f>VLOOKUP(A258,POP_2021_FX_ETARIA!A:AC,9,0)</f>
        <v>1941.0814352134503</v>
      </c>
      <c r="H258" s="3">
        <f t="shared" si="28"/>
        <v>51.517673697705284</v>
      </c>
      <c r="I258" s="12">
        <f>(H258*POP_PADRAO!$C$2)/100000</f>
        <v>6.2366653169686312</v>
      </c>
      <c r="J258" s="8">
        <f>VLOOKUP(A258,OBITOS!A:AC,4,0)</f>
        <v>2</v>
      </c>
      <c r="K258" s="1">
        <f>VLOOKUP(A258,POP_2021_FX_ETARIA!A:AC,12,0)</f>
        <v>2417.928241732096</v>
      </c>
      <c r="L258" s="3">
        <f t="shared" si="29"/>
        <v>82.715440660360088</v>
      </c>
      <c r="M258" s="12">
        <f>(L258*POP_PADRAO!$D$2)/100000</f>
        <v>12.240323580668285</v>
      </c>
      <c r="N258" s="8">
        <f>VLOOKUP(A258,OBITOS!A:AB,5,0)</f>
        <v>2</v>
      </c>
      <c r="O258" s="1">
        <f>VLOOKUP(A258,POP_2021_FX_ETARIA!A:AC,15,0)</f>
        <v>2441.0821734773408</v>
      </c>
      <c r="P258" s="3">
        <f t="shared" si="30"/>
        <v>81.930875647294741</v>
      </c>
      <c r="Q258" s="12">
        <f>(P258*POP_PADRAO!$E$2)/100000</f>
        <v>13.582507449563632</v>
      </c>
      <c r="R258" s="8">
        <f>VLOOKUP($A258,OBITOS!A:AB,6,0)</f>
        <v>3</v>
      </c>
      <c r="S258" s="1">
        <f>VLOOKUP(A258,POP_2021_FX_ETARIA!A:AC,18,0)</f>
        <v>1825.3158900049398</v>
      </c>
      <c r="T258" s="3">
        <f t="shared" si="31"/>
        <v>164.35511334927793</v>
      </c>
      <c r="U258" s="12">
        <f>(T258*POP_PADRAO!$F$2)/100000</f>
        <v>25.076089785376698</v>
      </c>
      <c r="V258" s="8">
        <f>VLOOKUP(A258,OBITOS!A:AC,7,0)</f>
        <v>8</v>
      </c>
      <c r="W258" s="1">
        <f>VLOOKUP(A258,POP_2021_FX_ETARIA!A:AC,21,0)</f>
        <v>1462.9370993973023</v>
      </c>
      <c r="X258" s="3">
        <f t="shared" si="32"/>
        <v>546.84511065416439</v>
      </c>
      <c r="Y258" s="12">
        <f>(X258*POP_PADRAO!$G$2)/100000</f>
        <v>66.682020586194454</v>
      </c>
      <c r="Z258" s="8">
        <f>VLOOKUP(A258,OBITOS!A:AC,8,0)</f>
        <v>7</v>
      </c>
      <c r="AA258" s="1">
        <f>VLOOKUP(A258,POP_2021_FX_ETARIA!A:AC,24,0)</f>
        <v>1086.3107822410147</v>
      </c>
      <c r="AB258" s="3">
        <f t="shared" si="33"/>
        <v>644.38281516080383</v>
      </c>
      <c r="AC258" s="12">
        <f>(AB258*POP_PADRAO!$H$2)/100000</f>
        <v>58.827397388132034</v>
      </c>
      <c r="AD258" s="8">
        <f>VLOOKUP(A258,OBITOS!A:AC,9,0)</f>
        <v>8</v>
      </c>
      <c r="AE258" s="1">
        <f>VLOOKUP(A258,POP_2021_FX_ETARIA!A:AC,27,0)</f>
        <v>539.51834789515488</v>
      </c>
      <c r="AF258" s="3">
        <f t="shared" si="34"/>
        <v>1482.8040661102127</v>
      </c>
      <c r="AG258" s="12">
        <f>(AF258*POP_PADRAO!$I$2)/100000</f>
        <v>102.52856525667816</v>
      </c>
      <c r="AH258" s="12">
        <f t="shared" si="35"/>
        <v>285.17356936358192</v>
      </c>
    </row>
    <row r="259" spans="1:34" x14ac:dyDescent="0.25">
      <c r="A259" s="8" t="s">
        <v>258</v>
      </c>
      <c r="B259" s="6">
        <f>VLOOKUP($A259,OBITOS!A:AC,2,0)</f>
        <v>0</v>
      </c>
      <c r="C259" s="1">
        <f>VLOOKUP(A259,POP_2021_FX_ETARIA!A:AC,6,0)</f>
        <v>2444.8066461861231</v>
      </c>
      <c r="D259" s="3">
        <f t="shared" si="27"/>
        <v>0</v>
      </c>
      <c r="E259" s="12">
        <f>(D259*POP_PADRAO!$B$2)/100000</f>
        <v>0</v>
      </c>
      <c r="F259" s="6">
        <f>VLOOKUP(A259,OBITOS!A:AC,3,0)</f>
        <v>0</v>
      </c>
      <c r="G259" s="1">
        <f>VLOOKUP(A259,POP_2021_FX_ETARIA!A:AC,9,0)</f>
        <v>1895.7773943054358</v>
      </c>
      <c r="H259" s="3">
        <f t="shared" si="28"/>
        <v>0</v>
      </c>
      <c r="I259" s="12">
        <f>(H259*POP_PADRAO!$C$2)/100000</f>
        <v>0</v>
      </c>
      <c r="J259" s="8">
        <f>VLOOKUP(A259,OBITOS!A:AC,4,0)</f>
        <v>1</v>
      </c>
      <c r="K259" s="1">
        <f>VLOOKUP(A259,POP_2021_FX_ETARIA!A:AC,12,0)</f>
        <v>2573.0714285714284</v>
      </c>
      <c r="L259" s="3">
        <f t="shared" si="29"/>
        <v>38.864059073369795</v>
      </c>
      <c r="M259" s="12">
        <f>(L259*POP_PADRAO!$D$2)/100000</f>
        <v>5.7511470037326227</v>
      </c>
      <c r="N259" s="8">
        <f>VLOOKUP(A259,OBITOS!A:AB,5,0)</f>
        <v>6</v>
      </c>
      <c r="O259" s="1">
        <f>VLOOKUP(A259,POP_2021_FX_ETARIA!A:AC,15,0)</f>
        <v>2361.5536145697824</v>
      </c>
      <c r="P259" s="3">
        <f t="shared" si="30"/>
        <v>254.07003097378563</v>
      </c>
      <c r="Q259" s="12">
        <f>(P259*POP_PADRAO!$E$2)/100000</f>
        <v>42.119751084660244</v>
      </c>
      <c r="R259" s="8">
        <f>VLOOKUP($A259,OBITOS!A:AB,6,0)</f>
        <v>5</v>
      </c>
      <c r="S259" s="1">
        <f>VLOOKUP(A259,POP_2021_FX_ETARIA!A:AC,18,0)</f>
        <v>1906.0107496463932</v>
      </c>
      <c r="T259" s="3">
        <f t="shared" si="31"/>
        <v>262.32800633089869</v>
      </c>
      <c r="U259" s="12">
        <f>(T259*POP_PADRAO!$F$2)/100000</f>
        <v>40.024070477156123</v>
      </c>
      <c r="V259" s="8">
        <f>VLOOKUP(A259,OBITOS!A:AC,7,0)</f>
        <v>10</v>
      </c>
      <c r="W259" s="1">
        <f>VLOOKUP(A259,POP_2021_FX_ETARIA!A:AC,21,0)</f>
        <v>1680.5055659268478</v>
      </c>
      <c r="X259" s="3">
        <f t="shared" si="32"/>
        <v>595.05902287712502</v>
      </c>
      <c r="Y259" s="12">
        <f>(X259*POP_PADRAO!$G$2)/100000</f>
        <v>72.561201042880782</v>
      </c>
      <c r="Z259" s="8">
        <f>VLOOKUP(A259,OBITOS!A:AC,8,0)</f>
        <v>8</v>
      </c>
      <c r="AA259" s="1">
        <f>VLOOKUP(A259,POP_2021_FX_ETARIA!A:AC,24,0)</f>
        <v>1179.986760446835</v>
      </c>
      <c r="AB259" s="3">
        <f t="shared" si="33"/>
        <v>677.97370853301584</v>
      </c>
      <c r="AC259" s="12">
        <f>(AB259*POP_PADRAO!$H$2)/100000</f>
        <v>61.893998151742352</v>
      </c>
      <c r="AD259" s="8">
        <f>VLOOKUP(A259,OBITOS!A:AC,9,0)</f>
        <v>17</v>
      </c>
      <c r="AE259" s="1">
        <f>VLOOKUP(A259,POP_2021_FX_ETARIA!A:AC,27,0)</f>
        <v>629.290353164257</v>
      </c>
      <c r="AF259" s="3">
        <f t="shared" si="34"/>
        <v>2701.4556817086104</v>
      </c>
      <c r="AG259" s="12">
        <f>(AF259*POP_PADRAO!$I$2)/100000</f>
        <v>186.79229540870332</v>
      </c>
      <c r="AH259" s="12">
        <f t="shared" si="35"/>
        <v>409.14246316887545</v>
      </c>
    </row>
    <row r="260" spans="1:34" x14ac:dyDescent="0.25">
      <c r="A260" s="8" t="s">
        <v>259</v>
      </c>
      <c r="B260" s="6">
        <f>VLOOKUP($A260,OBITOS!A:AC,2,0)</f>
        <v>0</v>
      </c>
      <c r="C260" s="1">
        <f>VLOOKUP(A260,POP_2021_FX_ETARIA!A:AC,6,0)</f>
        <v>2581.2514985763523</v>
      </c>
      <c r="D260" s="3">
        <f t="shared" ref="D260:D312" si="36">B260/C260*100000</f>
        <v>0</v>
      </c>
      <c r="E260" s="12">
        <f>(D260*POP_PADRAO!$B$2)/100000</f>
        <v>0</v>
      </c>
      <c r="F260" s="6">
        <f>VLOOKUP(A260,OBITOS!A:AC,3,0)</f>
        <v>0</v>
      </c>
      <c r="G260" s="1">
        <f>VLOOKUP(A260,POP_2021_FX_ETARIA!A:AC,9,0)</f>
        <v>1971.8852459016393</v>
      </c>
      <c r="H260" s="3">
        <f t="shared" ref="H260:H312" si="37">F260/G260*100000</f>
        <v>0</v>
      </c>
      <c r="I260" s="12">
        <f>(H260*POP_PADRAO!$C$2)/100000</f>
        <v>0</v>
      </c>
      <c r="J260" s="8">
        <f>VLOOKUP(A260,OBITOS!A:AC,4,0)</f>
        <v>1</v>
      </c>
      <c r="K260" s="1">
        <f>VLOOKUP(A260,POP_2021_FX_ETARIA!A:AC,12,0)</f>
        <v>2321.1481303930968</v>
      </c>
      <c r="L260" s="3">
        <f t="shared" ref="L260:L312" si="38">J260/K260*100000</f>
        <v>43.082127629254124</v>
      </c>
      <c r="M260" s="12">
        <f>(L260*POP_PADRAO!$D$2)/100000</f>
        <v>6.3753415144222023</v>
      </c>
      <c r="N260" s="8">
        <f>VLOOKUP(A260,OBITOS!A:AB,5,0)</f>
        <v>4</v>
      </c>
      <c r="O260" s="1">
        <f>VLOOKUP(A260,POP_2021_FX_ETARIA!A:AC,15,0)</f>
        <v>2385.4956327820109</v>
      </c>
      <c r="P260" s="3">
        <f t="shared" ref="P260:P312" si="39">N260/O260*100000</f>
        <v>167.68003869012006</v>
      </c>
      <c r="Q260" s="12">
        <f>(P260*POP_PADRAO!$E$2)/100000</f>
        <v>27.798010904413843</v>
      </c>
      <c r="R260" s="8">
        <f>VLOOKUP($A260,OBITOS!A:AB,6,0)</f>
        <v>7</v>
      </c>
      <c r="S260" s="1">
        <f>VLOOKUP(A260,POP_2021_FX_ETARIA!A:AC,18,0)</f>
        <v>1821.1462517680338</v>
      </c>
      <c r="T260" s="3">
        <f t="shared" ref="T260:T312" si="40">R260/S260*100000</f>
        <v>384.37330297905237</v>
      </c>
      <c r="U260" s="12">
        <f>(T260*POP_PADRAO!$F$2)/100000</f>
        <v>58.644840797384681</v>
      </c>
      <c r="V260" s="8">
        <f>VLOOKUP(A260,OBITOS!A:AC,7,0)</f>
        <v>7</v>
      </c>
      <c r="W260" s="1">
        <f>VLOOKUP(A260,POP_2021_FX_ETARIA!A:AC,21,0)</f>
        <v>1381.8654497683744</v>
      </c>
      <c r="X260" s="3">
        <f t="shared" ref="X260:X312" si="41">V260/W260*100000</f>
        <v>506.56161938004362</v>
      </c>
      <c r="Y260" s="12">
        <f>(X260*POP_PADRAO!$G$2)/100000</f>
        <v>61.769871712427708</v>
      </c>
      <c r="Z260" s="8">
        <f>VLOOKUP(A260,OBITOS!A:AC,8,0)</f>
        <v>10</v>
      </c>
      <c r="AA260" s="1">
        <f>VLOOKUP(A260,POP_2021_FX_ETARIA!A:AC,24,0)</f>
        <v>784.40380637153498</v>
      </c>
      <c r="AB260" s="3">
        <f t="shared" ref="AB260:AB312" si="42">Z260/AA260*100000</f>
        <v>1274.8535790841731</v>
      </c>
      <c r="AC260" s="12">
        <f>(AB260*POP_PADRAO!$H$2)/100000</f>
        <v>116.38472712800692</v>
      </c>
      <c r="AD260" s="8">
        <f>VLOOKUP(A260,OBITOS!A:AC,9,0)</f>
        <v>8</v>
      </c>
      <c r="AE260" s="1">
        <f>VLOOKUP(A260,POP_2021_FX_ETARIA!A:AC,27,0)</f>
        <v>501.46575017776729</v>
      </c>
      <c r="AF260" s="3">
        <f t="shared" ref="AF260:AF312" si="43">AD260/AE260*100000</f>
        <v>1595.3233091520281</v>
      </c>
      <c r="AG260" s="12">
        <f>(AF260*POP_PADRAO!$I$2)/100000</f>
        <v>110.30871424366329</v>
      </c>
      <c r="AH260" s="12">
        <f t="shared" ref="AH260:AH312" si="44">E260+I260+M260+Q260+U260+Y260+AC260+AG260</f>
        <v>381.28150630031865</v>
      </c>
    </row>
    <row r="261" spans="1:34" x14ac:dyDescent="0.25">
      <c r="A261" s="8" t="s">
        <v>260</v>
      </c>
      <c r="B261" s="6">
        <f>VLOOKUP($A261,OBITOS!A:AC,2,0)</f>
        <v>0</v>
      </c>
      <c r="C261" s="1">
        <f>VLOOKUP(A261,POP_2021_FX_ETARIA!A:AC,6,0)</f>
        <v>4441.5854188520907</v>
      </c>
      <c r="D261" s="3">
        <f t="shared" si="36"/>
        <v>0</v>
      </c>
      <c r="E261" s="12">
        <f>(D261*POP_PADRAO!$B$2)/100000</f>
        <v>0</v>
      </c>
      <c r="F261" s="6">
        <f>VLOOKUP(A261,OBITOS!A:AC,3,0)</f>
        <v>0</v>
      </c>
      <c r="G261" s="1">
        <f>VLOOKUP(A261,POP_2021_FX_ETARIA!A:AC,9,0)</f>
        <v>3407.1716997411563</v>
      </c>
      <c r="H261" s="3">
        <f t="shared" si="37"/>
        <v>0</v>
      </c>
      <c r="I261" s="12">
        <f>(H261*POP_PADRAO!$C$2)/100000</f>
        <v>0</v>
      </c>
      <c r="J261" s="8">
        <f>VLOOKUP(A261,OBITOS!A:AC,4,0)</f>
        <v>3</v>
      </c>
      <c r="K261" s="1">
        <f>VLOOKUP(A261,POP_2021_FX_ETARIA!A:AC,12,0)</f>
        <v>4495.0023969319273</v>
      </c>
      <c r="L261" s="3">
        <f t="shared" si="38"/>
        <v>66.740787547691994</v>
      </c>
      <c r="M261" s="12">
        <f>(L261*POP_PADRAO!$D$2)/100000</f>
        <v>9.87637651556253</v>
      </c>
      <c r="N261" s="8">
        <f>VLOOKUP(A261,OBITOS!A:AB,5,0)</f>
        <v>5</v>
      </c>
      <c r="O261" s="1">
        <f>VLOOKUP(A261,POP_2021_FX_ETARIA!A:AC,15,0)</f>
        <v>4081.0258316298086</v>
      </c>
      <c r="P261" s="3">
        <f t="shared" si="39"/>
        <v>122.51821493624773</v>
      </c>
      <c r="Q261" s="12">
        <f>(P261*POP_PADRAO!$E$2)/100000</f>
        <v>20.311079967491718</v>
      </c>
      <c r="R261" s="8">
        <f>VLOOKUP($A261,OBITOS!A:AB,6,0)</f>
        <v>6</v>
      </c>
      <c r="S261" s="1">
        <f>VLOOKUP(A261,POP_2021_FX_ETARIA!A:AC,18,0)</f>
        <v>3476.0039603960395</v>
      </c>
      <c r="T261" s="3">
        <f t="shared" si="40"/>
        <v>172.61200126240328</v>
      </c>
      <c r="U261" s="12">
        <f>(T261*POP_PADRAO!$F$2)/100000</f>
        <v>26.335864783780984</v>
      </c>
      <c r="V261" s="8">
        <f>VLOOKUP(A261,OBITOS!A:AC,7,0)</f>
        <v>17</v>
      </c>
      <c r="W261" s="1">
        <f>VLOOKUP(A261,POP_2021_FX_ETARIA!A:AC,21,0)</f>
        <v>2647.1564682292747</v>
      </c>
      <c r="X261" s="3">
        <f t="shared" si="41"/>
        <v>642.19853280420443</v>
      </c>
      <c r="Y261" s="12">
        <f>(X261*POP_PADRAO!$G$2)/100000</f>
        <v>78.309369418420204</v>
      </c>
      <c r="Z261" s="8">
        <f>VLOOKUP(A261,OBITOS!A:AC,8,0)</f>
        <v>23</v>
      </c>
      <c r="AA261" s="1">
        <f>VLOOKUP(A261,POP_2021_FX_ETARIA!A:AC,24,0)</f>
        <v>1648.2623086470833</v>
      </c>
      <c r="AB261" s="3">
        <f t="shared" si="42"/>
        <v>1395.4089636909021</v>
      </c>
      <c r="AC261" s="12">
        <f>(AB261*POP_PADRAO!$H$2)/100000</f>
        <v>127.39054440103483</v>
      </c>
      <c r="AD261" s="8">
        <f>VLOOKUP(A261,OBITOS!A:AC,9,0)</f>
        <v>36</v>
      </c>
      <c r="AE261" s="1">
        <f>VLOOKUP(A261,POP_2021_FX_ETARIA!A:AC,27,0)</f>
        <v>1079.9540175397015</v>
      </c>
      <c r="AF261" s="3">
        <f t="shared" si="43"/>
        <v>3333.4752605498375</v>
      </c>
      <c r="AG261" s="12">
        <f>(AF261*POP_PADRAO!$I$2)/100000</f>
        <v>230.49332247879266</v>
      </c>
      <c r="AH261" s="12">
        <f t="shared" si="44"/>
        <v>492.71655756508295</v>
      </c>
    </row>
    <row r="262" spans="1:34" x14ac:dyDescent="0.25">
      <c r="A262" s="8" t="s">
        <v>261</v>
      </c>
      <c r="B262" s="6">
        <f>VLOOKUP($A262,OBITOS!A:AC,2,0)</f>
        <v>0</v>
      </c>
      <c r="C262" s="1">
        <f>VLOOKUP(A262,POP_2021_FX_ETARIA!A:AC,6,0)</f>
        <v>3704.375917878016</v>
      </c>
      <c r="D262" s="3">
        <f t="shared" si="36"/>
        <v>0</v>
      </c>
      <c r="E262" s="12">
        <f>(D262*POP_PADRAO!$B$2)/100000</f>
        <v>0</v>
      </c>
      <c r="F262" s="6">
        <f>VLOOKUP(A262,OBITOS!A:AC,3,0)</f>
        <v>0</v>
      </c>
      <c r="G262" s="1">
        <f>VLOOKUP(A262,POP_2021_FX_ETARIA!A:AC,9,0)</f>
        <v>2955.9059534081107</v>
      </c>
      <c r="H262" s="3">
        <f t="shared" si="37"/>
        <v>0</v>
      </c>
      <c r="I262" s="12">
        <f>(H262*POP_PADRAO!$C$2)/100000</f>
        <v>0</v>
      </c>
      <c r="J262" s="8">
        <f>VLOOKUP(A262,OBITOS!A:AC,4,0)</f>
        <v>2</v>
      </c>
      <c r="K262" s="1">
        <f>VLOOKUP(A262,POP_2021_FX_ETARIA!A:AC,12,0)</f>
        <v>4054.1366251198465</v>
      </c>
      <c r="L262" s="3">
        <f t="shared" si="38"/>
        <v>49.332328555673108</v>
      </c>
      <c r="M262" s="12">
        <f>(L262*POP_PADRAO!$D$2)/100000</f>
        <v>7.3002532500399564</v>
      </c>
      <c r="N262" s="8">
        <f>VLOOKUP(A262,OBITOS!A:AB,5,0)</f>
        <v>5</v>
      </c>
      <c r="O262" s="1">
        <f>VLOOKUP(A262,POP_2021_FX_ETARIA!A:AC,15,0)</f>
        <v>3459.6216316669766</v>
      </c>
      <c r="P262" s="3">
        <f t="shared" si="39"/>
        <v>144.52447499557374</v>
      </c>
      <c r="Q262" s="12">
        <f>(P262*POP_PADRAO!$E$2)/100000</f>
        <v>23.959279609340648</v>
      </c>
      <c r="R262" s="8">
        <f>VLOOKUP($A262,OBITOS!A:AB,6,0)</f>
        <v>13</v>
      </c>
      <c r="S262" s="1">
        <f>VLOOKUP(A262,POP_2021_FX_ETARIA!A:AC,18,0)</f>
        <v>3120.4905233380478</v>
      </c>
      <c r="T262" s="3">
        <f t="shared" si="40"/>
        <v>416.60116903972056</v>
      </c>
      <c r="U262" s="12">
        <f>(T262*POP_PADRAO!$F$2)/100000</f>
        <v>63.56193066736018</v>
      </c>
      <c r="V262" s="8">
        <f>VLOOKUP(A262,OBITOS!A:AC,7,0)</f>
        <v>21</v>
      </c>
      <c r="W262" s="1">
        <f>VLOOKUP(A262,POP_2021_FX_ETARIA!A:AC,21,0)</f>
        <v>2493.9069349374263</v>
      </c>
      <c r="X262" s="3">
        <f t="shared" si="41"/>
        <v>842.05227171104934</v>
      </c>
      <c r="Y262" s="12">
        <f>(X262*POP_PADRAO!$G$2)/100000</f>
        <v>102.67943485810592</v>
      </c>
      <c r="Z262" s="8">
        <f>VLOOKUP(A262,OBITOS!A:AC,8,0)</f>
        <v>28</v>
      </c>
      <c r="AA262" s="1">
        <f>VLOOKUP(A262,POP_2021_FX_ETARIA!A:AC,24,0)</f>
        <v>1692.2159702110055</v>
      </c>
      <c r="AB262" s="3">
        <f t="shared" si="42"/>
        <v>1654.6351348113462</v>
      </c>
      <c r="AC262" s="12">
        <f>(AB262*POP_PADRAO!$H$2)/100000</f>
        <v>151.05598150320336</v>
      </c>
      <c r="AD262" s="8">
        <f>VLOOKUP(A262,OBITOS!A:AC,9,0)</f>
        <v>40</v>
      </c>
      <c r="AE262" s="1">
        <f>VLOOKUP(A262,POP_2021_FX_ETARIA!A:AC,27,0)</f>
        <v>1079.9540175397015</v>
      </c>
      <c r="AF262" s="3">
        <f t="shared" si="43"/>
        <v>3703.8614006109306</v>
      </c>
      <c r="AG262" s="12">
        <f>(AF262*POP_PADRAO!$I$2)/100000</f>
        <v>256.10369164310299</v>
      </c>
      <c r="AH262" s="12">
        <f t="shared" si="44"/>
        <v>604.66057153115298</v>
      </c>
    </row>
    <row r="263" spans="1:34" x14ac:dyDescent="0.25">
      <c r="A263" s="8" t="s">
        <v>262</v>
      </c>
      <c r="B263" s="6">
        <f>VLOOKUP($A263,OBITOS!A:AC,2,0)</f>
        <v>0</v>
      </c>
      <c r="C263" s="1">
        <f>VLOOKUP(A263,POP_2021_FX_ETARIA!A:AC,6,0)</f>
        <v>2722.7957244655581</v>
      </c>
      <c r="D263" s="3">
        <f t="shared" si="36"/>
        <v>0</v>
      </c>
      <c r="E263" s="12">
        <f>(D263*POP_PADRAO!$B$2)/100000</f>
        <v>0</v>
      </c>
      <c r="F263" s="6">
        <f>VLOOKUP(A263,OBITOS!A:AC,3,0)</f>
        <v>1</v>
      </c>
      <c r="G263" s="1">
        <f>VLOOKUP(A263,POP_2021_FX_ETARIA!A:AC,9,0)</f>
        <v>2621.7609938868077</v>
      </c>
      <c r="H263" s="3">
        <f t="shared" si="37"/>
        <v>38.142302152320987</v>
      </c>
      <c r="I263" s="12">
        <f>(H263*POP_PADRAO!$C$2)/100000</f>
        <v>4.6174595215333651</v>
      </c>
      <c r="J263" s="8">
        <f>VLOOKUP(A263,OBITOS!A:AC,4,0)</f>
        <v>0</v>
      </c>
      <c r="K263" s="1">
        <f>VLOOKUP(A263,POP_2021_FX_ETARIA!A:AC,12,0)</f>
        <v>3518.8221948645796</v>
      </c>
      <c r="L263" s="3">
        <f t="shared" si="38"/>
        <v>0</v>
      </c>
      <c r="M263" s="12">
        <f>(L263*POP_PADRAO!$D$2)/100000</f>
        <v>0</v>
      </c>
      <c r="N263" s="8">
        <f>VLOOKUP(A263,OBITOS!A:AB,5,0)</f>
        <v>2</v>
      </c>
      <c r="O263" s="1">
        <f>VLOOKUP(A263,POP_2021_FX_ETARIA!A:AC,15,0)</f>
        <v>3577.1899557402216</v>
      </c>
      <c r="P263" s="3">
        <f t="shared" si="39"/>
        <v>55.909806992235715</v>
      </c>
      <c r="Q263" s="12">
        <f>(P263*POP_PADRAO!$E$2)/100000</f>
        <v>9.2687325013446369</v>
      </c>
      <c r="R263" s="8">
        <f>VLOOKUP($A263,OBITOS!A:AB,6,0)</f>
        <v>4</v>
      </c>
      <c r="S263" s="1">
        <f>VLOOKUP(A263,POP_2021_FX_ETARIA!A:AC,18,0)</f>
        <v>3351.0165216294617</v>
      </c>
      <c r="T263" s="3">
        <f t="shared" si="40"/>
        <v>119.36676450807124</v>
      </c>
      <c r="U263" s="12">
        <f>(T263*POP_PADRAO!$F$2)/100000</f>
        <v>18.212099661500805</v>
      </c>
      <c r="V263" s="8">
        <f>VLOOKUP(A263,OBITOS!A:AC,7,0)</f>
        <v>16</v>
      </c>
      <c r="W263" s="1">
        <f>VLOOKUP(A263,POP_2021_FX_ETARIA!A:AC,21,0)</f>
        <v>2822.2878404524486</v>
      </c>
      <c r="X263" s="3">
        <f t="shared" si="41"/>
        <v>566.91595274828512</v>
      </c>
      <c r="Y263" s="12">
        <f>(X263*POP_PADRAO!$G$2)/100000</f>
        <v>69.129449080345935</v>
      </c>
      <c r="Z263" s="8">
        <f>VLOOKUP(A263,OBITOS!A:AC,8,0)</f>
        <v>27</v>
      </c>
      <c r="AA263" s="1">
        <f>VLOOKUP(A263,POP_2021_FX_ETARIA!A:AC,24,0)</f>
        <v>2360.6052124791372</v>
      </c>
      <c r="AB263" s="3">
        <f t="shared" si="42"/>
        <v>1143.774480258995</v>
      </c>
      <c r="AC263" s="12">
        <f>(AB263*POP_PADRAO!$H$2)/100000</f>
        <v>104.41817238066666</v>
      </c>
      <c r="AD263" s="8">
        <f>VLOOKUP(A263,OBITOS!A:AC,9,0)</f>
        <v>43</v>
      </c>
      <c r="AE263" s="1">
        <f>VLOOKUP(A263,POP_2021_FX_ETARIA!A:AC,27,0)</f>
        <v>1699.89001447178</v>
      </c>
      <c r="AF263" s="3">
        <f t="shared" si="43"/>
        <v>2529.5754215817151</v>
      </c>
      <c r="AG263" s="12">
        <f>(AF263*POP_PADRAO!$I$2)/100000</f>
        <v>174.90762576857745</v>
      </c>
      <c r="AH263" s="12">
        <f t="shared" si="44"/>
        <v>380.55353891396885</v>
      </c>
    </row>
    <row r="264" spans="1:34" x14ac:dyDescent="0.25">
      <c r="A264" s="8" t="s">
        <v>263</v>
      </c>
      <c r="B264" s="6">
        <f>VLOOKUP($A264,OBITOS!A:AC,2,0)</f>
        <v>0</v>
      </c>
      <c r="C264" s="1">
        <f>VLOOKUP(A264,POP_2021_FX_ETARIA!A:AC,6,0)</f>
        <v>1842.7279456443682</v>
      </c>
      <c r="D264" s="3">
        <f t="shared" si="36"/>
        <v>0</v>
      </c>
      <c r="E264" s="12">
        <f>(D264*POP_PADRAO!$B$2)/100000</f>
        <v>0</v>
      </c>
      <c r="F264" s="6">
        <f>VLOOKUP(A264,OBITOS!A:AC,3,0)</f>
        <v>0</v>
      </c>
      <c r="G264" s="1">
        <f>VLOOKUP(A264,POP_2021_FX_ETARIA!A:AC,9,0)</f>
        <v>1796.2581344902387</v>
      </c>
      <c r="H264" s="3">
        <f t="shared" si="37"/>
        <v>0</v>
      </c>
      <c r="I264" s="12">
        <f>(H264*POP_PADRAO!$C$2)/100000</f>
        <v>0</v>
      </c>
      <c r="J264" s="8">
        <f>VLOOKUP(A264,OBITOS!A:AC,4,0)</f>
        <v>1</v>
      </c>
      <c r="K264" s="1">
        <f>VLOOKUP(A264,POP_2021_FX_ETARIA!A:AC,12,0)</f>
        <v>2460.6812785789657</v>
      </c>
      <c r="L264" s="3">
        <f t="shared" si="38"/>
        <v>40.639151795290459</v>
      </c>
      <c r="M264" s="12">
        <f>(L264*POP_PADRAO!$D$2)/100000</f>
        <v>6.0138272134798552</v>
      </c>
      <c r="N264" s="8">
        <f>VLOOKUP(A264,OBITOS!A:AB,5,0)</f>
        <v>4</v>
      </c>
      <c r="O264" s="1">
        <f>VLOOKUP(A264,POP_2021_FX_ETARIA!A:AC,15,0)</f>
        <v>2388.5089874446749</v>
      </c>
      <c r="P264" s="3">
        <f t="shared" si="39"/>
        <v>167.46849273024358</v>
      </c>
      <c r="Q264" s="12">
        <f>(P264*POP_PADRAO!$E$2)/100000</f>
        <v>27.762940797409048</v>
      </c>
      <c r="R264" s="8">
        <f>VLOOKUP($A264,OBITOS!A:AB,6,0)</f>
        <v>5</v>
      </c>
      <c r="S264" s="1">
        <f>VLOOKUP(A264,POP_2021_FX_ETARIA!A:AC,18,0)</f>
        <v>2286.0512044394</v>
      </c>
      <c r="T264" s="3">
        <f t="shared" si="40"/>
        <v>218.71776057728908</v>
      </c>
      <c r="U264" s="12">
        <f>(T264*POP_PADRAO!$F$2)/100000</f>
        <v>33.370341148054834</v>
      </c>
      <c r="V264" s="8">
        <f>VLOOKUP(A264,OBITOS!A:AC,7,0)</f>
        <v>11</v>
      </c>
      <c r="W264" s="1">
        <f>VLOOKUP(A264,POP_2021_FX_ETARIA!A:AC,21,0)</f>
        <v>1833.7885101949696</v>
      </c>
      <c r="X264" s="3">
        <f t="shared" si="41"/>
        <v>599.85107000318544</v>
      </c>
      <c r="Y264" s="12">
        <f>(X264*POP_PADRAO!$G$2)/100000</f>
        <v>73.145540884061262</v>
      </c>
      <c r="Z264" s="8">
        <f>VLOOKUP(A264,OBITOS!A:AC,8,0)</f>
        <v>14</v>
      </c>
      <c r="AA264" s="1">
        <f>VLOOKUP(A264,POP_2021_FX_ETARIA!A:AC,24,0)</f>
        <v>1518.8754653999231</v>
      </c>
      <c r="AB264" s="3">
        <f t="shared" si="42"/>
        <v>921.73455420940445</v>
      </c>
      <c r="AC264" s="12">
        <f>(AB264*POP_PADRAO!$H$2)/100000</f>
        <v>84.147565129150934</v>
      </c>
      <c r="AD264" s="8">
        <f>VLOOKUP(A264,OBITOS!A:AC,9,0)</f>
        <v>32</v>
      </c>
      <c r="AE264" s="1">
        <f>VLOOKUP(A264,POP_2021_FX_ETARIA!A:AC,27,0)</f>
        <v>1209.0767004341533</v>
      </c>
      <c r="AF264" s="3">
        <f t="shared" si="43"/>
        <v>2646.6476434877532</v>
      </c>
      <c r="AG264" s="12">
        <f>(AF264*POP_PADRAO!$I$2)/100000</f>
        <v>183.00259071895368</v>
      </c>
      <c r="AH264" s="12">
        <f t="shared" si="44"/>
        <v>407.44280589110963</v>
      </c>
    </row>
    <row r="265" spans="1:34" x14ac:dyDescent="0.25">
      <c r="A265" s="8" t="s">
        <v>264</v>
      </c>
      <c r="B265" s="6">
        <f>VLOOKUP($A265,OBITOS!A:AC,2,0)</f>
        <v>0</v>
      </c>
      <c r="C265" s="1">
        <f>VLOOKUP(A265,POP_2021_FX_ETARIA!A:AC,6,0)</f>
        <v>1843.6456388443903</v>
      </c>
      <c r="D265" s="3">
        <f t="shared" si="36"/>
        <v>0</v>
      </c>
      <c r="E265" s="12">
        <f>(D265*POP_PADRAO!$B$2)/100000</f>
        <v>0</v>
      </c>
      <c r="F265" s="6">
        <f>VLOOKUP(A265,OBITOS!A:AC,3,0)</f>
        <v>0</v>
      </c>
      <c r="G265" s="1">
        <f>VLOOKUP(A265,POP_2021_FX_ETARIA!A:AC,9,0)</f>
        <v>1797.1603234076119</v>
      </c>
      <c r="H265" s="3">
        <f t="shared" si="37"/>
        <v>0</v>
      </c>
      <c r="I265" s="12">
        <f>(H265*POP_PADRAO!$C$2)/100000</f>
        <v>0</v>
      </c>
      <c r="J265" s="8">
        <f>VLOOKUP(A265,OBITOS!A:AC,4,0)</f>
        <v>1</v>
      </c>
      <c r="K265" s="1">
        <f>VLOOKUP(A265,POP_2021_FX_ETARIA!A:AC,12,0)</f>
        <v>2634.319996482589</v>
      </c>
      <c r="L265" s="3">
        <f t="shared" si="38"/>
        <v>37.960460435149315</v>
      </c>
      <c r="M265" s="12">
        <f>(L265*POP_PADRAO!$D$2)/100000</f>
        <v>5.6174314648855885</v>
      </c>
      <c r="N265" s="8">
        <f>VLOOKUP(A265,OBITOS!A:AB,5,0)</f>
        <v>2</v>
      </c>
      <c r="O265" s="1">
        <f>VLOOKUP(A265,POP_2021_FX_ETARIA!A:AC,15,0)</f>
        <v>2743.1878782404478</v>
      </c>
      <c r="P265" s="3">
        <f t="shared" si="39"/>
        <v>72.907875390687863</v>
      </c>
      <c r="Q265" s="12">
        <f>(P265*POP_PADRAO!$E$2)/100000</f>
        <v>12.08667370880922</v>
      </c>
      <c r="R265" s="8">
        <f>VLOOKUP($A265,OBITOS!A:AB,6,0)</f>
        <v>5</v>
      </c>
      <c r="S265" s="1">
        <f>VLOOKUP(A265,POP_2021_FX_ETARIA!A:AC,18,0)</f>
        <v>2620.5952831378486</v>
      </c>
      <c r="T265" s="3">
        <f t="shared" si="40"/>
        <v>190.79634433337984</v>
      </c>
      <c r="U265" s="12">
        <f>(T265*POP_PADRAO!$F$2)/100000</f>
        <v>29.11029759723932</v>
      </c>
      <c r="V265" s="8">
        <f>VLOOKUP(A265,OBITOS!A:AC,7,0)</f>
        <v>7</v>
      </c>
      <c r="W265" s="1">
        <f>VLOOKUP(A265,POP_2021_FX_ETARIA!A:AC,21,0)</f>
        <v>2086.4438160440545</v>
      </c>
      <c r="X265" s="3">
        <f t="shared" si="41"/>
        <v>335.49908922408275</v>
      </c>
      <c r="Y265" s="12">
        <f>(X265*POP_PADRAO!$G$2)/100000</f>
        <v>40.910591936220342</v>
      </c>
      <c r="Z265" s="8">
        <f>VLOOKUP(A265,OBITOS!A:AC,8,0)</f>
        <v>20</v>
      </c>
      <c r="AA265" s="1">
        <f>VLOOKUP(A265,POP_2021_FX_ETARIA!A:AC,24,0)</f>
        <v>1848.0435229169343</v>
      </c>
      <c r="AB265" s="3">
        <f t="shared" si="42"/>
        <v>1082.2255943643681</v>
      </c>
      <c r="AC265" s="12">
        <f>(AB265*POP_PADRAO!$H$2)/100000</f>
        <v>98.799213146912962</v>
      </c>
      <c r="AD265" s="8">
        <f>VLOOKUP(A265,OBITOS!A:AC,9,0)</f>
        <v>24</v>
      </c>
      <c r="AE265" s="1">
        <f>VLOOKUP(A265,POP_2021_FX_ETARIA!A:AC,27,0)</f>
        <v>1215.0622286541245</v>
      </c>
      <c r="AF265" s="3">
        <f t="shared" si="43"/>
        <v>1975.2074777753426</v>
      </c>
      <c r="AG265" s="12">
        <f>(AF265*POP_PADRAO!$I$2)/100000</f>
        <v>136.57582509320926</v>
      </c>
      <c r="AH265" s="12">
        <f t="shared" si="44"/>
        <v>323.1000329472767</v>
      </c>
    </row>
    <row r="266" spans="1:34" x14ac:dyDescent="0.25">
      <c r="A266" s="8" t="s">
        <v>265</v>
      </c>
      <c r="B266" s="6">
        <f>VLOOKUP($A266,OBITOS!A:AC,2,0)</f>
        <v>0</v>
      </c>
      <c r="C266" s="1">
        <f>VLOOKUP(A266,POP_2021_FX_ETARIA!A:AC,6,0)</f>
        <v>2671.3421630859375</v>
      </c>
      <c r="D266" s="3">
        <f t="shared" si="36"/>
        <v>0</v>
      </c>
      <c r="E266" s="12">
        <f>(D266*POP_PADRAO!$B$2)/100000</f>
        <v>0</v>
      </c>
      <c r="F266" s="6">
        <f>VLOOKUP(A266,OBITOS!A:AC,3,0)</f>
        <v>0</v>
      </c>
      <c r="G266" s="1">
        <f>VLOOKUP(A266,POP_2021_FX_ETARIA!A:AC,9,0)</f>
        <v>2123.3835897435897</v>
      </c>
      <c r="H266" s="3">
        <f t="shared" si="37"/>
        <v>0</v>
      </c>
      <c r="I266" s="12">
        <f>(H266*POP_PADRAO!$C$2)/100000</f>
        <v>0</v>
      </c>
      <c r="J266" s="8">
        <f>VLOOKUP(A266,OBITOS!A:AC,4,0)</f>
        <v>0</v>
      </c>
      <c r="K266" s="1">
        <f>VLOOKUP(A266,POP_2021_FX_ETARIA!A:AC,12,0)</f>
        <v>2830.4017426960531</v>
      </c>
      <c r="L266" s="3">
        <f t="shared" si="38"/>
        <v>0</v>
      </c>
      <c r="M266" s="12">
        <f>(L266*POP_PADRAO!$D$2)/100000</f>
        <v>0</v>
      </c>
      <c r="N266" s="8">
        <f>VLOOKUP(A266,OBITOS!A:AB,5,0)</f>
        <v>5</v>
      </c>
      <c r="O266" s="1">
        <f>VLOOKUP(A266,POP_2021_FX_ETARIA!A:AC,15,0)</f>
        <v>2548.8358427558733</v>
      </c>
      <c r="P266" s="3">
        <f t="shared" si="39"/>
        <v>196.16798838617473</v>
      </c>
      <c r="Q266" s="12">
        <f>(P266*POP_PADRAO!$E$2)/100000</f>
        <v>32.520745598904234</v>
      </c>
      <c r="R266" s="8">
        <f>VLOOKUP($A266,OBITOS!A:AB,6,0)</f>
        <v>4</v>
      </c>
      <c r="S266" s="1">
        <f>VLOOKUP(A266,POP_2021_FX_ETARIA!A:AC,18,0)</f>
        <v>2406.5859564164648</v>
      </c>
      <c r="T266" s="3">
        <f t="shared" si="40"/>
        <v>166.2105602060528</v>
      </c>
      <c r="U266" s="12">
        <f>(T266*POP_PADRAO!$F$2)/100000</f>
        <v>25.35918016829411</v>
      </c>
      <c r="V266" s="8">
        <f>VLOOKUP(A266,OBITOS!A:AC,7,0)</f>
        <v>8</v>
      </c>
      <c r="W266" s="1">
        <f>VLOOKUP(A266,POP_2021_FX_ETARIA!A:AC,21,0)</f>
        <v>1840.9682051282052</v>
      </c>
      <c r="X266" s="3">
        <f t="shared" si="41"/>
        <v>434.55394708692859</v>
      </c>
      <c r="Y266" s="12">
        <f>(X266*POP_PADRAO!$G$2)/100000</f>
        <v>52.989291996775691</v>
      </c>
      <c r="Z266" s="8">
        <f>VLOOKUP(A266,OBITOS!A:AC,8,0)</f>
        <v>14</v>
      </c>
      <c r="AA266" s="1">
        <f>VLOOKUP(A266,POP_2021_FX_ETARIA!A:AC,24,0)</f>
        <v>1381.1029847796005</v>
      </c>
      <c r="AB266" s="3">
        <f t="shared" si="42"/>
        <v>1013.6825533132961</v>
      </c>
      <c r="AC266" s="12">
        <f>(AB266*POP_PADRAO!$H$2)/100000</f>
        <v>92.541739143519123</v>
      </c>
      <c r="AD266" s="8">
        <f>VLOOKUP(A266,OBITOS!A:AC,9,0)</f>
        <v>24</v>
      </c>
      <c r="AE266" s="1">
        <f>VLOOKUP(A266,POP_2021_FX_ETARIA!A:AC,27,0)</f>
        <v>924.17447495961233</v>
      </c>
      <c r="AF266" s="3">
        <f t="shared" si="43"/>
        <v>2596.9122335962406</v>
      </c>
      <c r="AG266" s="12">
        <f>(AF266*POP_PADRAO!$I$2)/100000</f>
        <v>179.56363318223313</v>
      </c>
      <c r="AH266" s="12">
        <f t="shared" si="44"/>
        <v>382.97459008972629</v>
      </c>
    </row>
    <row r="267" spans="1:34" x14ac:dyDescent="0.25">
      <c r="A267" s="8" t="s">
        <v>266</v>
      </c>
      <c r="B267" s="6">
        <f>VLOOKUP($A267,OBITOS!A:AC,2,0)</f>
        <v>0</v>
      </c>
      <c r="C267" s="1">
        <f>VLOOKUP(A267,POP_2021_FX_ETARIA!A:AC,6,0)</f>
        <v>2304.8690185546875</v>
      </c>
      <c r="D267" s="3">
        <f t="shared" si="36"/>
        <v>0</v>
      </c>
      <c r="E267" s="12">
        <f>(D267*POP_PADRAO!$B$2)/100000</f>
        <v>0</v>
      </c>
      <c r="F267" s="6">
        <f>VLOOKUP(A267,OBITOS!A:AC,3,0)</f>
        <v>0</v>
      </c>
      <c r="G267" s="1">
        <f>VLOOKUP(A267,POP_2021_FX_ETARIA!A:AC,9,0)</f>
        <v>1913.8028717948719</v>
      </c>
      <c r="H267" s="3">
        <f t="shared" si="37"/>
        <v>0</v>
      </c>
      <c r="I267" s="12">
        <f>(H267*POP_PADRAO!$C$2)/100000</f>
        <v>0</v>
      </c>
      <c r="J267" s="8">
        <f>VLOOKUP(A267,OBITOS!A:AC,4,0)</f>
        <v>2</v>
      </c>
      <c r="K267" s="1">
        <f>VLOOKUP(A267,POP_2021_FX_ETARIA!A:AC,12,0)</f>
        <v>2516.5685289595081</v>
      </c>
      <c r="L267" s="3">
        <f t="shared" si="38"/>
        <v>79.473297745915673</v>
      </c>
      <c r="M267" s="12">
        <f>(L267*POP_PADRAO!$D$2)/100000</f>
        <v>11.760547639795025</v>
      </c>
      <c r="N267" s="8">
        <f>VLOOKUP(A267,OBITOS!A:AB,5,0)</f>
        <v>2</v>
      </c>
      <c r="O267" s="1">
        <f>VLOOKUP(A267,POP_2021_FX_ETARIA!A:AC,15,0)</f>
        <v>2288.5110434120338</v>
      </c>
      <c r="P267" s="3">
        <f t="shared" si="39"/>
        <v>87.393067460059925</v>
      </c>
      <c r="Q267" s="12">
        <f>(P267*POP_PADRAO!$E$2)/100000</f>
        <v>14.48803006727873</v>
      </c>
      <c r="R267" s="8">
        <f>VLOOKUP($A267,OBITOS!A:AB,6,0)</f>
        <v>11</v>
      </c>
      <c r="S267" s="1">
        <f>VLOOKUP(A267,POP_2021_FX_ETARIA!A:AC,18,0)</f>
        <v>2113.7390857729838</v>
      </c>
      <c r="T267" s="3">
        <f t="shared" si="40"/>
        <v>520.40481599825057</v>
      </c>
      <c r="U267" s="12">
        <f>(T267*POP_PADRAO!$F$2)/100000</f>
        <v>79.399524753343513</v>
      </c>
      <c r="V267" s="8">
        <f>VLOOKUP(A267,OBITOS!A:AC,7,0)</f>
        <v>5</v>
      </c>
      <c r="W267" s="1">
        <f>VLOOKUP(A267,POP_2021_FX_ETARIA!A:AC,21,0)</f>
        <v>1748.9197948717949</v>
      </c>
      <c r="X267" s="3">
        <f t="shared" si="41"/>
        <v>285.89075466245305</v>
      </c>
      <c r="Y267" s="12">
        <f>(X267*POP_PADRAO!$G$2)/100000</f>
        <v>34.861376313668217</v>
      </c>
      <c r="Z267" s="8">
        <f>VLOOKUP(A267,OBITOS!A:AC,8,0)</f>
        <v>13</v>
      </c>
      <c r="AA267" s="1">
        <f>VLOOKUP(A267,POP_2021_FX_ETARIA!A:AC,24,0)</f>
        <v>1119.5058311919352</v>
      </c>
      <c r="AB267" s="3">
        <f t="shared" si="42"/>
        <v>1161.2266446311344</v>
      </c>
      <c r="AC267" s="12">
        <f>(AB267*POP_PADRAO!$H$2)/100000</f>
        <v>106.01142624257581</v>
      </c>
      <c r="AD267" s="8">
        <f>VLOOKUP(A267,OBITOS!A:AC,9,0)</f>
        <v>31</v>
      </c>
      <c r="AE267" s="1">
        <f>VLOOKUP(A267,POP_2021_FX_ETARIA!A:AC,27,0)</f>
        <v>853.6865912762521</v>
      </c>
      <c r="AF267" s="3">
        <f t="shared" si="43"/>
        <v>3631.3092318406148</v>
      </c>
      <c r="AG267" s="12">
        <f>(AF267*POP_PADRAO!$I$2)/100000</f>
        <v>251.08706811185351</v>
      </c>
      <c r="AH267" s="12">
        <f t="shared" si="44"/>
        <v>497.6079731285148</v>
      </c>
    </row>
    <row r="268" spans="1:34" x14ac:dyDescent="0.25">
      <c r="A268" s="8" t="s">
        <v>267</v>
      </c>
      <c r="B268" s="6">
        <f>VLOOKUP($A268,OBITOS!A:AC,2,0)</f>
        <v>0</v>
      </c>
      <c r="C268" s="1">
        <f>VLOOKUP(A268,POP_2021_FX_ETARIA!A:AC,6,0)</f>
        <v>3762.5262451171875</v>
      </c>
      <c r="D268" s="3">
        <f t="shared" si="36"/>
        <v>0</v>
      </c>
      <c r="E268" s="12">
        <f>(D268*POP_PADRAO!$B$2)/100000</f>
        <v>0</v>
      </c>
      <c r="F268" s="6">
        <f>VLOOKUP(A268,OBITOS!A:AC,3,0)</f>
        <v>0</v>
      </c>
      <c r="G268" s="1">
        <f>VLOOKUP(A268,POP_2021_FX_ETARIA!A:AC,9,0)</f>
        <v>2896.3109743589744</v>
      </c>
      <c r="H268" s="3">
        <f t="shared" si="37"/>
        <v>0</v>
      </c>
      <c r="I268" s="12">
        <f>(H268*POP_PADRAO!$C$2)/100000</f>
        <v>0</v>
      </c>
      <c r="J268" s="8">
        <f>VLOOKUP(A268,OBITOS!A:AC,4,0)</f>
        <v>0</v>
      </c>
      <c r="K268" s="1">
        <f>VLOOKUP(A268,POP_2021_FX_ETARIA!A:AC,12,0)</f>
        <v>3691.2295233213736</v>
      </c>
      <c r="L268" s="3">
        <f t="shared" si="38"/>
        <v>0</v>
      </c>
      <c r="M268" s="12">
        <f>(L268*POP_PADRAO!$D$2)/100000</f>
        <v>0</v>
      </c>
      <c r="N268" s="8">
        <f>VLOOKUP(A268,OBITOS!A:AB,5,0)</f>
        <v>1</v>
      </c>
      <c r="O268" s="1">
        <f>VLOOKUP(A268,POP_2021_FX_ETARIA!A:AC,15,0)</f>
        <v>3636.0119514910075</v>
      </c>
      <c r="P268" s="3">
        <f t="shared" si="39"/>
        <v>27.502659874094565</v>
      </c>
      <c r="Q268" s="12">
        <f>(P268*POP_PADRAO!$E$2)/100000</f>
        <v>4.5593932650106934</v>
      </c>
      <c r="R268" s="8">
        <f>VLOOKUP($A268,OBITOS!A:AB,6,0)</f>
        <v>8</v>
      </c>
      <c r="S268" s="1">
        <f>VLOOKUP(A268,POP_2021_FX_ETARIA!A:AC,18,0)</f>
        <v>2964.9321300168758</v>
      </c>
      <c r="T268" s="3">
        <f t="shared" si="40"/>
        <v>269.82067882796582</v>
      </c>
      <c r="U268" s="12">
        <f>(T268*POP_PADRAO!$F$2)/100000</f>
        <v>41.167247129467462</v>
      </c>
      <c r="V268" s="8">
        <f>VLOOKUP(A268,OBITOS!A:AC,7,0)</f>
        <v>8</v>
      </c>
      <c r="W268" s="1">
        <f>VLOOKUP(A268,POP_2021_FX_ETARIA!A:AC,21,0)</f>
        <v>2327.3321025641026</v>
      </c>
      <c r="X268" s="3">
        <f t="shared" si="41"/>
        <v>343.74123019169122</v>
      </c>
      <c r="Y268" s="12">
        <f>(X268*POP_PADRAO!$G$2)/100000</f>
        <v>41.915634503061469</v>
      </c>
      <c r="Z268" s="8">
        <f>VLOOKUP(A268,OBITOS!A:AC,8,0)</f>
        <v>14</v>
      </c>
      <c r="AA268" s="1">
        <f>VLOOKUP(A268,POP_2021_FX_ETARIA!A:AC,24,0)</f>
        <v>1553.3346511168215</v>
      </c>
      <c r="AB268" s="3">
        <f t="shared" si="42"/>
        <v>901.28678903378841</v>
      </c>
      <c r="AC268" s="12">
        <f>(AB268*POP_PADRAO!$H$2)/100000</f>
        <v>82.28083501254315</v>
      </c>
      <c r="AD268" s="8">
        <f>VLOOKUP(A268,OBITOS!A:AC,9,0)</f>
        <v>22</v>
      </c>
      <c r="AE268" s="1">
        <f>VLOOKUP(A268,POP_2021_FX_ETARIA!A:AC,27,0)</f>
        <v>834.88982229402268</v>
      </c>
      <c r="AF268" s="3">
        <f t="shared" si="43"/>
        <v>2635.0782357785497</v>
      </c>
      <c r="AG268" s="12">
        <f>(AF268*POP_PADRAO!$I$2)/100000</f>
        <v>182.20262341349172</v>
      </c>
      <c r="AH268" s="12">
        <f t="shared" si="44"/>
        <v>352.12573332357448</v>
      </c>
    </row>
    <row r="269" spans="1:34" x14ac:dyDescent="0.25">
      <c r="A269" s="8" t="s">
        <v>268</v>
      </c>
      <c r="B269" s="6">
        <f>VLOOKUP($A269,OBITOS!A:AC,2,0)</f>
        <v>0</v>
      </c>
      <c r="C269" s="1">
        <f>VLOOKUP(A269,POP_2021_FX_ETARIA!A:AC,6,0)</f>
        <v>2744.8203612660882</v>
      </c>
      <c r="D269" s="3">
        <f t="shared" si="36"/>
        <v>0</v>
      </c>
      <c r="E269" s="12">
        <f>(D269*POP_PADRAO!$B$2)/100000</f>
        <v>0</v>
      </c>
      <c r="F269" s="6">
        <f>VLOOKUP(A269,OBITOS!A:AC,3,0)</f>
        <v>0</v>
      </c>
      <c r="G269" s="1">
        <f>VLOOKUP(A269,POP_2021_FX_ETARIA!A:AC,9,0)</f>
        <v>2668.6748175902189</v>
      </c>
      <c r="H269" s="3">
        <f t="shared" si="37"/>
        <v>0</v>
      </c>
      <c r="I269" s="12">
        <f>(H269*POP_PADRAO!$C$2)/100000</f>
        <v>0</v>
      </c>
      <c r="J269" s="8">
        <f>VLOOKUP(A269,OBITOS!A:AC,4,0)</f>
        <v>0</v>
      </c>
      <c r="K269" s="1">
        <f>VLOOKUP(A269,POP_2021_FX_ETARIA!A:AC,12,0)</f>
        <v>2631.4420066830812</v>
      </c>
      <c r="L269" s="3">
        <f t="shared" si="38"/>
        <v>0</v>
      </c>
      <c r="M269" s="12">
        <f>(L269*POP_PADRAO!$D$2)/100000</f>
        <v>0</v>
      </c>
      <c r="N269" s="8">
        <f>VLOOKUP(A269,OBITOS!A:AB,5,0)</f>
        <v>4</v>
      </c>
      <c r="O269" s="1">
        <f>VLOOKUP(A269,POP_2021_FX_ETARIA!A:AC,15,0)</f>
        <v>2669.2119953030438</v>
      </c>
      <c r="P269" s="3">
        <f t="shared" si="39"/>
        <v>149.85696179391954</v>
      </c>
      <c r="Q269" s="12">
        <f>(P269*POP_PADRAO!$E$2)/100000</f>
        <v>24.843299718866028</v>
      </c>
      <c r="R269" s="8">
        <f>VLOOKUP($A269,OBITOS!A:AB,6,0)</f>
        <v>5</v>
      </c>
      <c r="S269" s="1">
        <f>VLOOKUP(A269,POP_2021_FX_ETARIA!A:AC,18,0)</f>
        <v>2793.4430571320472</v>
      </c>
      <c r="T269" s="3">
        <f t="shared" si="40"/>
        <v>178.99058250836032</v>
      </c>
      <c r="U269" s="12">
        <f>(T269*POP_PADRAO!$F$2)/100000</f>
        <v>27.309061618168624</v>
      </c>
      <c r="V269" s="8">
        <f>VLOOKUP(A269,OBITOS!A:AC,7,0)</f>
        <v>10</v>
      </c>
      <c r="W269" s="1">
        <f>VLOOKUP(A269,POP_2021_FX_ETARIA!A:AC,21,0)</f>
        <v>1399.5008185741926</v>
      </c>
      <c r="X269" s="3">
        <f t="shared" si="41"/>
        <v>714.54048952882863</v>
      </c>
      <c r="Y269" s="12">
        <f>(X269*POP_PADRAO!$G$2)/100000</f>
        <v>87.130711611251328</v>
      </c>
      <c r="Z269" s="8">
        <f>VLOOKUP(A269,OBITOS!A:AC,8,0)</f>
        <v>11</v>
      </c>
      <c r="AA269" s="1">
        <f>VLOOKUP(A269,POP_2021_FX_ETARIA!A:AC,24,0)</f>
        <v>863.67428424701507</v>
      </c>
      <c r="AB269" s="3">
        <f t="shared" si="42"/>
        <v>1273.6282879593005</v>
      </c>
      <c r="AC269" s="12">
        <f>(AB269*POP_PADRAO!$H$2)/100000</f>
        <v>116.27286708732434</v>
      </c>
      <c r="AD269" s="8">
        <f>VLOOKUP(A269,OBITOS!A:AC,9,0)</f>
        <v>12</v>
      </c>
      <c r="AE269" s="1">
        <f>VLOOKUP(A269,POP_2021_FX_ETARIA!A:AC,27,0)</f>
        <v>460.88567293777135</v>
      </c>
      <c r="AF269" s="3">
        <f t="shared" si="43"/>
        <v>2603.6825843402248</v>
      </c>
      <c r="AG269" s="12">
        <f>(AF269*POP_PADRAO!$I$2)/100000</f>
        <v>180.03176944104862</v>
      </c>
      <c r="AH269" s="12">
        <f t="shared" si="44"/>
        <v>435.58770947665892</v>
      </c>
    </row>
    <row r="270" spans="1:34" x14ac:dyDescent="0.25">
      <c r="A270" s="8" t="s">
        <v>269</v>
      </c>
      <c r="B270" s="6">
        <f>VLOOKUP($A270,OBITOS!A:AC,2,0)</f>
        <v>0</v>
      </c>
      <c r="C270" s="1">
        <f>VLOOKUP(A270,POP_2021_FX_ETARIA!A:AC,6,0)</f>
        <v>3364.3364496200315</v>
      </c>
      <c r="D270" s="3">
        <f t="shared" si="36"/>
        <v>0</v>
      </c>
      <c r="E270" s="12">
        <f>(D270*POP_PADRAO!$B$2)/100000</f>
        <v>0</v>
      </c>
      <c r="F270" s="6">
        <f>VLOOKUP(A270,OBITOS!A:AC,3,0)</f>
        <v>1</v>
      </c>
      <c r="G270" s="1">
        <f>VLOOKUP(A270,POP_2021_FX_ETARIA!A:AC,9,0)</f>
        <v>3032.1208333333334</v>
      </c>
      <c r="H270" s="3">
        <f t="shared" si="37"/>
        <v>32.980215992931235</v>
      </c>
      <c r="I270" s="12">
        <f>(H270*POP_PADRAO!$C$2)/100000</f>
        <v>3.9925438100364024</v>
      </c>
      <c r="J270" s="8">
        <f>VLOOKUP(A270,OBITOS!A:AC,4,0)</f>
        <v>0</v>
      </c>
      <c r="K270" s="1">
        <f>VLOOKUP(A270,POP_2021_FX_ETARIA!A:AC,12,0)</f>
        <v>3820.8271386136144</v>
      </c>
      <c r="L270" s="3">
        <f t="shared" si="38"/>
        <v>0</v>
      </c>
      <c r="M270" s="12">
        <f>(L270*POP_PADRAO!$D$2)/100000</f>
        <v>0</v>
      </c>
      <c r="N270" s="8">
        <f>VLOOKUP(A270,OBITOS!A:AB,5,0)</f>
        <v>3</v>
      </c>
      <c r="O270" s="1">
        <f>VLOOKUP(A270,POP_2021_FX_ETARIA!A:AC,15,0)</f>
        <v>3223.630868612297</v>
      </c>
      <c r="P270" s="3">
        <f t="shared" si="39"/>
        <v>93.062764388139598</v>
      </c>
      <c r="Q270" s="12">
        <f>(P270*POP_PADRAO!$E$2)/100000</f>
        <v>15.427952900447584</v>
      </c>
      <c r="R270" s="8">
        <f>VLOOKUP($A270,OBITOS!A:AB,6,0)</f>
        <v>9</v>
      </c>
      <c r="S270" s="1">
        <f>VLOOKUP(A270,POP_2021_FX_ETARIA!A:AC,18,0)</f>
        <v>3003.2761151462141</v>
      </c>
      <c r="T270" s="3">
        <f t="shared" si="40"/>
        <v>299.67274585946075</v>
      </c>
      <c r="U270" s="12">
        <f>(T270*POP_PADRAO!$F$2)/100000</f>
        <v>45.721855123744014</v>
      </c>
      <c r="V270" s="8">
        <f>VLOOKUP(A270,OBITOS!A:AC,7,0)</f>
        <v>16</v>
      </c>
      <c r="W270" s="1">
        <f>VLOOKUP(A270,POP_2021_FX_ETARIA!A:AC,21,0)</f>
        <v>2111.1012441679627</v>
      </c>
      <c r="X270" s="3">
        <f t="shared" si="41"/>
        <v>757.89827911858367</v>
      </c>
      <c r="Y270" s="12">
        <f>(X270*POP_PADRAO!$G$2)/100000</f>
        <v>92.417738891311217</v>
      </c>
      <c r="Z270" s="8">
        <f>VLOOKUP(A270,OBITOS!A:AC,8,0)</f>
        <v>13</v>
      </c>
      <c r="AA270" s="1">
        <f>VLOOKUP(A270,POP_2021_FX_ETARIA!A:AC,24,0)</f>
        <v>1339.9365262550491</v>
      </c>
      <c r="AB270" s="3">
        <f t="shared" si="42"/>
        <v>970.19521039054985</v>
      </c>
      <c r="AC270" s="12">
        <f>(AB270*POP_PADRAO!$H$2)/100000</f>
        <v>88.571665542422295</v>
      </c>
      <c r="AD270" s="8">
        <f>VLOOKUP(A270,OBITOS!A:AC,9,0)</f>
        <v>18</v>
      </c>
      <c r="AE270" s="1">
        <f>VLOOKUP(A270,POP_2021_FX_ETARIA!A:AC,27,0)</f>
        <v>691.96395939086301</v>
      </c>
      <c r="AF270" s="3">
        <f t="shared" si="43"/>
        <v>2601.2915493236715</v>
      </c>
      <c r="AG270" s="12">
        <f>(AF270*POP_PADRAO!$I$2)/100000</f>
        <v>179.86644119888319</v>
      </c>
      <c r="AH270" s="12">
        <f t="shared" si="44"/>
        <v>425.99819746684472</v>
      </c>
    </row>
    <row r="271" spans="1:34" x14ac:dyDescent="0.25">
      <c r="A271" s="8" t="s">
        <v>270</v>
      </c>
      <c r="B271" s="6">
        <f>VLOOKUP($A271,OBITOS!A:AC,2,0)</f>
        <v>0</v>
      </c>
      <c r="C271" s="1">
        <f>VLOOKUP(A271,POP_2021_FX_ETARIA!A:AC,6,0)</f>
        <v>2537.8714121699195</v>
      </c>
      <c r="D271" s="3">
        <f t="shared" si="36"/>
        <v>0</v>
      </c>
      <c r="E271" s="12">
        <f>(D271*POP_PADRAO!$B$2)/100000</f>
        <v>0</v>
      </c>
      <c r="F271" s="6">
        <f>VLOOKUP(A271,OBITOS!A:AC,3,0)</f>
        <v>0</v>
      </c>
      <c r="G271" s="1">
        <f>VLOOKUP(A271,POP_2021_FX_ETARIA!A:AC,9,0)</f>
        <v>2301.0796455938698</v>
      </c>
      <c r="H271" s="3">
        <f t="shared" si="37"/>
        <v>0</v>
      </c>
      <c r="I271" s="12">
        <f>(H271*POP_PADRAO!$C$2)/100000</f>
        <v>0</v>
      </c>
      <c r="J271" s="8">
        <f>VLOOKUP(A271,OBITOS!A:AC,4,0)</f>
        <v>0</v>
      </c>
      <c r="K271" s="1">
        <f>VLOOKUP(A271,POP_2021_FX_ETARIA!A:AC,12,0)</f>
        <v>2854.8815057038018</v>
      </c>
      <c r="L271" s="3">
        <f t="shared" si="38"/>
        <v>0</v>
      </c>
      <c r="M271" s="12">
        <f>(L271*POP_PADRAO!$D$2)/100000</f>
        <v>0</v>
      </c>
      <c r="N271" s="8">
        <f>VLOOKUP(A271,OBITOS!A:AB,5,0)</f>
        <v>2</v>
      </c>
      <c r="O271" s="1">
        <f>VLOOKUP(A271,POP_2021_FX_ETARIA!A:AC,15,0)</f>
        <v>2653.8781866420582</v>
      </c>
      <c r="P271" s="3">
        <f t="shared" si="39"/>
        <v>75.361409203584898</v>
      </c>
      <c r="Q271" s="12">
        <f>(P271*POP_PADRAO!$E$2)/100000</f>
        <v>12.493420750484841</v>
      </c>
      <c r="R271" s="8">
        <f>VLOOKUP($A271,OBITOS!A:AB,6,0)</f>
        <v>1</v>
      </c>
      <c r="S271" s="1">
        <f>VLOOKUP(A271,POP_2021_FX_ETARIA!A:AC,18,0)</f>
        <v>2272.6133018975547</v>
      </c>
      <c r="T271" s="3">
        <f t="shared" si="40"/>
        <v>44.002206585917371</v>
      </c>
      <c r="U271" s="12">
        <f>(T271*POP_PADRAO!$F$2)/100000</f>
        <v>6.7135318191060431</v>
      </c>
      <c r="V271" s="8">
        <f>VLOOKUP(A271,OBITOS!A:AC,7,0)</f>
        <v>13</v>
      </c>
      <c r="W271" s="1">
        <f>VLOOKUP(A271,POP_2021_FX_ETARIA!A:AC,21,0)</f>
        <v>1623.534370139969</v>
      </c>
      <c r="X271" s="3">
        <f t="shared" si="41"/>
        <v>800.72219221815658</v>
      </c>
      <c r="Y271" s="12">
        <f>(X271*POP_PADRAO!$G$2)/100000</f>
        <v>97.639665537909778</v>
      </c>
      <c r="Z271" s="8">
        <f>VLOOKUP(A271,OBITOS!A:AC,8,0)</f>
        <v>13</v>
      </c>
      <c r="AA271" s="1">
        <f>VLOOKUP(A271,POP_2021_FX_ETARIA!A:AC,24,0)</f>
        <v>1412.207155222158</v>
      </c>
      <c r="AB271" s="3">
        <f t="shared" si="42"/>
        <v>920.54483309532145</v>
      </c>
      <c r="AC271" s="12">
        <f>(AB271*POP_PADRAO!$H$2)/100000</f>
        <v>84.038952368052151</v>
      </c>
      <c r="AD271" s="8">
        <f>VLOOKUP(A271,OBITOS!A:AC,9,0)</f>
        <v>22</v>
      </c>
      <c r="AE271" s="1">
        <f>VLOOKUP(A271,POP_2021_FX_ETARIA!A:AC,27,0)</f>
        <v>802.338578680203</v>
      </c>
      <c r="AF271" s="3">
        <f t="shared" si="43"/>
        <v>2741.9845666886204</v>
      </c>
      <c r="AG271" s="12">
        <f>(AF271*POP_PADRAO!$I$2)/100000</f>
        <v>189.59466729547185</v>
      </c>
      <c r="AH271" s="12">
        <f t="shared" si="44"/>
        <v>390.48023777102469</v>
      </c>
    </row>
    <row r="272" spans="1:34" x14ac:dyDescent="0.25">
      <c r="A272" s="8" t="s">
        <v>271</v>
      </c>
      <c r="B272" s="6">
        <f>VLOOKUP($A272,OBITOS!A:AC,2,0)</f>
        <v>0</v>
      </c>
      <c r="C272" s="1">
        <f>VLOOKUP(A272,POP_2021_FX_ETARIA!A:AC,6,0)</f>
        <v>3022.2500956754689</v>
      </c>
      <c r="D272" s="3">
        <f t="shared" si="36"/>
        <v>0</v>
      </c>
      <c r="E272" s="12">
        <f>(D272*POP_PADRAO!$B$2)/100000</f>
        <v>0</v>
      </c>
      <c r="F272" s="6">
        <f>VLOOKUP(A272,OBITOS!A:AC,3,0)</f>
        <v>0</v>
      </c>
      <c r="G272" s="1">
        <f>VLOOKUP(A272,POP_2021_FX_ETARIA!A:AC,9,0)</f>
        <v>2604.5467432950195</v>
      </c>
      <c r="H272" s="3">
        <f t="shared" si="37"/>
        <v>0</v>
      </c>
      <c r="I272" s="12">
        <f>(H272*POP_PADRAO!$C$2)/100000</f>
        <v>0</v>
      </c>
      <c r="J272" s="8">
        <f>VLOOKUP(A272,OBITOS!A:AC,4,0)</f>
        <v>0</v>
      </c>
      <c r="K272" s="1">
        <f>VLOOKUP(A272,POP_2021_FX_ETARIA!A:AC,12,0)</f>
        <v>3101.5996605177106</v>
      </c>
      <c r="L272" s="3">
        <f t="shared" si="38"/>
        <v>0</v>
      </c>
      <c r="M272" s="12">
        <f>(L272*POP_PADRAO!$D$2)/100000</f>
        <v>0</v>
      </c>
      <c r="N272" s="8">
        <f>VLOOKUP(A272,OBITOS!A:AB,5,0)</f>
        <v>2</v>
      </c>
      <c r="O272" s="1">
        <f>VLOOKUP(A272,POP_2021_FX_ETARIA!A:AC,15,0)</f>
        <v>2762.7846349059869</v>
      </c>
      <c r="P272" s="3">
        <f t="shared" si="39"/>
        <v>72.390731247426999</v>
      </c>
      <c r="Q272" s="12">
        <f>(P272*POP_PADRAO!$E$2)/100000</f>
        <v>12.000941509283157</v>
      </c>
      <c r="R272" s="8">
        <f>VLOOKUP($A272,OBITOS!A:AB,6,0)</f>
        <v>2</v>
      </c>
      <c r="S272" s="1">
        <f>VLOOKUP(A272,POP_2021_FX_ETARIA!A:AC,18,0)</f>
        <v>2457.7985321519564</v>
      </c>
      <c r="T272" s="3">
        <f t="shared" si="40"/>
        <v>81.37363473192714</v>
      </c>
      <c r="U272" s="12">
        <f>(T272*POP_PADRAO!$F$2)/100000</f>
        <v>12.415388417905998</v>
      </c>
      <c r="V272" s="8">
        <f>VLOOKUP(A272,OBITOS!A:AC,7,0)</f>
        <v>8</v>
      </c>
      <c r="W272" s="1">
        <f>VLOOKUP(A272,POP_2021_FX_ETARIA!A:AC,21,0)</f>
        <v>1494.3608087091759</v>
      </c>
      <c r="X272" s="3">
        <f t="shared" si="41"/>
        <v>535.34594546215214</v>
      </c>
      <c r="Y272" s="12">
        <f>(X272*POP_PADRAO!$G$2)/100000</f>
        <v>65.279818106701612</v>
      </c>
      <c r="Z272" s="8">
        <f>VLOOKUP(A272,OBITOS!A:AC,8,0)</f>
        <v>9</v>
      </c>
      <c r="AA272" s="1">
        <f>VLOOKUP(A272,POP_2021_FX_ETARIA!A:AC,24,0)</f>
        <v>921.93883439122908</v>
      </c>
      <c r="AB272" s="3">
        <f t="shared" si="42"/>
        <v>976.20359011591518</v>
      </c>
      <c r="AC272" s="12">
        <f>(AB272*POP_PADRAO!$H$2)/100000</f>
        <v>89.120186287306922</v>
      </c>
      <c r="AD272" s="8">
        <f>VLOOKUP(A272,OBITOS!A:AC,9,0)</f>
        <v>20</v>
      </c>
      <c r="AE272" s="1">
        <f>VLOOKUP(A272,POP_2021_FX_ETARIA!A:AC,27,0)</f>
        <v>613.42817258883247</v>
      </c>
      <c r="AF272" s="3">
        <f t="shared" si="43"/>
        <v>3260.3654174529679</v>
      </c>
      <c r="AG272" s="12">
        <f>(AF272*POP_PADRAO!$I$2)/100000</f>
        <v>225.43813852685861</v>
      </c>
      <c r="AH272" s="12">
        <f t="shared" si="44"/>
        <v>404.25447284805631</v>
      </c>
    </row>
    <row r="273" spans="1:34" x14ac:dyDescent="0.25">
      <c r="A273" s="8" t="s">
        <v>272</v>
      </c>
      <c r="B273" s="6">
        <f>VLOOKUP($A273,OBITOS!A:AC,2,0)</f>
        <v>0</v>
      </c>
      <c r="C273" s="1">
        <f>VLOOKUP(A273,POP_2021_FX_ETARIA!A:AC,6,0)</f>
        <v>2474.5220873653711</v>
      </c>
      <c r="D273" s="3">
        <f t="shared" si="36"/>
        <v>0</v>
      </c>
      <c r="E273" s="12">
        <f>(D273*POP_PADRAO!$B$2)/100000</f>
        <v>0</v>
      </c>
      <c r="F273" s="6">
        <f>VLOOKUP(A273,OBITOS!A:AC,3,0)</f>
        <v>0</v>
      </c>
      <c r="G273" s="1">
        <f>VLOOKUP(A273,POP_2021_FX_ETARIA!A:AC,9,0)</f>
        <v>2017.1636494252875</v>
      </c>
      <c r="H273" s="3">
        <f t="shared" si="37"/>
        <v>0</v>
      </c>
      <c r="I273" s="12">
        <f>(H273*POP_PADRAO!$C$2)/100000</f>
        <v>0</v>
      </c>
      <c r="J273" s="8">
        <f>VLOOKUP(A273,OBITOS!A:AC,4,0)</f>
        <v>0</v>
      </c>
      <c r="K273" s="1">
        <f>VLOOKUP(A273,POP_2021_FX_ETARIA!A:AC,12,0)</f>
        <v>2612.5690322258556</v>
      </c>
      <c r="L273" s="3">
        <f t="shared" si="38"/>
        <v>0</v>
      </c>
      <c r="M273" s="12">
        <f>(L273*POP_PADRAO!$D$2)/100000</f>
        <v>0</v>
      </c>
      <c r="N273" s="8">
        <f>VLOOKUP(A273,OBITOS!A:AB,5,0)</f>
        <v>3</v>
      </c>
      <c r="O273" s="1">
        <f>VLOOKUP(A273,POP_2021_FX_ETARIA!A:AC,15,0)</f>
        <v>2198.7638712654289</v>
      </c>
      <c r="P273" s="3">
        <f t="shared" si="39"/>
        <v>136.4402989882422</v>
      </c>
      <c r="Q273" s="12">
        <f>(P273*POP_PADRAO!$E$2)/100000</f>
        <v>22.619084231521693</v>
      </c>
      <c r="R273" s="8">
        <f>VLOOKUP($A273,OBITOS!A:AB,6,0)</f>
        <v>6</v>
      </c>
      <c r="S273" s="1">
        <f>VLOOKUP(A273,POP_2021_FX_ETARIA!A:AC,18,0)</f>
        <v>1897.2037875042781</v>
      </c>
      <c r="T273" s="3">
        <f t="shared" si="40"/>
        <v>316.25490311153357</v>
      </c>
      <c r="U273" s="12">
        <f>(T273*POP_PADRAO!$F$2)/100000</f>
        <v>48.251838253654583</v>
      </c>
      <c r="V273" s="8">
        <f>VLOOKUP(A273,OBITOS!A:AC,7,0)</f>
        <v>9</v>
      </c>
      <c r="W273" s="1">
        <f>VLOOKUP(A273,POP_2021_FX_ETARIA!A:AC,21,0)</f>
        <v>1439.9052877138415</v>
      </c>
      <c r="X273" s="3">
        <f t="shared" si="41"/>
        <v>625.04111046702451</v>
      </c>
      <c r="Y273" s="12">
        <f>(X273*POP_PADRAO!$G$2)/100000</f>
        <v>76.217201879196452</v>
      </c>
      <c r="Z273" s="8">
        <f>VLOOKUP(A273,OBITOS!A:AC,8,0)</f>
        <v>10</v>
      </c>
      <c r="AA273" s="1">
        <f>VLOOKUP(A273,POP_2021_FX_ETARIA!A:AC,24,0)</f>
        <v>1056.7137911136756</v>
      </c>
      <c r="AB273" s="3">
        <f t="shared" si="42"/>
        <v>946.33003601296366</v>
      </c>
      <c r="AC273" s="12">
        <f>(AB273*POP_PADRAO!$H$2)/100000</f>
        <v>86.392951176029726</v>
      </c>
      <c r="AD273" s="8">
        <f>VLOOKUP(A273,OBITOS!A:AC,9,0)</f>
        <v>14</v>
      </c>
      <c r="AE273" s="1">
        <f>VLOOKUP(A273,POP_2021_FX_ETARIA!A:AC,27,0)</f>
        <v>471.21472081218275</v>
      </c>
      <c r="AF273" s="3">
        <f t="shared" si="43"/>
        <v>2971.04470248079</v>
      </c>
      <c r="AG273" s="12">
        <f>(AF273*POP_PADRAO!$I$2)/100000</f>
        <v>205.43304245037612</v>
      </c>
      <c r="AH273" s="12">
        <f t="shared" si="44"/>
        <v>438.91411799077855</v>
      </c>
    </row>
    <row r="274" spans="1:34" x14ac:dyDescent="0.25">
      <c r="A274" s="8" t="s">
        <v>273</v>
      </c>
      <c r="B274" s="6">
        <f>VLOOKUP($A274,OBITOS!A:AC,2,0)</f>
        <v>0</v>
      </c>
      <c r="C274" s="1">
        <f>VLOOKUP(A274,POP_2021_FX_ETARIA!A:AC,6,0)</f>
        <v>3044.6660106063091</v>
      </c>
      <c r="D274" s="3">
        <f t="shared" si="36"/>
        <v>0</v>
      </c>
      <c r="E274" s="12">
        <f>(D274*POP_PADRAO!$B$2)/100000</f>
        <v>0</v>
      </c>
      <c r="F274" s="6">
        <f>VLOOKUP(A274,OBITOS!A:AC,3,0)</f>
        <v>0</v>
      </c>
      <c r="G274" s="1">
        <f>VLOOKUP(A274,POP_2021_FX_ETARIA!A:AC,9,0)</f>
        <v>2472.7893199233717</v>
      </c>
      <c r="H274" s="3">
        <f t="shared" si="37"/>
        <v>0</v>
      </c>
      <c r="I274" s="12">
        <f>(H274*POP_PADRAO!$C$2)/100000</f>
        <v>0</v>
      </c>
      <c r="J274" s="8">
        <f>VLOOKUP(A274,OBITOS!A:AC,4,0)</f>
        <v>0</v>
      </c>
      <c r="K274" s="1">
        <f>VLOOKUP(A274,POP_2021_FX_ETARIA!A:AC,12,0)</f>
        <v>3493.7052994183873</v>
      </c>
      <c r="L274" s="3">
        <f t="shared" si="38"/>
        <v>0</v>
      </c>
      <c r="M274" s="12">
        <f>(L274*POP_PADRAO!$D$2)/100000</f>
        <v>0</v>
      </c>
      <c r="N274" s="8">
        <f>VLOOKUP(A274,OBITOS!A:AB,5,0)</f>
        <v>1</v>
      </c>
      <c r="O274" s="1">
        <f>VLOOKUP(A274,POP_2021_FX_ETARIA!A:AC,15,0)</f>
        <v>3098.6750490252625</v>
      </c>
      <c r="P274" s="3">
        <f t="shared" si="39"/>
        <v>32.27185762232687</v>
      </c>
      <c r="Q274" s="12">
        <f>(P274*POP_PADRAO!$E$2)/100000</f>
        <v>5.3500312684743632</v>
      </c>
      <c r="R274" s="8">
        <f>VLOOKUP($A274,OBITOS!A:AB,6,0)</f>
        <v>6</v>
      </c>
      <c r="S274" s="1">
        <f>VLOOKUP(A274,POP_2021_FX_ETARIA!A:AC,18,0)</f>
        <v>2372.1346161159067</v>
      </c>
      <c r="T274" s="3">
        <f t="shared" si="40"/>
        <v>252.93674141580965</v>
      </c>
      <c r="U274" s="12">
        <f>(T274*POP_PADRAO!$F$2)/100000</f>
        <v>38.591220610729586</v>
      </c>
      <c r="V274" s="8">
        <f>VLOOKUP(A274,OBITOS!A:AC,7,0)</f>
        <v>8</v>
      </c>
      <c r="W274" s="1">
        <f>VLOOKUP(A274,POP_2021_FX_ETARIA!A:AC,21,0)</f>
        <v>2189.6185069984449</v>
      </c>
      <c r="X274" s="3">
        <f t="shared" si="41"/>
        <v>365.36044860921896</v>
      </c>
      <c r="Y274" s="12">
        <f>(X274*POP_PADRAO!$G$2)/100000</f>
        <v>44.551871235342922</v>
      </c>
      <c r="Z274" s="8">
        <f>VLOOKUP(A274,OBITOS!A:AC,8,0)</f>
        <v>22</v>
      </c>
      <c r="AA274" s="1">
        <f>VLOOKUP(A274,POP_2021_FX_ETARIA!A:AC,24,0)</f>
        <v>1648.5516445470282</v>
      </c>
      <c r="AB274" s="3">
        <f t="shared" si="42"/>
        <v>1334.5047498372385</v>
      </c>
      <c r="AC274" s="12">
        <f>(AB274*POP_PADRAO!$H$2)/100000</f>
        <v>121.8304389688514</v>
      </c>
      <c r="AD274" s="8">
        <f>VLOOKUP(A274,OBITOS!A:AC,9,0)</f>
        <v>19</v>
      </c>
      <c r="AE274" s="1">
        <f>VLOOKUP(A274,POP_2021_FX_ETARIA!A:AC,27,0)</f>
        <v>840.54517766497463</v>
      </c>
      <c r="AF274" s="3">
        <f t="shared" si="43"/>
        <v>2260.4376903073544</v>
      </c>
      <c r="AG274" s="12">
        <f>(AF274*POP_PADRAO!$I$2)/100000</f>
        <v>156.29808316300262</v>
      </c>
      <c r="AH274" s="12">
        <f t="shared" si="44"/>
        <v>366.62164524640087</v>
      </c>
    </row>
    <row r="275" spans="1:34" x14ac:dyDescent="0.25">
      <c r="A275" s="8" t="s">
        <v>274</v>
      </c>
      <c r="B275" s="6">
        <f>VLOOKUP($A275,OBITOS!A:AC,2,0)</f>
        <v>0</v>
      </c>
      <c r="C275" s="1">
        <f>VLOOKUP(A275,POP_2021_FX_ETARIA!A:AC,6,0)</f>
        <v>2679.1891367339131</v>
      </c>
      <c r="D275" s="3">
        <f t="shared" si="36"/>
        <v>0</v>
      </c>
      <c r="E275" s="12">
        <f>(D275*POP_PADRAO!$B$2)/100000</f>
        <v>0</v>
      </c>
      <c r="F275" s="6">
        <f>VLOOKUP(A275,OBITOS!A:AC,3,0)</f>
        <v>0</v>
      </c>
      <c r="G275" s="1">
        <f>VLOOKUP(A275,POP_2021_FX_ETARIA!A:AC,9,0)</f>
        <v>2200.7739942528738</v>
      </c>
      <c r="H275" s="3">
        <f t="shared" si="37"/>
        <v>0</v>
      </c>
      <c r="I275" s="12">
        <f>(H275*POP_PADRAO!$C$2)/100000</f>
        <v>0</v>
      </c>
      <c r="J275" s="8">
        <f>VLOOKUP(A275,OBITOS!A:AC,4,0)</f>
        <v>0</v>
      </c>
      <c r="K275" s="1">
        <f>VLOOKUP(A275,POP_2021_FX_ETARIA!A:AC,12,0)</f>
        <v>2892.3297970594845</v>
      </c>
      <c r="L275" s="3">
        <f t="shared" si="38"/>
        <v>0</v>
      </c>
      <c r="M275" s="12">
        <f>(L275*POP_PADRAO!$D$2)/100000</f>
        <v>0</v>
      </c>
      <c r="N275" s="8">
        <f>VLOOKUP(A275,OBITOS!A:AB,5,0)</f>
        <v>1</v>
      </c>
      <c r="O275" s="1">
        <f>VLOOKUP(A275,POP_2021_FX_ETARIA!A:AC,15,0)</f>
        <v>2731.8322759257126</v>
      </c>
      <c r="P275" s="3">
        <f t="shared" si="39"/>
        <v>36.605468381514697</v>
      </c>
      <c r="Q275" s="12">
        <f>(P275*POP_PADRAO!$E$2)/100000</f>
        <v>6.0684576242913151</v>
      </c>
      <c r="R275" s="8">
        <f>VLOOKUP($A275,OBITOS!A:AB,6,0)</f>
        <v>7</v>
      </c>
      <c r="S275" s="1">
        <f>VLOOKUP(A275,POP_2021_FX_ETARIA!A:AC,18,0)</f>
        <v>2304.1073886755144</v>
      </c>
      <c r="T275" s="3">
        <f t="shared" si="40"/>
        <v>303.80528418095383</v>
      </c>
      <c r="U275" s="12">
        <f>(T275*POP_PADRAO!$F$2)/100000</f>
        <v>46.352367310919149</v>
      </c>
      <c r="V275" s="8">
        <f>VLOOKUP(A275,OBITOS!A:AC,7,0)</f>
        <v>10</v>
      </c>
      <c r="W275" s="1">
        <f>VLOOKUP(A275,POP_2021_FX_ETARIA!A:AC,21,0)</f>
        <v>1657.727371695179</v>
      </c>
      <c r="X275" s="3">
        <f t="shared" si="41"/>
        <v>603.23550004329593</v>
      </c>
      <c r="Y275" s="12">
        <f>(X275*POP_PADRAO!$G$2)/100000</f>
        <v>73.558236598460553</v>
      </c>
      <c r="Z275" s="8">
        <f>VLOOKUP(A275,OBITOS!A:AC,8,0)</f>
        <v>12</v>
      </c>
      <c r="AA275" s="1">
        <f>VLOOKUP(A275,POP_2021_FX_ETARIA!A:AC,24,0)</f>
        <v>1101.6387766878245</v>
      </c>
      <c r="AB275" s="3">
        <f t="shared" si="42"/>
        <v>1089.2862754957732</v>
      </c>
      <c r="AC275" s="12">
        <f>(AB275*POP_PADRAO!$H$2)/100000</f>
        <v>99.443801247302318</v>
      </c>
      <c r="AD275" s="8">
        <f>VLOOKUP(A275,OBITOS!A:AC,9,0)</f>
        <v>15</v>
      </c>
      <c r="AE275" s="1">
        <f>VLOOKUP(A275,POP_2021_FX_ETARIA!A:AC,27,0)</f>
        <v>573.09898477157367</v>
      </c>
      <c r="AF275" s="3">
        <f t="shared" si="43"/>
        <v>2617.3489045664101</v>
      </c>
      <c r="AG275" s="12">
        <f>(AF275*POP_PADRAO!$I$2)/100000</f>
        <v>180.97672787295039</v>
      </c>
      <c r="AH275" s="12">
        <f t="shared" si="44"/>
        <v>406.39959065392372</v>
      </c>
    </row>
    <row r="276" spans="1:34" x14ac:dyDescent="0.25">
      <c r="A276" s="8" t="s">
        <v>275</v>
      </c>
      <c r="B276" s="6">
        <f>VLOOKUP($A276,OBITOS!A:AC,2,0)</f>
        <v>0</v>
      </c>
      <c r="C276" s="1">
        <f>VLOOKUP(A276,POP_2021_FX_ETARIA!A:AC,6,0)</f>
        <v>2721.2985138815884</v>
      </c>
      <c r="D276" s="3">
        <f t="shared" si="36"/>
        <v>0</v>
      </c>
      <c r="E276" s="12">
        <f>(D276*POP_PADRAO!$B$2)/100000</f>
        <v>0</v>
      </c>
      <c r="F276" s="6">
        <f>VLOOKUP(A276,OBITOS!A:AC,3,0)</f>
        <v>0</v>
      </c>
      <c r="G276" s="1">
        <f>VLOOKUP(A276,POP_2021_FX_ETARIA!A:AC,9,0)</f>
        <v>2245.9565904029155</v>
      </c>
      <c r="H276" s="3">
        <f t="shared" si="37"/>
        <v>0</v>
      </c>
      <c r="I276" s="12">
        <f>(H276*POP_PADRAO!$C$2)/100000</f>
        <v>0</v>
      </c>
      <c r="J276" s="8">
        <f>VLOOKUP(A276,OBITOS!A:AC,4,0)</f>
        <v>1</v>
      </c>
      <c r="K276" s="1">
        <f>VLOOKUP(A276,POP_2021_FX_ETARIA!A:AC,12,0)</f>
        <v>3269.8105978936892</v>
      </c>
      <c r="L276" s="3">
        <f t="shared" si="38"/>
        <v>30.582811146436711</v>
      </c>
      <c r="M276" s="12">
        <f>(L276*POP_PADRAO!$D$2)/100000</f>
        <v>4.5256786574583483</v>
      </c>
      <c r="N276" s="8">
        <f>VLOOKUP(A276,OBITOS!A:AB,5,0)</f>
        <v>2</v>
      </c>
      <c r="O276" s="1">
        <f>VLOOKUP(A276,POP_2021_FX_ETARIA!A:AC,15,0)</f>
        <v>2939.4143689320385</v>
      </c>
      <c r="P276" s="3">
        <f t="shared" si="39"/>
        <v>68.040764212724767</v>
      </c>
      <c r="Q276" s="12">
        <f>(P276*POP_PADRAO!$E$2)/100000</f>
        <v>11.279803608736989</v>
      </c>
      <c r="R276" s="8">
        <f>VLOOKUP($A276,OBITOS!A:AB,6,0)</f>
        <v>5</v>
      </c>
      <c r="S276" s="1">
        <f>VLOOKUP(A276,POP_2021_FX_ETARIA!A:AC,18,0)</f>
        <v>2316.1871070979541</v>
      </c>
      <c r="T276" s="3">
        <f t="shared" si="40"/>
        <v>215.87202453020754</v>
      </c>
      <c r="U276" s="12">
        <f>(T276*POP_PADRAO!$F$2)/100000</f>
        <v>32.936159751638833</v>
      </c>
      <c r="V276" s="8">
        <f>VLOOKUP(A276,OBITOS!A:AC,7,0)</f>
        <v>4</v>
      </c>
      <c r="W276" s="1">
        <f>VLOOKUP(A276,POP_2021_FX_ETARIA!A:AC,21,0)</f>
        <v>2283.3398652786282</v>
      </c>
      <c r="X276" s="3">
        <f t="shared" si="41"/>
        <v>175.18198060768731</v>
      </c>
      <c r="Y276" s="12">
        <f>(X276*POP_PADRAO!$G$2)/100000</f>
        <v>21.361603513722784</v>
      </c>
      <c r="Z276" s="8">
        <f>VLOOKUP(A276,OBITOS!A:AC,8,0)</f>
        <v>21</v>
      </c>
      <c r="AA276" s="1">
        <f>VLOOKUP(A276,POP_2021_FX_ETARIA!A:AC,24,0)</f>
        <v>1807.373414230557</v>
      </c>
      <c r="AB276" s="3">
        <f t="shared" si="42"/>
        <v>1161.9070987021357</v>
      </c>
      <c r="AC276" s="12">
        <f>(AB276*POP_PADRAO!$H$2)/100000</f>
        <v>106.07354667952319</v>
      </c>
      <c r="AD276" s="8">
        <f>VLOOKUP(A276,OBITOS!A:AC,9,0)</f>
        <v>36</v>
      </c>
      <c r="AE276" s="1">
        <f>VLOOKUP(A276,POP_2021_FX_ETARIA!A:AC,27,0)</f>
        <v>995.88195991091322</v>
      </c>
      <c r="AF276" s="3">
        <f t="shared" si="43"/>
        <v>3614.8862464804947</v>
      </c>
      <c r="AG276" s="12">
        <f>(AF276*POP_PADRAO!$I$2)/100000</f>
        <v>249.95149992406073</v>
      </c>
      <c r="AH276" s="12">
        <f t="shared" si="44"/>
        <v>426.1282921351409</v>
      </c>
    </row>
    <row r="277" spans="1:34" x14ac:dyDescent="0.25">
      <c r="A277" s="8" t="s">
        <v>276</v>
      </c>
      <c r="B277" s="6">
        <f>VLOOKUP($A277,OBITOS!A:AC,2,0)</f>
        <v>0</v>
      </c>
      <c r="C277" s="1">
        <f>VLOOKUP(A277,POP_2021_FX_ETARIA!A:AC,6,0)</f>
        <v>3472.9818894251443</v>
      </c>
      <c r="D277" s="3">
        <f t="shared" si="36"/>
        <v>0</v>
      </c>
      <c r="E277" s="12">
        <f>(D277*POP_PADRAO!$B$2)/100000</f>
        <v>0</v>
      </c>
      <c r="F277" s="6">
        <f>VLOOKUP(A277,OBITOS!A:AC,3,0)</f>
        <v>1</v>
      </c>
      <c r="G277" s="1">
        <f>VLOOKUP(A277,POP_2021_FX_ETARIA!A:AC,9,0)</f>
        <v>2768.1282445839238</v>
      </c>
      <c r="H277" s="3">
        <f t="shared" si="37"/>
        <v>36.125493894893935</v>
      </c>
      <c r="I277" s="12">
        <f>(H277*POP_PADRAO!$C$2)/100000</f>
        <v>4.3733072295669775</v>
      </c>
      <c r="J277" s="8">
        <f>VLOOKUP(A277,OBITOS!A:AC,4,0)</f>
        <v>0</v>
      </c>
      <c r="K277" s="1">
        <f>VLOOKUP(A277,POP_2021_FX_ETARIA!A:AC,12,0)</f>
        <v>3643.5679575420845</v>
      </c>
      <c r="L277" s="3">
        <f t="shared" si="38"/>
        <v>0</v>
      </c>
      <c r="M277" s="12">
        <f>(L277*POP_PADRAO!$D$2)/100000</f>
        <v>0</v>
      </c>
      <c r="N277" s="8">
        <f>VLOOKUP(A277,OBITOS!A:AB,5,0)</f>
        <v>0</v>
      </c>
      <c r="O277" s="1">
        <f>VLOOKUP(A277,POP_2021_FX_ETARIA!A:AC,15,0)</f>
        <v>3384.1941747572814</v>
      </c>
      <c r="P277" s="3">
        <f t="shared" si="39"/>
        <v>0</v>
      </c>
      <c r="Q277" s="12">
        <f>(P277*POP_PADRAO!$E$2)/100000</f>
        <v>0</v>
      </c>
      <c r="R277" s="8">
        <f>VLOOKUP($A277,OBITOS!A:AB,6,0)</f>
        <v>7</v>
      </c>
      <c r="S277" s="1">
        <f>VLOOKUP(A277,POP_2021_FX_ETARIA!A:AC,18,0)</f>
        <v>2717.2021373871298</v>
      </c>
      <c r="T277" s="3">
        <f t="shared" si="40"/>
        <v>257.61793367096431</v>
      </c>
      <c r="U277" s="12">
        <f>(T277*POP_PADRAO!$F$2)/100000</f>
        <v>39.305442364472086</v>
      </c>
      <c r="V277" s="8">
        <f>VLOOKUP(A277,OBITOS!A:AC,7,0)</f>
        <v>10</v>
      </c>
      <c r="W277" s="1">
        <f>VLOOKUP(A277,POP_2021_FX_ETARIA!A:AC,21,0)</f>
        <v>2581.2315632928003</v>
      </c>
      <c r="X277" s="3">
        <f t="shared" si="41"/>
        <v>387.41196807787742</v>
      </c>
      <c r="Y277" s="12">
        <f>(X277*POP_PADRAO!$G$2)/100000</f>
        <v>47.240822542609678</v>
      </c>
      <c r="Z277" s="8">
        <f>VLOOKUP(A277,OBITOS!A:AC,8,0)</f>
        <v>21</v>
      </c>
      <c r="AA277" s="1">
        <f>VLOOKUP(A277,POP_2021_FX_ETARIA!A:AC,24,0)</f>
        <v>1628.1941533370104</v>
      </c>
      <c r="AB277" s="3">
        <f t="shared" si="42"/>
        <v>1289.7724732004569</v>
      </c>
      <c r="AC277" s="12">
        <f>(AB277*POP_PADRAO!$H$2)/100000</f>
        <v>117.74671210358557</v>
      </c>
      <c r="AD277" s="8">
        <f>VLOOKUP(A277,OBITOS!A:AC,9,0)</f>
        <v>20</v>
      </c>
      <c r="AE277" s="1">
        <f>VLOOKUP(A277,POP_2021_FX_ETARIA!A:AC,27,0)</f>
        <v>909.02004454342989</v>
      </c>
      <c r="AF277" s="3">
        <f t="shared" si="43"/>
        <v>2200.171505573931</v>
      </c>
      <c r="AG277" s="12">
        <f>(AF277*POP_PADRAO!$I$2)/100000</f>
        <v>152.13097464513822</v>
      </c>
      <c r="AH277" s="12">
        <f t="shared" si="44"/>
        <v>360.79725888537251</v>
      </c>
    </row>
    <row r="278" spans="1:34" x14ac:dyDescent="0.25">
      <c r="A278" s="8" t="s">
        <v>277</v>
      </c>
      <c r="B278" s="6">
        <f>VLOOKUP($A278,OBITOS!A:AC,2,0)</f>
        <v>0</v>
      </c>
      <c r="C278" s="1">
        <f>VLOOKUP(A278,POP_2021_FX_ETARIA!A:AC,6,0)</f>
        <v>3579.8778611363309</v>
      </c>
      <c r="D278" s="3">
        <f t="shared" si="36"/>
        <v>0</v>
      </c>
      <c r="E278" s="12">
        <f>(D278*POP_PADRAO!$B$2)/100000</f>
        <v>0</v>
      </c>
      <c r="F278" s="6">
        <f>VLOOKUP(A278,OBITOS!A:AC,3,0)</f>
        <v>0</v>
      </c>
      <c r="G278" s="1">
        <f>VLOOKUP(A278,POP_2021_FX_ETARIA!A:AC,9,0)</f>
        <v>2673.5895525410001</v>
      </c>
      <c r="H278" s="3">
        <f t="shared" si="37"/>
        <v>0</v>
      </c>
      <c r="I278" s="12">
        <f>(H278*POP_PADRAO!$C$2)/100000</f>
        <v>0</v>
      </c>
      <c r="J278" s="8">
        <f>VLOOKUP(A278,OBITOS!A:AC,4,0)</f>
        <v>3</v>
      </c>
      <c r="K278" s="1">
        <f>VLOOKUP(A278,POP_2021_FX_ETARIA!A:AC,12,0)</f>
        <v>3138.4292229869802</v>
      </c>
      <c r="L278" s="3">
        <f t="shared" si="38"/>
        <v>95.589219537816092</v>
      </c>
      <c r="M278" s="12">
        <f>(L278*POP_PADRAO!$D$2)/100000</f>
        <v>14.145399802326509</v>
      </c>
      <c r="N278" s="8">
        <f>VLOOKUP(A278,OBITOS!A:AB,5,0)</f>
        <v>5</v>
      </c>
      <c r="O278" s="1">
        <f>VLOOKUP(A278,POP_2021_FX_ETARIA!A:AC,15,0)</f>
        <v>3074.7821359223299</v>
      </c>
      <c r="P278" s="3">
        <f t="shared" si="39"/>
        <v>162.61314717506548</v>
      </c>
      <c r="Q278" s="12">
        <f>(P278*POP_PADRAO!$E$2)/100000</f>
        <v>26.958021203270793</v>
      </c>
      <c r="R278" s="8">
        <f>VLOOKUP($A278,OBITOS!A:AB,6,0)</f>
        <v>9</v>
      </c>
      <c r="S278" s="1">
        <f>VLOOKUP(A278,POP_2021_FX_ETARIA!A:AC,18,0)</f>
        <v>2435.6635615498913</v>
      </c>
      <c r="T278" s="3">
        <f t="shared" si="40"/>
        <v>369.50916136681087</v>
      </c>
      <c r="U278" s="12">
        <f>(T278*POP_PADRAO!$F$2)/100000</f>
        <v>56.376979809944594</v>
      </c>
      <c r="V278" s="8">
        <f>VLOOKUP(A278,OBITOS!A:AC,7,0)</f>
        <v>9</v>
      </c>
      <c r="W278" s="1">
        <f>VLOOKUP(A278,POP_2021_FX_ETARIA!A:AC,21,0)</f>
        <v>1680.1091767999299</v>
      </c>
      <c r="X278" s="3">
        <f t="shared" si="41"/>
        <v>535.67947394598002</v>
      </c>
      <c r="Y278" s="12">
        <f>(X278*POP_PADRAO!$G$2)/100000</f>
        <v>65.320488403996734</v>
      </c>
      <c r="Z278" s="8">
        <f>VLOOKUP(A278,OBITOS!A:AC,8,0)</f>
        <v>11</v>
      </c>
      <c r="AA278" s="1">
        <f>VLOOKUP(A278,POP_2021_FX_ETARIA!A:AC,24,0)</f>
        <v>981.59073359073363</v>
      </c>
      <c r="AB278" s="3">
        <f t="shared" si="42"/>
        <v>1120.6299757701627</v>
      </c>
      <c r="AC278" s="12">
        <f>(AB278*POP_PADRAO!$H$2)/100000</f>
        <v>102.30524985870869</v>
      </c>
      <c r="AD278" s="8">
        <f>VLOOKUP(A278,OBITOS!A:AC,9,0)</f>
        <v>14</v>
      </c>
      <c r="AE278" s="1">
        <f>VLOOKUP(A278,POP_2021_FX_ETARIA!A:AC,27,0)</f>
        <v>440.36971046770606</v>
      </c>
      <c r="AF278" s="3">
        <f t="shared" si="43"/>
        <v>3179.1469002559093</v>
      </c>
      <c r="AG278" s="12">
        <f>(AF278*POP_PADRAO!$I$2)/100000</f>
        <v>219.82227987714924</v>
      </c>
      <c r="AH278" s="12">
        <f t="shared" si="44"/>
        <v>484.92841895539658</v>
      </c>
    </row>
    <row r="279" spans="1:34" x14ac:dyDescent="0.25">
      <c r="A279" s="8" t="s">
        <v>278</v>
      </c>
      <c r="B279" s="6">
        <f>VLOOKUP($A279,OBITOS!A:AC,2,0)</f>
        <v>0</v>
      </c>
      <c r="C279" s="1">
        <f>VLOOKUP(A279,POP_2021_FX_ETARIA!A:AC,6,0)</f>
        <v>2773.9400244798039</v>
      </c>
      <c r="D279" s="3">
        <f t="shared" si="36"/>
        <v>0</v>
      </c>
      <c r="E279" s="12">
        <f>(D279*POP_PADRAO!$B$2)/100000</f>
        <v>0</v>
      </c>
      <c r="F279" s="6">
        <f>VLOOKUP(A279,OBITOS!A:AC,3,0)</f>
        <v>0</v>
      </c>
      <c r="G279" s="1">
        <f>VLOOKUP(A279,POP_2021_FX_ETARIA!A:AC,9,0)</f>
        <v>2648.2752815211375</v>
      </c>
      <c r="H279" s="3">
        <f t="shared" si="37"/>
        <v>0</v>
      </c>
      <c r="I279" s="12">
        <f>(H279*POP_PADRAO!$C$2)/100000</f>
        <v>0</v>
      </c>
      <c r="J279" s="8">
        <f>VLOOKUP(A279,OBITOS!A:AC,4,0)</f>
        <v>3</v>
      </c>
      <c r="K279" s="1">
        <f>VLOOKUP(A279,POP_2021_FX_ETARIA!A:AC,12,0)</f>
        <v>3109.5026108167854</v>
      </c>
      <c r="L279" s="3">
        <f t="shared" si="38"/>
        <v>96.478452520481341</v>
      </c>
      <c r="M279" s="12">
        <f>(L279*POP_PADRAO!$D$2)/100000</f>
        <v>14.276989495369657</v>
      </c>
      <c r="N279" s="8">
        <f>VLOOKUP(A279,OBITOS!A:AB,5,0)</f>
        <v>0</v>
      </c>
      <c r="O279" s="1">
        <f>VLOOKUP(A279,POP_2021_FX_ETARIA!A:AC,15,0)</f>
        <v>2594.4439192799314</v>
      </c>
      <c r="P279" s="3">
        <f t="shared" si="39"/>
        <v>0</v>
      </c>
      <c r="Q279" s="12">
        <f>(P279*POP_PADRAO!$E$2)/100000</f>
        <v>0</v>
      </c>
      <c r="R279" s="8">
        <f>VLOOKUP($A279,OBITOS!A:AB,6,0)</f>
        <v>6</v>
      </c>
      <c r="S279" s="1">
        <f>VLOOKUP(A279,POP_2021_FX_ETARIA!A:AC,18,0)</f>
        <v>2452.2374993563008</v>
      </c>
      <c r="T279" s="3">
        <f t="shared" si="40"/>
        <v>244.67450650986979</v>
      </c>
      <c r="U279" s="12">
        <f>(T279*POP_PADRAO!$F$2)/100000</f>
        <v>37.330629807637713</v>
      </c>
      <c r="V279" s="8">
        <f>VLOOKUP(A279,OBITOS!A:AC,7,0)</f>
        <v>4</v>
      </c>
      <c r="W279" s="1">
        <f>VLOOKUP(A279,POP_2021_FX_ETARIA!A:AC,21,0)</f>
        <v>1944.6450880181715</v>
      </c>
      <c r="X279" s="3">
        <f t="shared" si="41"/>
        <v>205.69306063331507</v>
      </c>
      <c r="Y279" s="12">
        <f>(X279*POP_PADRAO!$G$2)/100000</f>
        <v>25.082109424330845</v>
      </c>
      <c r="Z279" s="8">
        <f>VLOOKUP(A279,OBITOS!A:AC,8,0)</f>
        <v>17</v>
      </c>
      <c r="AA279" s="1">
        <f>VLOOKUP(A279,POP_2021_FX_ETARIA!A:AC,24,0)</f>
        <v>983.32427017744715</v>
      </c>
      <c r="AB279" s="3">
        <f t="shared" si="42"/>
        <v>1728.829493543594</v>
      </c>
      <c r="AC279" s="12">
        <f>(AB279*POP_PADRAO!$H$2)/100000</f>
        <v>157.8293791209073</v>
      </c>
      <c r="AD279" s="8">
        <f>VLOOKUP(A279,OBITOS!A:AC,9,0)</f>
        <v>11</v>
      </c>
      <c r="AE279" s="1">
        <f>VLOOKUP(A279,POP_2021_FX_ETARIA!A:AC,27,0)</f>
        <v>570.18637992831543</v>
      </c>
      <c r="AF279" s="3">
        <f t="shared" si="43"/>
        <v>1929.1937491356659</v>
      </c>
      <c r="AG279" s="12">
        <f>(AF279*POP_PADRAO!$I$2)/100000</f>
        <v>133.39420340268342</v>
      </c>
      <c r="AH279" s="12">
        <f t="shared" si="44"/>
        <v>367.91331125092893</v>
      </c>
    </row>
    <row r="280" spans="1:34" x14ac:dyDescent="0.25">
      <c r="A280" s="8" t="s">
        <v>279</v>
      </c>
      <c r="B280" s="6">
        <f>VLOOKUP($A280,OBITOS!A:AC,2,0)</f>
        <v>0</v>
      </c>
      <c r="C280" s="1">
        <f>VLOOKUP(A280,POP_2021_FX_ETARIA!A:AC,6,0)</f>
        <v>2597.4925505423544</v>
      </c>
      <c r="D280" s="3">
        <f t="shared" si="36"/>
        <v>0</v>
      </c>
      <c r="E280" s="12">
        <f>(D280*POP_PADRAO!$B$2)/100000</f>
        <v>0</v>
      </c>
      <c r="F280" s="6">
        <f>VLOOKUP(A280,OBITOS!A:AC,3,0)</f>
        <v>0</v>
      </c>
      <c r="G280" s="1">
        <f>VLOOKUP(A280,POP_2021_FX_ETARIA!A:AC,9,0)</f>
        <v>2435.436293151191</v>
      </c>
      <c r="H280" s="3">
        <f t="shared" si="37"/>
        <v>0</v>
      </c>
      <c r="I280" s="12">
        <f>(H280*POP_PADRAO!$C$2)/100000</f>
        <v>0</v>
      </c>
      <c r="J280" s="8">
        <f>VLOOKUP(A280,OBITOS!A:AC,4,0)</f>
        <v>0</v>
      </c>
      <c r="K280" s="1">
        <f>VLOOKUP(A280,POP_2021_FX_ETARIA!A:AC,12,0)</f>
        <v>2748.1076342569654</v>
      </c>
      <c r="L280" s="3">
        <f t="shared" si="38"/>
        <v>0</v>
      </c>
      <c r="M280" s="12">
        <f>(L280*POP_PADRAO!$D$2)/100000</f>
        <v>0</v>
      </c>
      <c r="N280" s="8">
        <f>VLOOKUP(A280,OBITOS!A:AB,5,0)</f>
        <v>2</v>
      </c>
      <c r="O280" s="1">
        <f>VLOOKUP(A280,POP_2021_FX_ETARIA!A:AC,15,0)</f>
        <v>2521.524721548642</v>
      </c>
      <c r="P280" s="3">
        <f t="shared" si="39"/>
        <v>79.317088700667668</v>
      </c>
      <c r="Q280" s="12">
        <f>(P280*POP_PADRAO!$E$2)/100000</f>
        <v>13.149193629911972</v>
      </c>
      <c r="R280" s="8">
        <f>VLOOKUP($A280,OBITOS!A:AB,6,0)</f>
        <v>6</v>
      </c>
      <c r="S280" s="1">
        <f>VLOOKUP(A280,POP_2021_FX_ETARIA!A:AC,18,0)</f>
        <v>2430.1673618620939</v>
      </c>
      <c r="T280" s="3">
        <f t="shared" si="40"/>
        <v>246.89657569108959</v>
      </c>
      <c r="U280" s="12">
        <f>(T280*POP_PADRAO!$F$2)/100000</f>
        <v>37.669656718100626</v>
      </c>
      <c r="V280" s="8">
        <f>VLOOKUP(A280,OBITOS!A:AC,7,0)</f>
        <v>3</v>
      </c>
      <c r="W280" s="1">
        <f>VLOOKUP(A280,POP_2021_FX_ETARIA!A:AC,21,0)</f>
        <v>1719.023282226008</v>
      </c>
      <c r="X280" s="3">
        <f t="shared" si="41"/>
        <v>174.51770613107823</v>
      </c>
      <c r="Y280" s="12">
        <f>(X280*POP_PADRAO!$G$2)/100000</f>
        <v>21.280602214705699</v>
      </c>
      <c r="Z280" s="8">
        <f>VLOOKUP(A280,OBITOS!A:AC,8,0)</f>
        <v>12</v>
      </c>
      <c r="AA280" s="1">
        <f>VLOOKUP(A280,POP_2021_FX_ETARIA!A:AC,24,0)</f>
        <v>1059.0912993703491</v>
      </c>
      <c r="AB280" s="3">
        <f t="shared" si="42"/>
        <v>1133.0467927679358</v>
      </c>
      <c r="AC280" s="12">
        <f>(AB280*POP_PADRAO!$H$2)/100000</f>
        <v>103.4388136512835</v>
      </c>
      <c r="AD280" s="8">
        <f>VLOOKUP(A280,OBITOS!A:AC,9,0)</f>
        <v>13</v>
      </c>
      <c r="AE280" s="1">
        <f>VLOOKUP(A280,POP_2021_FX_ETARIA!A:AC,27,0)</f>
        <v>666.45161290322585</v>
      </c>
      <c r="AF280" s="3">
        <f t="shared" si="43"/>
        <v>1950.6292352371731</v>
      </c>
      <c r="AG280" s="12">
        <f>(AF280*POP_PADRAO!$I$2)/100000</f>
        <v>134.87636121826878</v>
      </c>
      <c r="AH280" s="12">
        <f t="shared" si="44"/>
        <v>310.41462743227055</v>
      </c>
    </row>
    <row r="281" spans="1:34" x14ac:dyDescent="0.25">
      <c r="A281" s="8" t="s">
        <v>280</v>
      </c>
      <c r="B281" s="6">
        <f>VLOOKUP($A281,OBITOS!A:AC,2,0)</f>
        <v>0</v>
      </c>
      <c r="C281" s="1">
        <f>VLOOKUP(A281,POP_2021_FX_ETARIA!A:AC,6,0)</f>
        <v>2489.0526244058669</v>
      </c>
      <c r="D281" s="3">
        <f t="shared" si="36"/>
        <v>0</v>
      </c>
      <c r="E281" s="12">
        <f>(D281*POP_PADRAO!$B$2)/100000</f>
        <v>0</v>
      </c>
      <c r="F281" s="6">
        <f>VLOOKUP(A281,OBITOS!A:AC,3,0)</f>
        <v>0</v>
      </c>
      <c r="G281" s="1">
        <f>VLOOKUP(A281,POP_2021_FX_ETARIA!A:AC,9,0)</f>
        <v>1964.2795396974743</v>
      </c>
      <c r="H281" s="3">
        <f t="shared" si="37"/>
        <v>0</v>
      </c>
      <c r="I281" s="12">
        <f>(H281*POP_PADRAO!$C$2)/100000</f>
        <v>0</v>
      </c>
      <c r="J281" s="8">
        <f>VLOOKUP(A281,OBITOS!A:AC,4,0)</f>
        <v>0</v>
      </c>
      <c r="K281" s="1">
        <f>VLOOKUP(A281,POP_2021_FX_ETARIA!A:AC,12,0)</f>
        <v>2666.7839469871915</v>
      </c>
      <c r="L281" s="3">
        <f t="shared" si="38"/>
        <v>0</v>
      </c>
      <c r="M281" s="12">
        <f>(L281*POP_PADRAO!$D$2)/100000</f>
        <v>0</v>
      </c>
      <c r="N281" s="8">
        <f>VLOOKUP(A281,OBITOS!A:AB,5,0)</f>
        <v>4</v>
      </c>
      <c r="O281" s="1">
        <f>VLOOKUP(A281,POP_2021_FX_ETARIA!A:AC,15,0)</f>
        <v>2218.697573912189</v>
      </c>
      <c r="P281" s="3">
        <f t="shared" si="39"/>
        <v>180.28595005613465</v>
      </c>
      <c r="Q281" s="12">
        <f>(P281*POP_PADRAO!$E$2)/100000</f>
        <v>29.887819949962424</v>
      </c>
      <c r="R281" s="8">
        <f>VLOOKUP($A281,OBITOS!A:AB,6,0)</f>
        <v>5</v>
      </c>
      <c r="S281" s="1">
        <f>VLOOKUP(A281,POP_2021_FX_ETARIA!A:AC,18,0)</f>
        <v>2103.8672909200141</v>
      </c>
      <c r="T281" s="3">
        <f t="shared" si="40"/>
        <v>237.65757572159018</v>
      </c>
      <c r="U281" s="12">
        <f>(T281*POP_PADRAO!$F$2)/100000</f>
        <v>36.26003831292261</v>
      </c>
      <c r="V281" s="8">
        <f>VLOOKUP(A281,OBITOS!A:AC,7,0)</f>
        <v>4</v>
      </c>
      <c r="W281" s="1">
        <f>VLOOKUP(A281,POP_2021_FX_ETARIA!A:AC,21,0)</f>
        <v>1692.816189838293</v>
      </c>
      <c r="X281" s="3">
        <f t="shared" si="41"/>
        <v>236.29263614155897</v>
      </c>
      <c r="Y281" s="12">
        <f>(X281*POP_PADRAO!$G$2)/100000</f>
        <v>28.813406430038093</v>
      </c>
      <c r="Z281" s="8">
        <f>VLOOKUP(A281,OBITOS!A:AC,8,0)</f>
        <v>6</v>
      </c>
      <c r="AA281" s="1">
        <f>VLOOKUP(A281,POP_2021_FX_ETARIA!A:AC,24,0)</f>
        <v>835.51488908134036</v>
      </c>
      <c r="AB281" s="3">
        <f t="shared" si="42"/>
        <v>718.12005727355483</v>
      </c>
      <c r="AC281" s="12">
        <f>(AB281*POP_PADRAO!$H$2)/100000</f>
        <v>65.559063630642285</v>
      </c>
      <c r="AD281" s="8">
        <f>VLOOKUP(A281,OBITOS!A:AC,9,0)</f>
        <v>8</v>
      </c>
      <c r="AE281" s="1">
        <f>VLOOKUP(A281,POP_2021_FX_ETARIA!A:AC,27,0)</f>
        <v>382.65634931601488</v>
      </c>
      <c r="AF281" s="3">
        <f t="shared" si="43"/>
        <v>2090.6487019749511</v>
      </c>
      <c r="AG281" s="12">
        <f>(AF281*POP_PADRAO!$I$2)/100000</f>
        <v>144.55801462126294</v>
      </c>
      <c r="AH281" s="12">
        <f t="shared" si="44"/>
        <v>305.07834294482836</v>
      </c>
    </row>
    <row r="282" spans="1:34" x14ac:dyDescent="0.25">
      <c r="A282" s="8" t="s">
        <v>281</v>
      </c>
      <c r="B282" s="6">
        <f>VLOOKUP($A282,OBITOS!A:AC,2,0)</f>
        <v>0</v>
      </c>
      <c r="C282" s="1">
        <f>VLOOKUP(A282,POP_2021_FX_ETARIA!A:AC,6,0)</f>
        <v>4756.810167123801</v>
      </c>
      <c r="D282" s="3">
        <f t="shared" si="36"/>
        <v>0</v>
      </c>
      <c r="E282" s="12">
        <f>(D282*POP_PADRAO!$B$2)/100000</f>
        <v>0</v>
      </c>
      <c r="F282" s="6">
        <f>VLOOKUP(A282,OBITOS!A:AC,3,0)</f>
        <v>0</v>
      </c>
      <c r="G282" s="1">
        <f>VLOOKUP(A282,POP_2021_FX_ETARIA!A:AC,9,0)</f>
        <v>3584.2457118042994</v>
      </c>
      <c r="H282" s="3">
        <f t="shared" si="37"/>
        <v>0</v>
      </c>
      <c r="I282" s="12">
        <f>(H282*POP_PADRAO!$C$2)/100000</f>
        <v>0</v>
      </c>
      <c r="J282" s="8">
        <f>VLOOKUP(A282,OBITOS!A:AC,4,0)</f>
        <v>0</v>
      </c>
      <c r="K282" s="1">
        <f>VLOOKUP(A282,POP_2021_FX_ETARIA!A:AC,12,0)</f>
        <v>4977.9967010427572</v>
      </c>
      <c r="L282" s="3">
        <f t="shared" si="38"/>
        <v>0</v>
      </c>
      <c r="M282" s="12">
        <f>(L282*POP_PADRAO!$D$2)/100000</f>
        <v>0</v>
      </c>
      <c r="N282" s="8">
        <f>VLOOKUP(A282,OBITOS!A:AB,5,0)</f>
        <v>8</v>
      </c>
      <c r="O282" s="1">
        <f>VLOOKUP(A282,POP_2021_FX_ETARIA!A:AC,15,0)</f>
        <v>4560.1178666142814</v>
      </c>
      <c r="P282" s="3">
        <f t="shared" si="39"/>
        <v>175.43406188181939</v>
      </c>
      <c r="Q282" s="12">
        <f>(P282*POP_PADRAO!$E$2)/100000</f>
        <v>29.083473520714136</v>
      </c>
      <c r="R282" s="8">
        <f>VLOOKUP($A282,OBITOS!A:AB,6,0)</f>
        <v>5</v>
      </c>
      <c r="S282" s="1">
        <f>VLOOKUP(A282,POP_2021_FX_ETARIA!A:AC,18,0)</f>
        <v>3889.1789687389942</v>
      </c>
      <c r="T282" s="3">
        <f t="shared" si="40"/>
        <v>128.56183889169731</v>
      </c>
      <c r="U282" s="12">
        <f>(T282*POP_PADRAO!$F$2)/100000</f>
        <v>19.615016225082353</v>
      </c>
      <c r="V282" s="8">
        <f>VLOOKUP(A282,OBITOS!A:AC,7,0)</f>
        <v>14</v>
      </c>
      <c r="W282" s="1">
        <f>VLOOKUP(A282,POP_2021_FX_ETARIA!A:AC,21,0)</f>
        <v>3235.0358817338051</v>
      </c>
      <c r="X282" s="3">
        <f t="shared" si="41"/>
        <v>432.76181507132941</v>
      </c>
      <c r="Y282" s="12">
        <f>(X282*POP_PADRAO!$G$2)/100000</f>
        <v>52.770760310875801</v>
      </c>
      <c r="Z282" s="8">
        <f>VLOOKUP(A282,OBITOS!A:AC,8,0)</f>
        <v>17</v>
      </c>
      <c r="AA282" s="1">
        <f>VLOOKUP(A282,POP_2021_FX_ETARIA!A:AC,24,0)</f>
        <v>2374.5260808740254</v>
      </c>
      <c r="AB282" s="3">
        <f t="shared" si="42"/>
        <v>715.93233432679619</v>
      </c>
      <c r="AC282" s="12">
        <f>(AB282*POP_PADRAO!$H$2)/100000</f>
        <v>65.359340664516964</v>
      </c>
      <c r="AD282" s="8">
        <f>VLOOKUP(A282,OBITOS!A:AC,9,0)</f>
        <v>26</v>
      </c>
      <c r="AE282" s="1">
        <f>VLOOKUP(A282,POP_2021_FX_ETARIA!A:AC,27,0)</f>
        <v>1354.9158491087467</v>
      </c>
      <c r="AF282" s="3">
        <f t="shared" si="43"/>
        <v>1918.9383618991988</v>
      </c>
      <c r="AG282" s="12">
        <f>(AF282*POP_PADRAO!$I$2)/100000</f>
        <v>132.68509411202379</v>
      </c>
      <c r="AH282" s="12">
        <f t="shared" si="44"/>
        <v>299.51368483321301</v>
      </c>
    </row>
    <row r="283" spans="1:34" x14ac:dyDescent="0.25">
      <c r="A283" s="8" t="s">
        <v>282</v>
      </c>
      <c r="B283" s="6">
        <f>VLOOKUP($A283,OBITOS!A:AC,2,0)</f>
        <v>0</v>
      </c>
      <c r="C283" s="1">
        <f>VLOOKUP(A283,POP_2021_FX_ETARIA!A:AC,6,0)</f>
        <v>2271.8938993849979</v>
      </c>
      <c r="D283" s="3">
        <f t="shared" si="36"/>
        <v>0</v>
      </c>
      <c r="E283" s="12">
        <f>(D283*POP_PADRAO!$B$2)/100000</f>
        <v>0</v>
      </c>
      <c r="F283" s="6">
        <f>VLOOKUP(A283,OBITOS!A:AC,3,0)</f>
        <v>0</v>
      </c>
      <c r="G283" s="1">
        <f>VLOOKUP(A283,POP_2021_FX_ETARIA!A:AC,9,0)</f>
        <v>1666.7347325758126</v>
      </c>
      <c r="H283" s="3">
        <f t="shared" si="37"/>
        <v>0</v>
      </c>
      <c r="I283" s="12">
        <f>(H283*POP_PADRAO!$C$2)/100000</f>
        <v>0</v>
      </c>
      <c r="J283" s="8">
        <f>VLOOKUP(A283,OBITOS!A:AC,4,0)</f>
        <v>1</v>
      </c>
      <c r="K283" s="1">
        <f>VLOOKUP(A283,POP_2021_FX_ETARIA!A:AC,12,0)</f>
        <v>1811.6252958304049</v>
      </c>
      <c r="L283" s="3">
        <f t="shared" si="38"/>
        <v>55.19905260218971</v>
      </c>
      <c r="M283" s="12">
        <f>(L283*POP_PADRAO!$D$2)/100000</f>
        <v>8.1684176473344614</v>
      </c>
      <c r="N283" s="8">
        <f>VLOOKUP(A283,OBITOS!A:AB,5,0)</f>
        <v>0</v>
      </c>
      <c r="O283" s="1">
        <f>VLOOKUP(A283,POP_2021_FX_ETARIA!A:AC,15,0)</f>
        <v>2006.6241037226205</v>
      </c>
      <c r="P283" s="3">
        <f t="shared" si="39"/>
        <v>0</v>
      </c>
      <c r="Q283" s="12">
        <f>(P283*POP_PADRAO!$E$2)/100000</f>
        <v>0</v>
      </c>
      <c r="R283" s="8">
        <f>VLOOKUP($A283,OBITOS!A:AB,6,0)</f>
        <v>2</v>
      </c>
      <c r="S283" s="1">
        <f>VLOOKUP(A283,POP_2021_FX_ETARIA!A:AC,18,0)</f>
        <v>1583.443102483893</v>
      </c>
      <c r="T283" s="3">
        <f t="shared" si="40"/>
        <v>126.30703287428949</v>
      </c>
      <c r="U283" s="12">
        <f>(T283*POP_PADRAO!$F$2)/100000</f>
        <v>19.270994569845094</v>
      </c>
      <c r="V283" s="8">
        <f>VLOOKUP(A283,OBITOS!A:AC,7,0)</f>
        <v>6</v>
      </c>
      <c r="W283" s="1">
        <f>VLOOKUP(A283,POP_2021_FX_ETARIA!A:AC,21,0)</f>
        <v>988.63812075399483</v>
      </c>
      <c r="X283" s="3">
        <f t="shared" si="41"/>
        <v>606.89547308008309</v>
      </c>
      <c r="Y283" s="12">
        <f>(X283*POP_PADRAO!$G$2)/100000</f>
        <v>74.004531888715604</v>
      </c>
      <c r="Z283" s="8">
        <f>VLOOKUP(A283,OBITOS!A:AC,8,0)</f>
        <v>7</v>
      </c>
      <c r="AA283" s="1">
        <f>VLOOKUP(A283,POP_2021_FX_ETARIA!A:AC,24,0)</f>
        <v>464.77776297381916</v>
      </c>
      <c r="AB283" s="3">
        <f t="shared" si="42"/>
        <v>1506.0961512468721</v>
      </c>
      <c r="AC283" s="12">
        <f>(AB283*POP_PADRAO!$H$2)/100000</f>
        <v>137.49546808138601</v>
      </c>
      <c r="AD283" s="8">
        <f>VLOOKUP(A283,OBITOS!A:AC,9,0)</f>
        <v>2</v>
      </c>
      <c r="AE283" s="1">
        <f>VLOOKUP(A283,POP_2021_FX_ETARIA!A:AC,27,0)</f>
        <v>300.65856017686883</v>
      </c>
      <c r="AF283" s="3">
        <f t="shared" si="43"/>
        <v>665.20640517384811</v>
      </c>
      <c r="AG283" s="12">
        <f>(AF283*POP_PADRAO!$I$2)/100000</f>
        <v>45.995731924947307</v>
      </c>
      <c r="AH283" s="12">
        <f t="shared" si="44"/>
        <v>284.9351441122285</v>
      </c>
    </row>
    <row r="284" spans="1:34" x14ac:dyDescent="0.25">
      <c r="A284" s="8" t="s">
        <v>283</v>
      </c>
      <c r="B284" s="6">
        <f>VLOOKUP($A284,OBITOS!A:AC,2,0)</f>
        <v>0</v>
      </c>
      <c r="C284" s="1">
        <f>VLOOKUP(A284,POP_2021_FX_ETARIA!A:AC,6,0)</f>
        <v>3126.0515511337499</v>
      </c>
      <c r="D284" s="3">
        <f t="shared" si="36"/>
        <v>0</v>
      </c>
      <c r="E284" s="12">
        <f>(D284*POP_PADRAO!$B$2)/100000</f>
        <v>0</v>
      </c>
      <c r="F284" s="6">
        <f>VLOOKUP(A284,OBITOS!A:AC,3,0)</f>
        <v>0</v>
      </c>
      <c r="G284" s="1">
        <f>VLOOKUP(A284,POP_2021_FX_ETARIA!A:AC,9,0)</f>
        <v>2347.2979228486647</v>
      </c>
      <c r="H284" s="3">
        <f t="shared" si="37"/>
        <v>0</v>
      </c>
      <c r="I284" s="12">
        <f>(H284*POP_PADRAO!$C$2)/100000</f>
        <v>0</v>
      </c>
      <c r="J284" s="8">
        <f>VLOOKUP(A284,OBITOS!A:AC,4,0)</f>
        <v>0</v>
      </c>
      <c r="K284" s="1">
        <f>VLOOKUP(A284,POP_2021_FX_ETARIA!A:AC,12,0)</f>
        <v>3028.3144336551009</v>
      </c>
      <c r="L284" s="3">
        <f t="shared" si="38"/>
        <v>0</v>
      </c>
      <c r="M284" s="12">
        <f>(L284*POP_PADRAO!$D$2)/100000</f>
        <v>0</v>
      </c>
      <c r="N284" s="8">
        <f>VLOOKUP(A284,OBITOS!A:AB,5,0)</f>
        <v>1</v>
      </c>
      <c r="O284" s="1">
        <f>VLOOKUP(A284,POP_2021_FX_ETARIA!A:AC,15,0)</f>
        <v>2904.4376780276984</v>
      </c>
      <c r="P284" s="3">
        <f t="shared" si="39"/>
        <v>34.430072559830748</v>
      </c>
      <c r="Q284" s="12">
        <f>(P284*POP_PADRAO!$E$2)/100000</f>
        <v>5.7078203221712878</v>
      </c>
      <c r="R284" s="8">
        <f>VLOOKUP($A284,OBITOS!A:AB,6,0)</f>
        <v>4</v>
      </c>
      <c r="S284" s="1">
        <f>VLOOKUP(A284,POP_2021_FX_ETARIA!A:AC,18,0)</f>
        <v>2387.4167926912637</v>
      </c>
      <c r="T284" s="3">
        <f t="shared" si="40"/>
        <v>167.54510616853455</v>
      </c>
      <c r="U284" s="12">
        <f>(T284*POP_PADRAO!$F$2)/100000</f>
        <v>25.562795338494418</v>
      </c>
      <c r="V284" s="8">
        <f>VLOOKUP(A284,OBITOS!A:AC,7,0)</f>
        <v>4</v>
      </c>
      <c r="W284" s="1">
        <f>VLOOKUP(A284,POP_2021_FX_ETARIA!A:AC,21,0)</f>
        <v>1772.2976748636493</v>
      </c>
      <c r="X284" s="3">
        <f t="shared" si="41"/>
        <v>225.69572012262205</v>
      </c>
      <c r="Y284" s="12">
        <f>(X284*POP_PADRAO!$G$2)/100000</f>
        <v>27.521223765591067</v>
      </c>
      <c r="Z284" s="8">
        <f>VLOOKUP(A284,OBITOS!A:AC,8,0)</f>
        <v>14</v>
      </c>
      <c r="AA284" s="1">
        <f>VLOOKUP(A284,POP_2021_FX_ETARIA!A:AC,24,0)</f>
        <v>1146.5723802544801</v>
      </c>
      <c r="AB284" s="3">
        <f t="shared" si="42"/>
        <v>1221.0306336607132</v>
      </c>
      <c r="AC284" s="12">
        <f>(AB284*POP_PADRAO!$H$2)/100000</f>
        <v>111.47108926471986</v>
      </c>
      <c r="AD284" s="8">
        <f>VLOOKUP(A284,OBITOS!A:AC,9,0)</f>
        <v>28</v>
      </c>
      <c r="AE284" s="1">
        <f>VLOOKUP(A284,POP_2021_FX_ETARIA!A:AC,27,0)</f>
        <v>728.21846068813045</v>
      </c>
      <c r="AF284" s="3">
        <f t="shared" si="43"/>
        <v>3845.0000256161297</v>
      </c>
      <c r="AG284" s="12">
        <f>(AF284*POP_PADRAO!$I$2)/100000</f>
        <v>265.8627293034487</v>
      </c>
      <c r="AH284" s="12">
        <f t="shared" si="44"/>
        <v>436.12565799442535</v>
      </c>
    </row>
    <row r="285" spans="1:34" x14ac:dyDescent="0.25">
      <c r="A285" s="8" t="s">
        <v>284</v>
      </c>
      <c r="B285" s="6">
        <f>VLOOKUP($A285,OBITOS!A:AC,2,0)</f>
        <v>0</v>
      </c>
      <c r="C285" s="1">
        <f>VLOOKUP(A285,POP_2021_FX_ETARIA!A:AC,6,0)</f>
        <v>4184.9588579021784</v>
      </c>
      <c r="D285" s="3">
        <f t="shared" si="36"/>
        <v>0</v>
      </c>
      <c r="E285" s="12">
        <f>(D285*POP_PADRAO!$B$2)/100000</f>
        <v>0</v>
      </c>
      <c r="F285" s="6">
        <f>VLOOKUP(A285,OBITOS!A:AC,3,0)</f>
        <v>0</v>
      </c>
      <c r="G285" s="1">
        <f>VLOOKUP(A285,POP_2021_FX_ETARIA!A:AC,9,0)</f>
        <v>3330.2440471882464</v>
      </c>
      <c r="H285" s="3">
        <f t="shared" si="37"/>
        <v>0</v>
      </c>
      <c r="I285" s="12">
        <f>(H285*POP_PADRAO!$C$2)/100000</f>
        <v>0</v>
      </c>
      <c r="J285" s="8">
        <f>VLOOKUP(A285,OBITOS!A:AC,4,0)</f>
        <v>3</v>
      </c>
      <c r="K285" s="1">
        <f>VLOOKUP(A285,POP_2021_FX_ETARIA!A:AC,12,0)</f>
        <v>4938.2680761341953</v>
      </c>
      <c r="L285" s="3">
        <f t="shared" si="38"/>
        <v>60.750043410937664</v>
      </c>
      <c r="M285" s="12">
        <f>(L285*POP_PADRAO!$D$2)/100000</f>
        <v>8.989859486366484</v>
      </c>
      <c r="N285" s="8">
        <f>VLOOKUP(A285,OBITOS!A:AB,5,0)</f>
        <v>3</v>
      </c>
      <c r="O285" s="1">
        <f>VLOOKUP(A285,POP_2021_FX_ETARIA!A:AC,15,0)</f>
        <v>4471.8436302917198</v>
      </c>
      <c r="P285" s="3">
        <f t="shared" si="39"/>
        <v>67.086424482250862</v>
      </c>
      <c r="Q285" s="12">
        <f>(P285*POP_PADRAO!$E$2)/100000</f>
        <v>11.121593088024651</v>
      </c>
      <c r="R285" s="8">
        <f>VLOOKUP($A285,OBITOS!A:AB,6,0)</f>
        <v>6</v>
      </c>
      <c r="S285" s="1">
        <f>VLOOKUP(A285,POP_2021_FX_ETARIA!A:AC,18,0)</f>
        <v>3600.9619854571065</v>
      </c>
      <c r="T285" s="3">
        <f t="shared" si="40"/>
        <v>166.62214220065863</v>
      </c>
      <c r="U285" s="12">
        <f>(T285*POP_PADRAO!$F$2)/100000</f>
        <v>25.421976310382167</v>
      </c>
      <c r="V285" s="8">
        <f>VLOOKUP(A285,OBITOS!A:AC,7,0)</f>
        <v>12</v>
      </c>
      <c r="W285" s="1">
        <f>VLOOKUP(A285,POP_2021_FX_ETARIA!A:AC,21,0)</f>
        <v>3559.9338819251743</v>
      </c>
      <c r="X285" s="3">
        <f t="shared" si="41"/>
        <v>337.08491219254131</v>
      </c>
      <c r="Y285" s="12">
        <f>(X285*POP_PADRAO!$G$2)/100000</f>
        <v>41.103966399607813</v>
      </c>
      <c r="Z285" s="8">
        <f>VLOOKUP(A285,OBITOS!A:AC,8,0)</f>
        <v>25</v>
      </c>
      <c r="AA285" s="1">
        <f>VLOOKUP(A285,POP_2021_FX_ETARIA!A:AC,24,0)</f>
        <v>2691.0089934048365</v>
      </c>
      <c r="AB285" s="3">
        <f t="shared" si="42"/>
        <v>929.01956334112447</v>
      </c>
      <c r="AC285" s="12">
        <f>(AB285*POP_PADRAO!$H$2)/100000</f>
        <v>84.812632721093024</v>
      </c>
      <c r="AD285" s="8">
        <f>VLOOKUP(A285,OBITOS!A:AC,9,0)</f>
        <v>38</v>
      </c>
      <c r="AE285" s="1">
        <f>VLOOKUP(A285,POP_2021_FX_ETARIA!A:AC,27,0)</f>
        <v>1503.2928008843442</v>
      </c>
      <c r="AF285" s="3">
        <f t="shared" si="43"/>
        <v>2527.7843396606227</v>
      </c>
      <c r="AG285" s="12">
        <f>(AF285*POP_PADRAO!$I$2)/100000</f>
        <v>174.78378131479974</v>
      </c>
      <c r="AH285" s="12">
        <f t="shared" si="44"/>
        <v>346.23380932027385</v>
      </c>
    </row>
    <row r="286" spans="1:34" x14ac:dyDescent="0.25">
      <c r="A286" s="8" t="s">
        <v>285</v>
      </c>
      <c r="B286" s="6">
        <f>VLOOKUP($A286,OBITOS!A:AC,2,0)</f>
        <v>0</v>
      </c>
      <c r="C286" s="1">
        <f>VLOOKUP(A286,POP_2021_FX_ETARIA!A:AC,6,0)</f>
        <v>3403.1874478270497</v>
      </c>
      <c r="D286" s="3">
        <f t="shared" si="36"/>
        <v>0</v>
      </c>
      <c r="E286" s="12">
        <f>(D286*POP_PADRAO!$B$2)/100000</f>
        <v>0</v>
      </c>
      <c r="F286" s="6">
        <f>VLOOKUP(A286,OBITOS!A:AC,3,0)</f>
        <v>0</v>
      </c>
      <c r="G286" s="1">
        <f>VLOOKUP(A286,POP_2021_FX_ETARIA!A:AC,9,0)</f>
        <v>2818.2089455019182</v>
      </c>
      <c r="H286" s="3">
        <f t="shared" si="37"/>
        <v>0</v>
      </c>
      <c r="I286" s="12">
        <f>(H286*POP_PADRAO!$C$2)/100000</f>
        <v>0</v>
      </c>
      <c r="J286" s="8">
        <f>VLOOKUP(A286,OBITOS!A:AC,4,0)</f>
        <v>0</v>
      </c>
      <c r="K286" s="1">
        <f>VLOOKUP(A286,POP_2021_FX_ETARIA!A:AC,12,0)</f>
        <v>3740.4500351410661</v>
      </c>
      <c r="L286" s="3">
        <f t="shared" si="38"/>
        <v>0</v>
      </c>
      <c r="M286" s="12">
        <f>(L286*POP_PADRAO!$D$2)/100000</f>
        <v>0</v>
      </c>
      <c r="N286" s="8">
        <f>VLOOKUP(A286,OBITOS!A:AB,5,0)</f>
        <v>1</v>
      </c>
      <c r="O286" s="1">
        <f>VLOOKUP(A286,POP_2021_FX_ETARIA!A:AC,15,0)</f>
        <v>3553.5762695216577</v>
      </c>
      <c r="P286" s="3">
        <f t="shared" si="39"/>
        <v>28.140665182194294</v>
      </c>
      <c r="Q286" s="12">
        <f>(P286*POP_PADRAO!$E$2)/100000</f>
        <v>4.6651618385998592</v>
      </c>
      <c r="R286" s="8">
        <f>VLOOKUP($A286,OBITOS!A:AB,6,0)</f>
        <v>5</v>
      </c>
      <c r="S286" s="1">
        <f>VLOOKUP(A286,POP_2021_FX_ETARIA!A:AC,18,0)</f>
        <v>3231.0640757390565</v>
      </c>
      <c r="T286" s="3">
        <f t="shared" si="40"/>
        <v>154.74778224125208</v>
      </c>
      <c r="U286" s="12">
        <f>(T286*POP_PADRAO!$F$2)/100000</f>
        <v>23.61027413441656</v>
      </c>
      <c r="V286" s="8">
        <f>VLOOKUP(A286,OBITOS!A:AC,7,0)</f>
        <v>11</v>
      </c>
      <c r="W286" s="1">
        <f>VLOOKUP(A286,POP_2021_FX_ETARIA!A:AC,21,0)</f>
        <v>2490.4198641278344</v>
      </c>
      <c r="X286" s="3">
        <f t="shared" si="41"/>
        <v>441.69259001041138</v>
      </c>
      <c r="Y286" s="12">
        <f>(X286*POP_PADRAO!$G$2)/100000</f>
        <v>53.859774561412195</v>
      </c>
      <c r="Z286" s="8">
        <f>VLOOKUP(A286,OBITOS!A:AC,8,0)</f>
        <v>12</v>
      </c>
      <c r="AA286" s="1">
        <f>VLOOKUP(A286,POP_2021_FX_ETARIA!A:AC,24,0)</f>
        <v>1750.6026247418558</v>
      </c>
      <c r="AB286" s="3">
        <f t="shared" si="42"/>
        <v>685.47823648839346</v>
      </c>
      <c r="AC286" s="12">
        <f>(AB286*POP_PADRAO!$H$2)/100000</f>
        <v>62.579106192885845</v>
      </c>
      <c r="AD286" s="8">
        <f>VLOOKUP(A286,OBITOS!A:AC,9,0)</f>
        <v>35</v>
      </c>
      <c r="AE286" s="1">
        <f>VLOOKUP(A286,POP_2021_FX_ETARIA!A:AC,27,0)</f>
        <v>882.45239740223849</v>
      </c>
      <c r="AF286" s="3">
        <f t="shared" si="43"/>
        <v>3966.2196060697352</v>
      </c>
      <c r="AG286" s="12">
        <f>(AF286*POP_PADRAO!$I$2)/100000</f>
        <v>274.24446357905521</v>
      </c>
      <c r="AH286" s="12">
        <f t="shared" si="44"/>
        <v>418.95878030636965</v>
      </c>
    </row>
    <row r="287" spans="1:34" x14ac:dyDescent="0.25">
      <c r="A287" s="8" t="s">
        <v>286</v>
      </c>
      <c r="B287" s="6">
        <f>VLOOKUP($A287,OBITOS!A:AC,2,0)</f>
        <v>0</v>
      </c>
      <c r="C287" s="1">
        <f>VLOOKUP(A287,POP_2021_FX_ETARIA!A:AC,6,0)</f>
        <v>3487.9827595018655</v>
      </c>
      <c r="D287" s="3">
        <f t="shared" si="36"/>
        <v>0</v>
      </c>
      <c r="E287" s="12">
        <f>(D287*POP_PADRAO!$B$2)/100000</f>
        <v>0</v>
      </c>
      <c r="F287" s="6">
        <f>VLOOKUP(A287,OBITOS!A:AC,3,0)</f>
        <v>0</v>
      </c>
      <c r="G287" s="1">
        <f>VLOOKUP(A287,POP_2021_FX_ETARIA!A:AC,9,0)</f>
        <v>2775.4721574871537</v>
      </c>
      <c r="H287" s="3">
        <f t="shared" si="37"/>
        <v>0</v>
      </c>
      <c r="I287" s="12">
        <f>(H287*POP_PADRAO!$C$2)/100000</f>
        <v>0</v>
      </c>
      <c r="J287" s="8">
        <f>VLOOKUP(A287,OBITOS!A:AC,4,0)</f>
        <v>1</v>
      </c>
      <c r="K287" s="1">
        <f>VLOOKUP(A287,POP_2021_FX_ETARIA!A:AC,12,0)</f>
        <v>3513.9968731622657</v>
      </c>
      <c r="L287" s="3">
        <f t="shared" si="38"/>
        <v>28.457623500959304</v>
      </c>
      <c r="M287" s="12">
        <f>(L287*POP_PADRAO!$D$2)/100000</f>
        <v>4.2111910086879742</v>
      </c>
      <c r="N287" s="8">
        <f>VLOOKUP(A287,OBITOS!A:AB,5,0)</f>
        <v>3</v>
      </c>
      <c r="O287" s="1">
        <f>VLOOKUP(A287,POP_2021_FX_ETARIA!A:AC,15,0)</f>
        <v>3093.9043315980744</v>
      </c>
      <c r="P287" s="3">
        <f t="shared" si="39"/>
        <v>96.964859881444028</v>
      </c>
      <c r="Q287" s="12">
        <f>(P287*POP_PADRAO!$E$2)/100000</f>
        <v>16.074842619225613</v>
      </c>
      <c r="R287" s="8">
        <f>VLOOKUP($A287,OBITOS!A:AB,6,0)</f>
        <v>4</v>
      </c>
      <c r="S287" s="1">
        <f>VLOOKUP(A287,POP_2021_FX_ETARIA!A:AC,18,0)</f>
        <v>2956.8495369890825</v>
      </c>
      <c r="T287" s="3">
        <f t="shared" si="40"/>
        <v>135.27911887167389</v>
      </c>
      <c r="U287" s="12">
        <f>(T287*POP_PADRAO!$F$2)/100000</f>
        <v>20.639889211744109</v>
      </c>
      <c r="V287" s="8">
        <f>VLOOKUP(A287,OBITOS!A:AC,7,0)</f>
        <v>12</v>
      </c>
      <c r="W287" s="1">
        <f>VLOOKUP(A287,POP_2021_FX_ETARIA!A:AC,21,0)</f>
        <v>2179.4659841163525</v>
      </c>
      <c r="X287" s="3">
        <f t="shared" si="41"/>
        <v>550.59358978090711</v>
      </c>
      <c r="Y287" s="12">
        <f>(X287*POP_PADRAO!$G$2)/100000</f>
        <v>67.139108265002392</v>
      </c>
      <c r="Z287" s="8">
        <f>VLOOKUP(A287,OBITOS!A:AC,8,0)</f>
        <v>10</v>
      </c>
      <c r="AA287" s="1">
        <f>VLOOKUP(A287,POP_2021_FX_ETARIA!A:AC,24,0)</f>
        <v>1191.7842249017388</v>
      </c>
      <c r="AB287" s="3">
        <f t="shared" si="42"/>
        <v>839.07806388564074</v>
      </c>
      <c r="AC287" s="12">
        <f>(AB287*POP_PADRAO!$H$2)/100000</f>
        <v>76.601637322601775</v>
      </c>
      <c r="AD287" s="8">
        <f>VLOOKUP(A287,OBITOS!A:AC,9,0)</f>
        <v>19</v>
      </c>
      <c r="AE287" s="1">
        <f>VLOOKUP(A287,POP_2021_FX_ETARIA!A:AC,27,0)</f>
        <v>722.36147574962001</v>
      </c>
      <c r="AF287" s="3">
        <f t="shared" si="43"/>
        <v>2630.2620831603776</v>
      </c>
      <c r="AG287" s="12">
        <f>(AF287*POP_PADRAO!$I$2)/100000</f>
        <v>181.86961028702137</v>
      </c>
      <c r="AH287" s="12">
        <f t="shared" si="44"/>
        <v>366.53627871428324</v>
      </c>
    </row>
    <row r="288" spans="1:34" x14ac:dyDescent="0.25">
      <c r="A288" s="8" t="s">
        <v>287</v>
      </c>
      <c r="B288" s="6">
        <f>VLOOKUP($A288,OBITOS!A:AC,2,0)</f>
        <v>0</v>
      </c>
      <c r="C288" s="1">
        <f>VLOOKUP(A288,POP_2021_FX_ETARIA!A:AC,6,0)</f>
        <v>2534.9452672009456</v>
      </c>
      <c r="D288" s="3">
        <f t="shared" si="36"/>
        <v>0</v>
      </c>
      <c r="E288" s="12">
        <f>(D288*POP_PADRAO!$B$2)/100000</f>
        <v>0</v>
      </c>
      <c r="F288" s="6">
        <f>VLOOKUP(A288,OBITOS!A:AC,3,0)</f>
        <v>0</v>
      </c>
      <c r="G288" s="1">
        <f>VLOOKUP(A288,POP_2021_FX_ETARIA!A:AC,9,0)</f>
        <v>1958.922557880401</v>
      </c>
      <c r="H288" s="3">
        <f t="shared" si="37"/>
        <v>0</v>
      </c>
      <c r="I288" s="12">
        <f>(H288*POP_PADRAO!$C$2)/100000</f>
        <v>0</v>
      </c>
      <c r="J288" s="8">
        <f>VLOOKUP(A288,OBITOS!A:AC,4,0)</f>
        <v>1</v>
      </c>
      <c r="K288" s="1">
        <f>VLOOKUP(A288,POP_2021_FX_ETARIA!A:AC,12,0)</f>
        <v>2526.2503224390111</v>
      </c>
      <c r="L288" s="3">
        <f t="shared" si="38"/>
        <v>39.584359123783628</v>
      </c>
      <c r="M288" s="12">
        <f>(L288*POP_PADRAO!$D$2)/100000</f>
        <v>5.8577378121941219</v>
      </c>
      <c r="N288" s="8">
        <f>VLOOKUP(A288,OBITOS!A:AB,5,0)</f>
        <v>2</v>
      </c>
      <c r="O288" s="1">
        <f>VLOOKUP(A288,POP_2021_FX_ETARIA!A:AC,15,0)</f>
        <v>2544.0262499623282</v>
      </c>
      <c r="P288" s="3">
        <f t="shared" si="39"/>
        <v>78.615541016120247</v>
      </c>
      <c r="Q288" s="12">
        <f>(P288*POP_PADRAO!$E$2)/100000</f>
        <v>13.032890995815764</v>
      </c>
      <c r="R288" s="8">
        <f>VLOOKUP($A288,OBITOS!A:AB,6,0)</f>
        <v>6</v>
      </c>
      <c r="S288" s="1">
        <f>VLOOKUP(A288,POP_2021_FX_ETARIA!A:AC,18,0)</f>
        <v>2179.6006844778099</v>
      </c>
      <c r="T288" s="3">
        <f t="shared" si="40"/>
        <v>275.27978141727749</v>
      </c>
      <c r="U288" s="12">
        <f>(T288*POP_PADRAO!$F$2)/100000</f>
        <v>42.000156698798861</v>
      </c>
      <c r="V288" s="8">
        <f>VLOOKUP(A288,OBITOS!A:AC,7,0)</f>
        <v>8</v>
      </c>
      <c r="W288" s="1">
        <f>VLOOKUP(A288,POP_2021_FX_ETARIA!A:AC,21,0)</f>
        <v>1727.7894838678469</v>
      </c>
      <c r="X288" s="3">
        <f t="shared" si="41"/>
        <v>463.01937097632521</v>
      </c>
      <c r="Y288" s="12">
        <f>(X288*POP_PADRAO!$G$2)/100000</f>
        <v>56.460351616412503</v>
      </c>
      <c r="Z288" s="8">
        <f>VLOOKUP(A288,OBITOS!A:AC,8,0)</f>
        <v>11</v>
      </c>
      <c r="AA288" s="1">
        <f>VLOOKUP(A288,POP_2021_FX_ETARIA!A:AC,24,0)</f>
        <v>1414.7866178428762</v>
      </c>
      <c r="AB288" s="3">
        <f t="shared" si="42"/>
        <v>777.5024064598299</v>
      </c>
      <c r="AC288" s="12">
        <f>(AB288*POP_PADRAO!$H$2)/100000</f>
        <v>70.980234045545544</v>
      </c>
      <c r="AD288" s="8">
        <f>VLOOKUP(A288,OBITOS!A:AC,9,0)</f>
        <v>19</v>
      </c>
      <c r="AE288" s="1">
        <f>VLOOKUP(A288,POP_2021_FX_ETARIA!A:AC,27,0)</f>
        <v>976.88416833667338</v>
      </c>
      <c r="AF288" s="3">
        <f t="shared" si="43"/>
        <v>1944.9593529958652</v>
      </c>
      <c r="AG288" s="12">
        <f>(AF288*POP_PADRAO!$I$2)/100000</f>
        <v>134.48431691203714</v>
      </c>
      <c r="AH288" s="12">
        <f t="shared" si="44"/>
        <v>322.81568808080397</v>
      </c>
    </row>
    <row r="289" spans="1:34" x14ac:dyDescent="0.25">
      <c r="A289" s="8" t="s">
        <v>288</v>
      </c>
      <c r="B289" s="6">
        <f>VLOOKUP($A289,OBITOS!A:AC,2,0)</f>
        <v>0</v>
      </c>
      <c r="C289" s="1">
        <f>VLOOKUP(A289,POP_2021_FX_ETARIA!A:AC,6,0)</f>
        <v>3807.9747756398419</v>
      </c>
      <c r="D289" s="3">
        <f t="shared" si="36"/>
        <v>0</v>
      </c>
      <c r="E289" s="12">
        <f>(D289*POP_PADRAO!$B$2)/100000</f>
        <v>0</v>
      </c>
      <c r="F289" s="6">
        <f>VLOOKUP(A289,OBITOS!A:AC,3,0)</f>
        <v>1</v>
      </c>
      <c r="G289" s="1">
        <f>VLOOKUP(A289,POP_2021_FX_ETARIA!A:AC,9,0)</f>
        <v>3186.9038628203539</v>
      </c>
      <c r="H289" s="3">
        <f t="shared" si="37"/>
        <v>31.378417518845943</v>
      </c>
      <c r="I289" s="12">
        <f>(H289*POP_PADRAO!$C$2)/100000</f>
        <v>3.7986320847764552</v>
      </c>
      <c r="J289" s="8">
        <f>VLOOKUP(A289,OBITOS!A:AC,4,0)</f>
        <v>1</v>
      </c>
      <c r="K289" s="1">
        <f>VLOOKUP(A289,POP_2021_FX_ETARIA!A:AC,12,0)</f>
        <v>4128.90634175791</v>
      </c>
      <c r="L289" s="3">
        <f t="shared" si="38"/>
        <v>24.219488581914483</v>
      </c>
      <c r="M289" s="12">
        <f>(L289*POP_PADRAO!$D$2)/100000</f>
        <v>3.584027055096191</v>
      </c>
      <c r="N289" s="8">
        <f>VLOOKUP(A289,OBITOS!A:AB,5,0)</f>
        <v>6</v>
      </c>
      <c r="O289" s="1">
        <f>VLOOKUP(A289,POP_2021_FX_ETARIA!A:AC,15,0)</f>
        <v>4125.5030891172664</v>
      </c>
      <c r="P289" s="3">
        <f t="shared" si="39"/>
        <v>145.43680783629759</v>
      </c>
      <c r="Q289" s="12">
        <f>(P289*POP_PADRAO!$E$2)/100000</f>
        <v>24.11052622434033</v>
      </c>
      <c r="R289" s="8">
        <f>VLOOKUP($A289,OBITOS!A:AB,6,0)</f>
        <v>9</v>
      </c>
      <c r="S289" s="1">
        <f>VLOOKUP(A289,POP_2021_FX_ETARIA!A:AC,18,0)</f>
        <v>3991.2605431662619</v>
      </c>
      <c r="T289" s="3">
        <f t="shared" si="40"/>
        <v>225.49267086583907</v>
      </c>
      <c r="U289" s="12">
        <f>(T289*POP_PADRAO!$F$2)/100000</f>
        <v>34.404006941722685</v>
      </c>
      <c r="V289" s="8">
        <f>VLOOKUP(A289,OBITOS!A:AC,7,0)</f>
        <v>15</v>
      </c>
      <c r="W289" s="1">
        <f>VLOOKUP(A289,POP_2021_FX_ETARIA!A:AC,21,0)</f>
        <v>3373.6988342282202</v>
      </c>
      <c r="X289" s="3">
        <f t="shared" si="41"/>
        <v>444.61585746231714</v>
      </c>
      <c r="Y289" s="12">
        <f>(X289*POP_PADRAO!$G$2)/100000</f>
        <v>54.216236339361984</v>
      </c>
      <c r="Z289" s="8">
        <f>VLOOKUP(A289,OBITOS!A:AC,8,0)</f>
        <v>21</v>
      </c>
      <c r="AA289" s="1">
        <f>VLOOKUP(A289,POP_2021_FX_ETARIA!A:AC,24,0)</f>
        <v>2508.2336884154461</v>
      </c>
      <c r="AB289" s="3">
        <f t="shared" si="42"/>
        <v>837.24256224572764</v>
      </c>
      <c r="AC289" s="12">
        <f>(AB289*POP_PADRAO!$H$2)/100000</f>
        <v>76.434069563441724</v>
      </c>
      <c r="AD289" s="8">
        <f>VLOOKUP(A289,OBITOS!A:AC,9,0)</f>
        <v>46</v>
      </c>
      <c r="AE289" s="1">
        <f>VLOOKUP(A289,POP_2021_FX_ETARIA!A:AC,27,0)</f>
        <v>2093.0917835671344</v>
      </c>
      <c r="AF289" s="3">
        <f t="shared" si="43"/>
        <v>2197.7058226087383</v>
      </c>
      <c r="AG289" s="12">
        <f>(AF289*POP_PADRAO!$I$2)/100000</f>
        <v>151.96048486663216</v>
      </c>
      <c r="AH289" s="12">
        <f t="shared" si="44"/>
        <v>348.5079830753715</v>
      </c>
    </row>
    <row r="290" spans="1:34" x14ac:dyDescent="0.25">
      <c r="A290" s="8" t="s">
        <v>289</v>
      </c>
      <c r="B290" s="6">
        <f>VLOOKUP($A290,OBITOS!A:AC,2,0)</f>
        <v>0</v>
      </c>
      <c r="C290" s="1">
        <f>VLOOKUP(A290,POP_2021_FX_ETARIA!A:AC,6,0)</f>
        <v>2452.1156972364302</v>
      </c>
      <c r="D290" s="3">
        <f t="shared" si="36"/>
        <v>0</v>
      </c>
      <c r="E290" s="12">
        <f>(D290*POP_PADRAO!$B$2)/100000</f>
        <v>0</v>
      </c>
      <c r="F290" s="6">
        <f>VLOOKUP(A290,OBITOS!A:AC,3,0)</f>
        <v>0</v>
      </c>
      <c r="G290" s="1">
        <f>VLOOKUP(A290,POP_2021_FX_ETARIA!A:AC,9,0)</f>
        <v>1998.5832979926492</v>
      </c>
      <c r="H290" s="3">
        <f t="shared" si="37"/>
        <v>0</v>
      </c>
      <c r="I290" s="12">
        <f>(H290*POP_PADRAO!$C$2)/100000</f>
        <v>0</v>
      </c>
      <c r="J290" s="8">
        <f>VLOOKUP(A290,OBITOS!A:AC,4,0)</f>
        <v>0</v>
      </c>
      <c r="K290" s="1">
        <f>VLOOKUP(A290,POP_2021_FX_ETARIA!A:AC,12,0)</f>
        <v>2082.1307588777308</v>
      </c>
      <c r="L290" s="3">
        <f t="shared" si="38"/>
        <v>0</v>
      </c>
      <c r="M290" s="12">
        <f>(L290*POP_PADRAO!$D$2)/100000</f>
        <v>0</v>
      </c>
      <c r="N290" s="8">
        <f>VLOOKUP(A290,OBITOS!A:AB,5,0)</f>
        <v>2</v>
      </c>
      <c r="O290" s="1">
        <f>VLOOKUP(A290,POP_2021_FX_ETARIA!A:AC,15,0)</f>
        <v>2008.2016080828337</v>
      </c>
      <c r="P290" s="3">
        <f t="shared" si="39"/>
        <v>99.591594387245635</v>
      </c>
      <c r="Q290" s="12">
        <f>(P290*POP_PADRAO!$E$2)/100000</f>
        <v>16.510302886325224</v>
      </c>
      <c r="R290" s="8">
        <f>VLOOKUP($A290,OBITOS!A:AB,6,0)</f>
        <v>1</v>
      </c>
      <c r="S290" s="1">
        <f>VLOOKUP(A290,POP_2021_FX_ETARIA!A:AC,18,0)</f>
        <v>2099.1780997700907</v>
      </c>
      <c r="T290" s="3">
        <f t="shared" si="40"/>
        <v>47.637692109570096</v>
      </c>
      <c r="U290" s="12">
        <f>(T290*POP_PADRAO!$F$2)/100000</f>
        <v>7.2682073600538759</v>
      </c>
      <c r="V290" s="8">
        <f>VLOOKUP(A290,OBITOS!A:AC,7,0)</f>
        <v>11</v>
      </c>
      <c r="W290" s="1">
        <f>VLOOKUP(A290,POP_2021_FX_ETARIA!A:AC,21,0)</f>
        <v>1295.8211040053855</v>
      </c>
      <c r="X290" s="3">
        <f t="shared" si="41"/>
        <v>848.8826093354229</v>
      </c>
      <c r="Y290" s="12">
        <f>(X290*POP_PADRAO!$G$2)/100000</f>
        <v>103.51232282803637</v>
      </c>
      <c r="Z290" s="8">
        <f>VLOOKUP(A290,OBITOS!A:AC,8,0)</f>
        <v>5</v>
      </c>
      <c r="AA290" s="1">
        <f>VLOOKUP(A290,POP_2021_FX_ETARIA!A:AC,24,0)</f>
        <v>664.98201720093823</v>
      </c>
      <c r="AB290" s="3">
        <f t="shared" si="42"/>
        <v>751.90003198073634</v>
      </c>
      <c r="AC290" s="12">
        <f>(AB290*POP_PADRAO!$H$2)/100000</f>
        <v>68.642926125275267</v>
      </c>
      <c r="AD290" s="8">
        <f>VLOOKUP(A290,OBITOS!A:AC,9,0)</f>
        <v>13</v>
      </c>
      <c r="AE290" s="1">
        <f>VLOOKUP(A290,POP_2021_FX_ETARIA!A:AC,27,0)</f>
        <v>406.33406966864914</v>
      </c>
      <c r="AF290" s="3">
        <f t="shared" si="43"/>
        <v>3199.3379266968764</v>
      </c>
      <c r="AG290" s="12">
        <f>(AF290*POP_PADRAO!$I$2)/100000</f>
        <v>221.21838946395567</v>
      </c>
      <c r="AH290" s="12">
        <f t="shared" si="44"/>
        <v>417.15214866364641</v>
      </c>
    </row>
    <row r="291" spans="1:34" x14ac:dyDescent="0.25">
      <c r="A291" s="8" t="s">
        <v>290</v>
      </c>
      <c r="B291" s="6">
        <f>VLOOKUP($A291,OBITOS!A:AC,2,0)</f>
        <v>0</v>
      </c>
      <c r="C291" s="1">
        <f>VLOOKUP(A291,POP_2021_FX_ETARIA!A:AC,6,0)</f>
        <v>2206.379049205028</v>
      </c>
      <c r="D291" s="3">
        <f t="shared" si="36"/>
        <v>0</v>
      </c>
      <c r="E291" s="12">
        <f>(D291*POP_PADRAO!$B$2)/100000</f>
        <v>0</v>
      </c>
      <c r="F291" s="6">
        <f>VLOOKUP(A291,OBITOS!A:AC,3,0)</f>
        <v>0</v>
      </c>
      <c r="G291" s="1">
        <f>VLOOKUP(A291,POP_2021_FX_ETARIA!A:AC,9,0)</f>
        <v>1838.2255265761946</v>
      </c>
      <c r="H291" s="3">
        <f t="shared" si="37"/>
        <v>0</v>
      </c>
      <c r="I291" s="12">
        <f>(H291*POP_PADRAO!$C$2)/100000</f>
        <v>0</v>
      </c>
      <c r="J291" s="8">
        <f>VLOOKUP(A291,OBITOS!A:AC,4,0)</f>
        <v>0</v>
      </c>
      <c r="K291" s="1">
        <f>VLOOKUP(A291,POP_2021_FX_ETARIA!A:AC,12,0)</f>
        <v>2136.3050005176519</v>
      </c>
      <c r="L291" s="3">
        <f t="shared" si="38"/>
        <v>0</v>
      </c>
      <c r="M291" s="12">
        <f>(L291*POP_PADRAO!$D$2)/100000</f>
        <v>0</v>
      </c>
      <c r="N291" s="8">
        <f>VLOOKUP(A291,OBITOS!A:AB,5,0)</f>
        <v>2</v>
      </c>
      <c r="O291" s="1">
        <f>VLOOKUP(A291,POP_2021_FX_ETARIA!A:AC,15,0)</f>
        <v>1937.2597034494727</v>
      </c>
      <c r="P291" s="3">
        <f t="shared" si="39"/>
        <v>103.23861051973631</v>
      </c>
      <c r="Q291" s="12">
        <f>(P291*POP_PADRAO!$E$2)/100000</f>
        <v>17.11490552723291</v>
      </c>
      <c r="R291" s="8">
        <f>VLOOKUP($A291,OBITOS!A:AB,6,0)</f>
        <v>3</v>
      </c>
      <c r="S291" s="1">
        <f>VLOOKUP(A291,POP_2021_FX_ETARIA!A:AC,18,0)</f>
        <v>1786.2146981767632</v>
      </c>
      <c r="T291" s="3">
        <f t="shared" si="40"/>
        <v>167.95293438477353</v>
      </c>
      <c r="U291" s="12">
        <f>(T291*POP_PADRAO!$F$2)/100000</f>
        <v>25.625018756792851</v>
      </c>
      <c r="V291" s="8">
        <f>VLOOKUP(A291,OBITOS!A:AC,7,0)</f>
        <v>5</v>
      </c>
      <c r="W291" s="1">
        <f>VLOOKUP(A291,POP_2021_FX_ETARIA!A:AC,21,0)</f>
        <v>1286.520952541232</v>
      </c>
      <c r="X291" s="3">
        <f t="shared" si="41"/>
        <v>388.64505005718155</v>
      </c>
      <c r="Y291" s="12">
        <f>(X291*POP_PADRAO!$G$2)/100000</f>
        <v>47.391183945366052</v>
      </c>
      <c r="Z291" s="8">
        <f>VLOOKUP(A291,OBITOS!A:AC,8,0)</f>
        <v>7</v>
      </c>
      <c r="AA291" s="1">
        <f>VLOOKUP(A291,POP_2021_FX_ETARIA!A:AC,24,0)</f>
        <v>745.23846755277555</v>
      </c>
      <c r="AB291" s="3">
        <f t="shared" si="42"/>
        <v>939.29665533593527</v>
      </c>
      <c r="AC291" s="12">
        <f>(AB291*POP_PADRAO!$H$2)/100000</f>
        <v>85.750855405728487</v>
      </c>
      <c r="AD291" s="8">
        <f>VLOOKUP(A291,OBITOS!A:AC,9,0)</f>
        <v>10</v>
      </c>
      <c r="AE291" s="1">
        <f>VLOOKUP(A291,POP_2021_FX_ETARIA!A:AC,27,0)</f>
        <v>396.27629566694986</v>
      </c>
      <c r="AF291" s="3">
        <f t="shared" si="43"/>
        <v>2523.4918437827764</v>
      </c>
      <c r="AG291" s="12">
        <f>(AF291*POP_PADRAO!$I$2)/100000</f>
        <v>174.48697646122235</v>
      </c>
      <c r="AH291" s="12">
        <f t="shared" si="44"/>
        <v>350.36894009634267</v>
      </c>
    </row>
    <row r="292" spans="1:34" x14ac:dyDescent="0.25">
      <c r="A292" s="8" t="s">
        <v>291</v>
      </c>
      <c r="B292" s="6">
        <f>VLOOKUP($A292,OBITOS!A:AC,2,0)</f>
        <v>0</v>
      </c>
      <c r="C292" s="1">
        <f>VLOOKUP(A292,POP_2021_FX_ETARIA!A:AC,6,0)</f>
        <v>2494.1219618571827</v>
      </c>
      <c r="D292" s="3">
        <f t="shared" si="36"/>
        <v>0</v>
      </c>
      <c r="E292" s="12">
        <f>(D292*POP_PADRAO!$B$2)/100000</f>
        <v>0</v>
      </c>
      <c r="F292" s="6">
        <f>VLOOKUP(A292,OBITOS!A:AC,3,0)</f>
        <v>0</v>
      </c>
      <c r="G292" s="1">
        <f>VLOOKUP(A292,POP_2021_FX_ETARIA!A:AC,9,0)</f>
        <v>1987.7115846762795</v>
      </c>
      <c r="H292" s="3">
        <f t="shared" si="37"/>
        <v>0</v>
      </c>
      <c r="I292" s="12">
        <f>(H292*POP_PADRAO!$C$2)/100000</f>
        <v>0</v>
      </c>
      <c r="J292" s="8">
        <f>VLOOKUP(A292,OBITOS!A:AC,4,0)</f>
        <v>0</v>
      </c>
      <c r="K292" s="1">
        <f>VLOOKUP(A292,POP_2021_FX_ETARIA!A:AC,12,0)</f>
        <v>1980.9373641163681</v>
      </c>
      <c r="L292" s="3">
        <f t="shared" si="38"/>
        <v>0</v>
      </c>
      <c r="M292" s="12">
        <f>(L292*POP_PADRAO!$D$2)/100000</f>
        <v>0</v>
      </c>
      <c r="N292" s="8">
        <f>VLOOKUP(A292,OBITOS!A:AB,5,0)</f>
        <v>2</v>
      </c>
      <c r="O292" s="1">
        <f>VLOOKUP(A292,POP_2021_FX_ETARIA!A:AC,15,0)</f>
        <v>1991.830399321289</v>
      </c>
      <c r="P292" s="3">
        <f t="shared" si="39"/>
        <v>100.41015543700382</v>
      </c>
      <c r="Q292" s="12">
        <f>(P292*POP_PADRAO!$E$2)/100000</f>
        <v>16.64600400593886</v>
      </c>
      <c r="R292" s="8">
        <f>VLOOKUP($A292,OBITOS!A:AB,6,0)</f>
        <v>5</v>
      </c>
      <c r="S292" s="1">
        <f>VLOOKUP(A292,POP_2021_FX_ETARIA!A:AC,18,0)</f>
        <v>1831.3142276640112</v>
      </c>
      <c r="T292" s="3">
        <f t="shared" si="40"/>
        <v>273.02796671753612</v>
      </c>
      <c r="U292" s="12">
        <f>(T292*POP_PADRAO!$F$2)/100000</f>
        <v>41.6565914367267</v>
      </c>
      <c r="V292" s="8">
        <f>VLOOKUP(A292,OBITOS!A:AC,7,0)</f>
        <v>6</v>
      </c>
      <c r="W292" s="1">
        <f>VLOOKUP(A292,POP_2021_FX_ETARIA!A:AC,21,0)</f>
        <v>1157.8688572871088</v>
      </c>
      <c r="X292" s="3">
        <f t="shared" si="41"/>
        <v>518.19340007624203</v>
      </c>
      <c r="Y292" s="12">
        <f>(X292*POP_PADRAO!$G$2)/100000</f>
        <v>63.188245260488053</v>
      </c>
      <c r="Z292" s="8">
        <f>VLOOKUP(A292,OBITOS!A:AC,8,0)</f>
        <v>8</v>
      </c>
      <c r="AA292" s="1">
        <f>VLOOKUP(A292,POP_2021_FX_ETARIA!A:AC,24,0)</f>
        <v>519.75605942142295</v>
      </c>
      <c r="AB292" s="3">
        <f t="shared" si="42"/>
        <v>1539.1835948782132</v>
      </c>
      <c r="AC292" s="12">
        <f>(AB292*POP_PADRAO!$H$2)/100000</f>
        <v>140.51610759762229</v>
      </c>
      <c r="AD292" s="8">
        <f>VLOOKUP(A292,OBITOS!A:AC,9,0)</f>
        <v>8</v>
      </c>
      <c r="AE292" s="1">
        <f>VLOOKUP(A292,POP_2021_FX_ETARIA!A:AC,27,0)</f>
        <v>303.74477485131689</v>
      </c>
      <c r="AF292" s="3">
        <f t="shared" si="43"/>
        <v>2633.7901627825536</v>
      </c>
      <c r="AG292" s="12">
        <f>(AF292*POP_PADRAO!$I$2)/100000</f>
        <v>182.11355953833544</v>
      </c>
      <c r="AH292" s="12">
        <f t="shared" si="44"/>
        <v>444.12050783911133</v>
      </c>
    </row>
    <row r="293" spans="1:34" x14ac:dyDescent="0.25">
      <c r="A293" s="8" t="s">
        <v>292</v>
      </c>
      <c r="B293" s="6">
        <f>VLOOKUP($A293,OBITOS!A:AC,2,0)</f>
        <v>0</v>
      </c>
      <c r="C293" s="1">
        <f>VLOOKUP(A293,POP_2021_FX_ETARIA!A:AC,6,0)</f>
        <v>3236.5826890289841</v>
      </c>
      <c r="D293" s="3">
        <f t="shared" si="36"/>
        <v>0</v>
      </c>
      <c r="E293" s="12">
        <f>(D293*POP_PADRAO!$B$2)/100000</f>
        <v>0</v>
      </c>
      <c r="F293" s="6">
        <f>VLOOKUP(A293,OBITOS!A:AC,3,0)</f>
        <v>0</v>
      </c>
      <c r="G293" s="1">
        <f>VLOOKUP(A293,POP_2021_FX_ETARIA!A:AC,9,0)</f>
        <v>2675.3474519366696</v>
      </c>
      <c r="H293" s="3">
        <f t="shared" si="37"/>
        <v>0</v>
      </c>
      <c r="I293" s="12">
        <f>(H293*POP_PADRAO!$C$2)/100000</f>
        <v>0</v>
      </c>
      <c r="J293" s="8">
        <f>VLOOKUP(A293,OBITOS!A:AC,4,0)</f>
        <v>0</v>
      </c>
      <c r="K293" s="1">
        <f>VLOOKUP(A293,POP_2021_FX_ETARIA!A:AC,12,0)</f>
        <v>3408.888601304483</v>
      </c>
      <c r="L293" s="3">
        <f t="shared" si="38"/>
        <v>0</v>
      </c>
      <c r="M293" s="12">
        <f>(L293*POP_PADRAO!$D$2)/100000</f>
        <v>0</v>
      </c>
      <c r="N293" s="8">
        <f>VLOOKUP(A293,OBITOS!A:AB,5,0)</f>
        <v>1</v>
      </c>
      <c r="O293" s="1">
        <f>VLOOKUP(A293,POP_2021_FX_ETARIA!A:AC,15,0)</f>
        <v>3010.1195842893781</v>
      </c>
      <c r="P293" s="3">
        <f t="shared" si="39"/>
        <v>33.221271514237124</v>
      </c>
      <c r="Q293" s="12">
        <f>(P293*POP_PADRAO!$E$2)/100000</f>
        <v>5.5074251832556955</v>
      </c>
      <c r="R293" s="8">
        <f>VLOOKUP($A293,OBITOS!A:AB,6,0)</f>
        <v>7</v>
      </c>
      <c r="S293" s="1">
        <f>VLOOKUP(A293,POP_2021_FX_ETARIA!A:AC,18,0)</f>
        <v>2686.8386355130197</v>
      </c>
      <c r="T293" s="3">
        <f t="shared" si="40"/>
        <v>260.52922968570584</v>
      </c>
      <c r="U293" s="12">
        <f>(T293*POP_PADRAO!$F$2)/100000</f>
        <v>39.749626416734117</v>
      </c>
      <c r="V293" s="8">
        <f>VLOOKUP(A293,OBITOS!A:AC,7,0)</f>
        <v>12</v>
      </c>
      <c r="W293" s="1">
        <f>VLOOKUP(A293,POP_2021_FX_ETARIA!A:AC,21,0)</f>
        <v>2207.2359474924269</v>
      </c>
      <c r="X293" s="3">
        <f t="shared" si="41"/>
        <v>543.6663902485293</v>
      </c>
      <c r="Y293" s="12">
        <f>(X293*POP_PADRAO!$G$2)/100000</f>
        <v>66.294409002225549</v>
      </c>
      <c r="Z293" s="8">
        <f>VLOOKUP(A293,OBITOS!A:AC,8,0)</f>
        <v>17</v>
      </c>
      <c r="AA293" s="1">
        <f>VLOOKUP(A293,POP_2021_FX_ETARIA!A:AC,24,0)</f>
        <v>1318.4988272087569</v>
      </c>
      <c r="AB293" s="3">
        <f t="shared" si="42"/>
        <v>1289.3450983182713</v>
      </c>
      <c r="AC293" s="12">
        <f>(AB293*POP_PADRAO!$H$2)/100000</f>
        <v>117.70769592960244</v>
      </c>
      <c r="AD293" s="8">
        <f>VLOOKUP(A293,OBITOS!A:AC,9,0)</f>
        <v>15</v>
      </c>
      <c r="AE293" s="1">
        <f>VLOOKUP(A293,POP_2021_FX_ETARIA!A:AC,27,0)</f>
        <v>712.09039932030589</v>
      </c>
      <c r="AF293" s="3">
        <f t="shared" si="43"/>
        <v>2106.4741238356223</v>
      </c>
      <c r="AG293" s="12">
        <f>(AF293*POP_PADRAO!$I$2)/100000</f>
        <v>145.65226424941017</v>
      </c>
      <c r="AH293" s="12">
        <f t="shared" si="44"/>
        <v>374.911420781228</v>
      </c>
    </row>
    <row r="294" spans="1:34" x14ac:dyDescent="0.25">
      <c r="A294" s="8" t="s">
        <v>293</v>
      </c>
      <c r="B294" s="6">
        <f>VLOOKUP($A294,OBITOS!A:AC,2,0)</f>
        <v>0</v>
      </c>
      <c r="C294" s="1">
        <f>VLOOKUP(A294,POP_2021_FX_ETARIA!A:AC,6,0)</f>
        <v>3300.6422425756318</v>
      </c>
      <c r="D294" s="3">
        <f t="shared" si="36"/>
        <v>0</v>
      </c>
      <c r="E294" s="12">
        <f>(D294*POP_PADRAO!$B$2)/100000</f>
        <v>0</v>
      </c>
      <c r="F294" s="6">
        <f>VLOOKUP(A294,OBITOS!A:AC,3,0)</f>
        <v>0</v>
      </c>
      <c r="G294" s="1">
        <f>VLOOKUP(A294,POP_2021_FX_ETARIA!A:AC,9,0)</f>
        <v>2727.8940662991236</v>
      </c>
      <c r="H294" s="3">
        <f t="shared" si="37"/>
        <v>0</v>
      </c>
      <c r="I294" s="12">
        <f>(H294*POP_PADRAO!$C$2)/100000</f>
        <v>0</v>
      </c>
      <c r="J294" s="8">
        <f>VLOOKUP(A294,OBITOS!A:AC,4,0)</f>
        <v>0</v>
      </c>
      <c r="K294" s="1">
        <f>VLOOKUP(A294,POP_2021_FX_ETARIA!A:AC,12,0)</f>
        <v>3479.4173309866446</v>
      </c>
      <c r="L294" s="3">
        <f t="shared" si="38"/>
        <v>0</v>
      </c>
      <c r="M294" s="12">
        <f>(L294*POP_PADRAO!$D$2)/100000</f>
        <v>0</v>
      </c>
      <c r="N294" s="8">
        <f>VLOOKUP(A294,OBITOS!A:AB,5,0)</f>
        <v>0</v>
      </c>
      <c r="O294" s="1">
        <f>VLOOKUP(A294,POP_2021_FX_ETARIA!A:AC,15,0)</f>
        <v>3208.7569172627886</v>
      </c>
      <c r="P294" s="3">
        <f t="shared" si="39"/>
        <v>0</v>
      </c>
      <c r="Q294" s="12">
        <f>(P294*POP_PADRAO!$E$2)/100000</f>
        <v>0</v>
      </c>
      <c r="R294" s="8">
        <f>VLOOKUP($A294,OBITOS!A:AB,6,0)</f>
        <v>3</v>
      </c>
      <c r="S294" s="1">
        <f>VLOOKUP(A294,POP_2021_FX_ETARIA!A:AC,18,0)</f>
        <v>2947.8692455755763</v>
      </c>
      <c r="T294" s="3">
        <f t="shared" si="40"/>
        <v>101.76842153031943</v>
      </c>
      <c r="U294" s="12">
        <f>(T294*POP_PADRAO!$F$2)/100000</f>
        <v>15.527074415914816</v>
      </c>
      <c r="V294" s="8">
        <f>VLOOKUP(A294,OBITOS!A:AC,7,0)</f>
        <v>13</v>
      </c>
      <c r="W294" s="1">
        <f>VLOOKUP(A294,POP_2021_FX_ETARIA!A:AC,21,0)</f>
        <v>2108.0343318747896</v>
      </c>
      <c r="X294" s="3">
        <f t="shared" si="41"/>
        <v>616.68824854661602</v>
      </c>
      <c r="Y294" s="12">
        <f>(X294*POP_PADRAO!$G$2)/100000</f>
        <v>75.19865805448525</v>
      </c>
      <c r="Z294" s="8">
        <f>VLOOKUP(A294,OBITOS!A:AC,8,0)</f>
        <v>11</v>
      </c>
      <c r="AA294" s="1">
        <f>VLOOKUP(A294,POP_2021_FX_ETARIA!A:AC,24,0)</f>
        <v>1543.9812353401094</v>
      </c>
      <c r="AB294" s="3">
        <f t="shared" si="42"/>
        <v>712.44389168867792</v>
      </c>
      <c r="AC294" s="12">
        <f>(AB294*POP_PADRAO!$H$2)/100000</f>
        <v>65.040871586028146</v>
      </c>
      <c r="AD294" s="8">
        <f>VLOOKUP(A294,OBITOS!A:AC,9,0)</f>
        <v>28</v>
      </c>
      <c r="AE294" s="1">
        <f>VLOOKUP(A294,POP_2021_FX_ETARIA!A:AC,27,0)</f>
        <v>810.65658453695835</v>
      </c>
      <c r="AF294" s="3">
        <f t="shared" si="43"/>
        <v>3453.9903251379142</v>
      </c>
      <c r="AG294" s="12">
        <f>(AF294*POP_PADRAO!$I$2)/100000</f>
        <v>238.82634296776737</v>
      </c>
      <c r="AH294" s="12">
        <f t="shared" si="44"/>
        <v>394.59294702419561</v>
      </c>
    </row>
    <row r="295" spans="1:34" x14ac:dyDescent="0.25">
      <c r="A295" s="8" t="s">
        <v>294</v>
      </c>
      <c r="B295" s="6">
        <f>VLOOKUP($A295,OBITOS!A:AC,2,0)</f>
        <v>0</v>
      </c>
      <c r="C295" s="1">
        <f>VLOOKUP(A295,POP_2021_FX_ETARIA!A:AC,6,0)</f>
        <v>3002.3977637682888</v>
      </c>
      <c r="D295" s="3">
        <f t="shared" si="36"/>
        <v>0</v>
      </c>
      <c r="E295" s="12">
        <f>(D295*POP_PADRAO!$B$2)/100000</f>
        <v>0</v>
      </c>
      <c r="F295" s="6">
        <f>VLOOKUP(A295,OBITOS!A:AC,3,0)</f>
        <v>0</v>
      </c>
      <c r="G295" s="1">
        <f>VLOOKUP(A295,POP_2021_FX_ETARIA!A:AC,9,0)</f>
        <v>2559.3825098953916</v>
      </c>
      <c r="H295" s="3">
        <f t="shared" si="37"/>
        <v>0</v>
      </c>
      <c r="I295" s="12">
        <f>(H295*POP_PADRAO!$C$2)/100000</f>
        <v>0</v>
      </c>
      <c r="J295" s="8">
        <f>VLOOKUP(A295,OBITOS!A:AC,4,0)</f>
        <v>2</v>
      </c>
      <c r="K295" s="1">
        <f>VLOOKUP(A295,POP_2021_FX_ETARIA!A:AC,12,0)</f>
        <v>3058.2892638989542</v>
      </c>
      <c r="L295" s="3">
        <f t="shared" si="38"/>
        <v>65.396037700182703</v>
      </c>
      <c r="M295" s="12">
        <f>(L295*POP_PADRAO!$D$2)/100000</f>
        <v>9.6773789265131587</v>
      </c>
      <c r="N295" s="8">
        <f>VLOOKUP(A295,OBITOS!A:AB,5,0)</f>
        <v>3</v>
      </c>
      <c r="O295" s="1">
        <f>VLOOKUP(A295,POP_2021_FX_ETARIA!A:AC,15,0)</f>
        <v>2847.498910591366</v>
      </c>
      <c r="P295" s="3">
        <f t="shared" si="39"/>
        <v>105.35561537324567</v>
      </c>
      <c r="Q295" s="12">
        <f>(P295*POP_PADRAO!$E$2)/100000</f>
        <v>17.465862769742287</v>
      </c>
      <c r="R295" s="8">
        <f>VLOOKUP($A295,OBITOS!A:AB,6,0)</f>
        <v>4</v>
      </c>
      <c r="S295" s="1">
        <f>VLOOKUP(A295,POP_2021_FX_ETARIA!A:AC,18,0)</f>
        <v>2584.3397048601832</v>
      </c>
      <c r="T295" s="3">
        <f t="shared" si="40"/>
        <v>154.7784137076672</v>
      </c>
      <c r="U295" s="12">
        <f>(T295*POP_PADRAO!$F$2)/100000</f>
        <v>23.614947657414604</v>
      </c>
      <c r="V295" s="8">
        <f>VLOOKUP(A295,OBITOS!A:AC,7,0)</f>
        <v>8</v>
      </c>
      <c r="W295" s="1">
        <f>VLOOKUP(A295,POP_2021_FX_ETARIA!A:AC,21,0)</f>
        <v>1942.1816307640524</v>
      </c>
      <c r="X295" s="3">
        <f t="shared" si="41"/>
        <v>411.90792216754761</v>
      </c>
      <c r="Y295" s="12">
        <f>(X295*POP_PADRAO!$G$2)/100000</f>
        <v>50.227846990779021</v>
      </c>
      <c r="Z295" s="8">
        <f>VLOOKUP(A295,OBITOS!A:AC,8,0)</f>
        <v>7</v>
      </c>
      <c r="AA295" s="1">
        <f>VLOOKUP(A295,POP_2021_FX_ETARIA!A:AC,24,0)</f>
        <v>1077.7294761532446</v>
      </c>
      <c r="AB295" s="3">
        <f t="shared" si="42"/>
        <v>649.51364464718927</v>
      </c>
      <c r="AC295" s="12">
        <f>(AB295*POP_PADRAO!$H$2)/100000</f>
        <v>59.295804269918634</v>
      </c>
      <c r="AD295" s="8">
        <f>VLOOKUP(A295,OBITOS!A:AC,9,0)</f>
        <v>11</v>
      </c>
      <c r="AE295" s="1">
        <f>VLOOKUP(A295,POP_2021_FX_ETARIA!A:AC,27,0)</f>
        <v>623.58198810535259</v>
      </c>
      <c r="AF295" s="3">
        <f t="shared" si="43"/>
        <v>1764.0022017668637</v>
      </c>
      <c r="AG295" s="12">
        <f>(AF295*POP_PADRAO!$I$2)/100000</f>
        <v>121.97202515853837</v>
      </c>
      <c r="AH295" s="12">
        <f t="shared" si="44"/>
        <v>282.25386577290607</v>
      </c>
    </row>
    <row r="296" spans="1:34" x14ac:dyDescent="0.25">
      <c r="A296" s="8" t="s">
        <v>295</v>
      </c>
      <c r="B296" s="6">
        <f>VLOOKUP($A296,OBITOS!A:AC,2,0)</f>
        <v>0</v>
      </c>
      <c r="C296" s="1">
        <f>VLOOKUP(A296,POP_2021_FX_ETARIA!A:AC,6,0)</f>
        <v>2415.2591249697848</v>
      </c>
      <c r="D296" s="3">
        <f t="shared" si="36"/>
        <v>0</v>
      </c>
      <c r="E296" s="12">
        <f>(D296*POP_PADRAO!$B$2)/100000</f>
        <v>0</v>
      </c>
      <c r="F296" s="6">
        <f>VLOOKUP(A296,OBITOS!A:AC,3,0)</f>
        <v>0</v>
      </c>
      <c r="G296" s="1">
        <f>VLOOKUP(A296,POP_2021_FX_ETARIA!A:AC,9,0)</f>
        <v>1862.4750355121164</v>
      </c>
      <c r="H296" s="3">
        <f t="shared" si="37"/>
        <v>0</v>
      </c>
      <c r="I296" s="12">
        <f>(H296*POP_PADRAO!$C$2)/100000</f>
        <v>0</v>
      </c>
      <c r="J296" s="8">
        <f>VLOOKUP(A296,OBITOS!A:AC,4,0)</f>
        <v>1</v>
      </c>
      <c r="K296" s="1">
        <f>VLOOKUP(A296,POP_2021_FX_ETARIA!A:AC,12,0)</f>
        <v>2347.5172061715321</v>
      </c>
      <c r="L296" s="3">
        <f t="shared" si="38"/>
        <v>42.59819682560957</v>
      </c>
      <c r="M296" s="12">
        <f>(L296*POP_PADRAO!$D$2)/100000</f>
        <v>6.3037288919182037</v>
      </c>
      <c r="N296" s="8">
        <f>VLOOKUP(A296,OBITOS!A:AB,5,0)</f>
        <v>1</v>
      </c>
      <c r="O296" s="1">
        <f>VLOOKUP(A296,POP_2021_FX_ETARIA!A:AC,15,0)</f>
        <v>2363.3891257769578</v>
      </c>
      <c r="P296" s="3">
        <f t="shared" si="39"/>
        <v>42.312118182030339</v>
      </c>
      <c r="Q296" s="12">
        <f>(P296*POP_PADRAO!$E$2)/100000</f>
        <v>7.0145065077577984</v>
      </c>
      <c r="R296" s="8">
        <f>VLOOKUP($A296,OBITOS!A:AB,6,0)</f>
        <v>8</v>
      </c>
      <c r="S296" s="1">
        <f>VLOOKUP(A296,POP_2021_FX_ETARIA!A:AC,18,0)</f>
        <v>2149.6344610498259</v>
      </c>
      <c r="T296" s="3">
        <f t="shared" si="40"/>
        <v>372.15629656834807</v>
      </c>
      <c r="U296" s="12">
        <f>(T296*POP_PADRAO!$F$2)/100000</f>
        <v>56.780860155588066</v>
      </c>
      <c r="V296" s="8">
        <f>VLOOKUP(A296,OBITOS!A:AC,7,0)</f>
        <v>6</v>
      </c>
      <c r="W296" s="1">
        <f>VLOOKUP(A296,POP_2021_FX_ETARIA!A:AC,21,0)</f>
        <v>1582.4807395993837</v>
      </c>
      <c r="X296" s="3">
        <f t="shared" si="41"/>
        <v>379.15153403503302</v>
      </c>
      <c r="Y296" s="12">
        <f>(X296*POP_PADRAO!$G$2)/100000</f>
        <v>46.233549327280151</v>
      </c>
      <c r="Z296" s="8">
        <f>VLOOKUP(A296,OBITOS!A:AC,8,0)</f>
        <v>3</v>
      </c>
      <c r="AA296" s="1">
        <f>VLOOKUP(A296,POP_2021_FX_ETARIA!A:AC,24,0)</f>
        <v>1119.846690423838</v>
      </c>
      <c r="AB296" s="3">
        <f t="shared" si="42"/>
        <v>267.89381311334358</v>
      </c>
      <c r="AC296" s="12">
        <f>(AB296*POP_PADRAO!$H$2)/100000</f>
        <v>24.456728874602131</v>
      </c>
      <c r="AD296" s="8">
        <f>VLOOKUP(A296,OBITOS!A:AC,9,0)</f>
        <v>23</v>
      </c>
      <c r="AE296" s="1">
        <f>VLOOKUP(A296,POP_2021_FX_ETARIA!A:AC,27,0)</f>
        <v>684.51418842224746</v>
      </c>
      <c r="AF296" s="3">
        <f t="shared" si="43"/>
        <v>3360.0472260499419</v>
      </c>
      <c r="AG296" s="12">
        <f>(AF296*POP_PADRAO!$I$2)/100000</f>
        <v>232.33064243295385</v>
      </c>
      <c r="AH296" s="12">
        <f t="shared" si="44"/>
        <v>373.12001619010022</v>
      </c>
    </row>
    <row r="297" spans="1:34" x14ac:dyDescent="0.25">
      <c r="A297" s="8" t="s">
        <v>296</v>
      </c>
      <c r="B297" s="6">
        <f>VLOOKUP($A297,OBITOS!A:AC,2,0)</f>
        <v>0</v>
      </c>
      <c r="C297" s="1">
        <f>VLOOKUP(A297,POP_2021_FX_ETARIA!A:AC,6,0)</f>
        <v>2742.4809040367413</v>
      </c>
      <c r="D297" s="3">
        <f t="shared" si="36"/>
        <v>0</v>
      </c>
      <c r="E297" s="12">
        <f>(D297*POP_PADRAO!$B$2)/100000</f>
        <v>0</v>
      </c>
      <c r="F297" s="6">
        <f>VLOOKUP(A297,OBITOS!A:AC,3,0)</f>
        <v>0</v>
      </c>
      <c r="G297" s="1">
        <f>VLOOKUP(A297,POP_2021_FX_ETARIA!A:AC,9,0)</f>
        <v>2066.0758581211439</v>
      </c>
      <c r="H297" s="3">
        <f t="shared" si="37"/>
        <v>0</v>
      </c>
      <c r="I297" s="12">
        <f>(H297*POP_PADRAO!$C$2)/100000</f>
        <v>0</v>
      </c>
      <c r="J297" s="8">
        <f>VLOOKUP(A297,OBITOS!A:AC,4,0)</f>
        <v>1</v>
      </c>
      <c r="K297" s="1">
        <f>VLOOKUP(A297,POP_2021_FX_ETARIA!A:AC,12,0)</f>
        <v>2522.9976176070186</v>
      </c>
      <c r="L297" s="3">
        <f t="shared" si="38"/>
        <v>39.635392162933059</v>
      </c>
      <c r="M297" s="12">
        <f>(L297*POP_PADRAO!$D$2)/100000</f>
        <v>5.8652897385032485</v>
      </c>
      <c r="N297" s="8">
        <f>VLOOKUP(A297,OBITOS!A:AB,5,0)</f>
        <v>5</v>
      </c>
      <c r="O297" s="1">
        <f>VLOOKUP(A297,POP_2021_FX_ETARIA!A:AC,15,0)</f>
        <v>2762.0068308619193</v>
      </c>
      <c r="P297" s="3">
        <f t="shared" si="39"/>
        <v>181.02779269520076</v>
      </c>
      <c r="Q297" s="12">
        <f>(P297*POP_PADRAO!$E$2)/100000</f>
        <v>30.010802685004776</v>
      </c>
      <c r="R297" s="8">
        <f>VLOOKUP($A297,OBITOS!A:AB,6,0)</f>
        <v>6</v>
      </c>
      <c r="S297" s="1">
        <f>VLOOKUP(A297,POP_2021_FX_ETARIA!A:AC,18,0)</f>
        <v>2325.5831891784592</v>
      </c>
      <c r="T297" s="3">
        <f t="shared" si="40"/>
        <v>257.99980099269527</v>
      </c>
      <c r="U297" s="12">
        <f>(T297*POP_PADRAO!$F$2)/100000</f>
        <v>39.363704861151923</v>
      </c>
      <c r="V297" s="8">
        <f>VLOOKUP(A297,OBITOS!A:AC,7,0)</f>
        <v>8</v>
      </c>
      <c r="W297" s="1">
        <f>VLOOKUP(A297,POP_2021_FX_ETARIA!A:AC,21,0)</f>
        <v>1640.2453166815344</v>
      </c>
      <c r="X297" s="3">
        <f t="shared" si="41"/>
        <v>487.73192147777121</v>
      </c>
      <c r="Y297" s="12">
        <f>(X297*POP_PADRAO!$G$2)/100000</f>
        <v>59.473787723217058</v>
      </c>
      <c r="Z297" s="8">
        <f>VLOOKUP(A297,OBITOS!A:AC,8,0)</f>
        <v>11</v>
      </c>
      <c r="AA297" s="1">
        <f>VLOOKUP(A297,POP_2021_FX_ETARIA!A:AC,24,0)</f>
        <v>916.8432784896504</v>
      </c>
      <c r="AB297" s="3">
        <f t="shared" si="42"/>
        <v>1199.7688436044059</v>
      </c>
      <c r="AC297" s="12">
        <f>(AB297*POP_PADRAO!$H$2)/100000</f>
        <v>109.53004468159686</v>
      </c>
      <c r="AD297" s="8">
        <f>VLOOKUP(A297,OBITOS!A:AC,9,0)</f>
        <v>13</v>
      </c>
      <c r="AE297" s="1">
        <f>VLOOKUP(A297,POP_2021_FX_ETARIA!A:AC,27,0)</f>
        <v>472.01390465380251</v>
      </c>
      <c r="AF297" s="3">
        <f t="shared" si="43"/>
        <v>2754.1561534156117</v>
      </c>
      <c r="AG297" s="12">
        <f>(AF297*POP_PADRAO!$I$2)/100000</f>
        <v>190.436272300838</v>
      </c>
      <c r="AH297" s="12">
        <f t="shared" si="44"/>
        <v>434.67990199031181</v>
      </c>
    </row>
    <row r="298" spans="1:34" x14ac:dyDescent="0.25">
      <c r="A298" s="8" t="s">
        <v>297</v>
      </c>
      <c r="B298" s="6">
        <f>VLOOKUP($A298,OBITOS!A:AC,2,0)</f>
        <v>0</v>
      </c>
      <c r="C298" s="1">
        <f>VLOOKUP(A298,POP_2021_FX_ETARIA!A:AC,6,0)</f>
        <v>4237.8950930626052</v>
      </c>
      <c r="D298" s="3">
        <f t="shared" si="36"/>
        <v>0</v>
      </c>
      <c r="E298" s="12">
        <f>(D298*POP_PADRAO!$B$2)/100000</f>
        <v>0</v>
      </c>
      <c r="F298" s="6">
        <f>VLOOKUP(A298,OBITOS!A:AC,3,0)</f>
        <v>0</v>
      </c>
      <c r="G298" s="1">
        <f>VLOOKUP(A298,POP_2021_FX_ETARIA!A:AC,9,0)</f>
        <v>3270.4992897576694</v>
      </c>
      <c r="H298" s="3">
        <f t="shared" si="37"/>
        <v>0</v>
      </c>
      <c r="I298" s="12">
        <f>(H298*POP_PADRAO!$C$2)/100000</f>
        <v>0</v>
      </c>
      <c r="J298" s="8">
        <f>VLOOKUP(A298,OBITOS!A:AC,4,0)</f>
        <v>3</v>
      </c>
      <c r="K298" s="1">
        <f>VLOOKUP(A298,POP_2021_FX_ETARIA!A:AC,12,0)</f>
        <v>4167.6597715928001</v>
      </c>
      <c r="L298" s="3">
        <f t="shared" si="38"/>
        <v>71.982843236108423</v>
      </c>
      <c r="M298" s="12">
        <f>(L298*POP_PADRAO!$D$2)/100000</f>
        <v>10.652101789366817</v>
      </c>
      <c r="N298" s="8">
        <f>VLOOKUP(A298,OBITOS!A:AB,5,0)</f>
        <v>4</v>
      </c>
      <c r="O298" s="1">
        <f>VLOOKUP(A298,POP_2021_FX_ETARIA!A:AC,15,0)</f>
        <v>4173.505589851291</v>
      </c>
      <c r="P298" s="3">
        <f t="shared" si="39"/>
        <v>95.842689410235749</v>
      </c>
      <c r="Q298" s="12">
        <f>(P298*POP_PADRAO!$E$2)/100000</f>
        <v>15.888809104211299</v>
      </c>
      <c r="R298" s="8">
        <f>VLOOKUP($A298,OBITOS!A:AB,6,0)</f>
        <v>5</v>
      </c>
      <c r="S298" s="1">
        <f>VLOOKUP(A298,POP_2021_FX_ETARIA!A:AC,18,0)</f>
        <v>3557.2242860788929</v>
      </c>
      <c r="T298" s="3">
        <f t="shared" si="40"/>
        <v>140.55903136519598</v>
      </c>
      <c r="U298" s="12">
        <f>(T298*POP_PADRAO!$F$2)/100000</f>
        <v>21.445459279193877</v>
      </c>
      <c r="V298" s="8">
        <f>VLOOKUP(A298,OBITOS!A:AC,7,0)</f>
        <v>10</v>
      </c>
      <c r="W298" s="1">
        <f>VLOOKUP(A298,POP_2021_FX_ETARIA!A:AC,21,0)</f>
        <v>2544.3281161300788</v>
      </c>
      <c r="X298" s="3">
        <f t="shared" si="41"/>
        <v>393.03106924786067</v>
      </c>
      <c r="Y298" s="12">
        <f>(X298*POP_PADRAO!$G$2)/100000</f>
        <v>47.92601294221754</v>
      </c>
      <c r="Z298" s="8">
        <f>VLOOKUP(A298,OBITOS!A:AC,8,0)</f>
        <v>17</v>
      </c>
      <c r="AA298" s="1">
        <f>VLOOKUP(A298,POP_2021_FX_ETARIA!A:AC,24,0)</f>
        <v>1667.2903176889831</v>
      </c>
      <c r="AB298" s="3">
        <f t="shared" si="42"/>
        <v>1019.6184683399083</v>
      </c>
      <c r="AC298" s="12">
        <f>(AB298*POP_PADRAO!$H$2)/100000</f>
        <v>93.083644395982375</v>
      </c>
      <c r="AD298" s="8">
        <f>VLOOKUP(A298,OBITOS!A:AC,9,0)</f>
        <v>24</v>
      </c>
      <c r="AE298" s="1">
        <f>VLOOKUP(A298,POP_2021_FX_ETARIA!A:AC,27,0)</f>
        <v>906.41713961407493</v>
      </c>
      <c r="AF298" s="3">
        <f t="shared" si="43"/>
        <v>2647.7875308291805</v>
      </c>
      <c r="AG298" s="12">
        <f>(AF298*POP_PADRAO!$I$2)/100000</f>
        <v>183.0814082892193</v>
      </c>
      <c r="AH298" s="12">
        <f t="shared" si="44"/>
        <v>372.07743580019121</v>
      </c>
    </row>
    <row r="299" spans="1:34" x14ac:dyDescent="0.25">
      <c r="A299" s="8" t="s">
        <v>298</v>
      </c>
      <c r="B299" s="6">
        <f>VLOOKUP($A299,OBITOS!A:AC,2,0)</f>
        <v>0</v>
      </c>
      <c r="C299" s="1">
        <f>VLOOKUP(A299,POP_2021_FX_ETARIA!A:AC,6,0)</f>
        <v>2412.0615180082182</v>
      </c>
      <c r="D299" s="3">
        <f t="shared" si="36"/>
        <v>0</v>
      </c>
      <c r="E299" s="12">
        <f>(D299*POP_PADRAO!$B$2)/100000</f>
        <v>0</v>
      </c>
      <c r="F299" s="6">
        <f>VLOOKUP(A299,OBITOS!A:AC,3,0)</f>
        <v>0</v>
      </c>
      <c r="G299" s="1">
        <f>VLOOKUP(A299,POP_2021_FX_ETARIA!A:AC,9,0)</f>
        <v>1882.2337651324019</v>
      </c>
      <c r="H299" s="3">
        <f t="shared" si="37"/>
        <v>0</v>
      </c>
      <c r="I299" s="12">
        <f>(H299*POP_PADRAO!$C$2)/100000</f>
        <v>0</v>
      </c>
      <c r="J299" s="8">
        <f>VLOOKUP(A299,OBITOS!A:AC,4,0)</f>
        <v>1</v>
      </c>
      <c r="K299" s="1">
        <f>VLOOKUP(A299,POP_2021_FX_ETARIA!A:AC,12,0)</f>
        <v>2204.7060202692483</v>
      </c>
      <c r="L299" s="3">
        <f t="shared" si="38"/>
        <v>45.35752117544795</v>
      </c>
      <c r="M299" s="12">
        <f>(L299*POP_PADRAO!$D$2)/100000</f>
        <v>6.7120568006665042</v>
      </c>
      <c r="N299" s="8">
        <f>VLOOKUP(A299,OBITOS!A:AB,5,0)</f>
        <v>4</v>
      </c>
      <c r="O299" s="1">
        <f>VLOOKUP(A299,POP_2021_FX_ETARIA!A:AC,15,0)</f>
        <v>2284.9725280553257</v>
      </c>
      <c r="P299" s="3">
        <f t="shared" si="39"/>
        <v>175.05680925644583</v>
      </c>
      <c r="Q299" s="12">
        <f>(P299*POP_PADRAO!$E$2)/100000</f>
        <v>29.020932548778692</v>
      </c>
      <c r="R299" s="8">
        <f>VLOOKUP($A299,OBITOS!A:AB,6,0)</f>
        <v>7</v>
      </c>
      <c r="S299" s="1">
        <f>VLOOKUP(A299,POP_2021_FX_ETARIA!A:AC,18,0)</f>
        <v>1960.935825085784</v>
      </c>
      <c r="T299" s="3">
        <f t="shared" si="40"/>
        <v>356.97241645803348</v>
      </c>
      <c r="U299" s="12">
        <f>(T299*POP_PADRAO!$F$2)/100000</f>
        <v>54.464215828693945</v>
      </c>
      <c r="V299" s="8">
        <f>VLOOKUP(A299,OBITOS!A:AC,7,0)</f>
        <v>8</v>
      </c>
      <c r="W299" s="1">
        <f>VLOOKUP(A299,POP_2021_FX_ETARIA!A:AC,21,0)</f>
        <v>1468.2949476928068</v>
      </c>
      <c r="X299" s="3">
        <f t="shared" si="41"/>
        <v>544.84965793628407</v>
      </c>
      <c r="Y299" s="12">
        <f>(X299*POP_PADRAO!$G$2)/100000</f>
        <v>66.438696075066801</v>
      </c>
      <c r="Z299" s="8">
        <f>VLOOKUP(A299,OBITOS!A:AC,8,0)</f>
        <v>12</v>
      </c>
      <c r="AA299" s="1">
        <f>VLOOKUP(A299,POP_2021_FX_ETARIA!A:AC,24,0)</f>
        <v>1063.27196906513</v>
      </c>
      <c r="AB299" s="3">
        <f t="shared" si="42"/>
        <v>1128.5917760580921</v>
      </c>
      <c r="AC299" s="12">
        <f>(AB299*POP_PADRAO!$H$2)/100000</f>
        <v>103.03210349049911</v>
      </c>
      <c r="AD299" s="8">
        <f>VLOOKUP(A299,OBITOS!A:AC,9,0)</f>
        <v>16</v>
      </c>
      <c r="AE299" s="1">
        <f>VLOOKUP(A299,POP_2021_FX_ETARIA!A:AC,27,0)</f>
        <v>643.14245175936435</v>
      </c>
      <c r="AF299" s="3">
        <f t="shared" si="43"/>
        <v>2487.7847755549024</v>
      </c>
      <c r="AG299" s="12">
        <f>(AF299*POP_PADRAO!$I$2)/100000</f>
        <v>172.01800934776549</v>
      </c>
      <c r="AH299" s="12">
        <f t="shared" si="44"/>
        <v>431.68601409147055</v>
      </c>
    </row>
    <row r="300" spans="1:34" x14ac:dyDescent="0.25">
      <c r="A300" s="8" t="s">
        <v>299</v>
      </c>
      <c r="B300" s="6">
        <f>VLOOKUP($A300,OBITOS!A:AC,2,0)</f>
        <v>0</v>
      </c>
      <c r="C300" s="1">
        <f>VLOOKUP(A300,POP_2021_FX_ETARIA!A:AC,6,0)</f>
        <v>532.09280742459396</v>
      </c>
      <c r="D300" s="3">
        <f t="shared" si="36"/>
        <v>0</v>
      </c>
      <c r="E300" s="12">
        <f>(D300*POP_PADRAO!$B$2)/100000</f>
        <v>0</v>
      </c>
      <c r="F300" s="6">
        <f>VLOOKUP(A300,OBITOS!A:AC,3,0)</f>
        <v>0</v>
      </c>
      <c r="G300" s="1">
        <f>VLOOKUP(A300,POP_2021_FX_ETARIA!A:AC,9,0)</f>
        <v>557.62762762762759</v>
      </c>
      <c r="H300" s="3">
        <f t="shared" si="37"/>
        <v>0</v>
      </c>
      <c r="I300" s="12">
        <f>(H300*POP_PADRAO!$C$2)/100000</f>
        <v>0</v>
      </c>
      <c r="J300" s="8">
        <f>VLOOKUP(A300,OBITOS!A:AC,4,0)</f>
        <v>0</v>
      </c>
      <c r="K300" s="1">
        <f>VLOOKUP(A300,POP_2021_FX_ETARIA!A:AC,12,0)</f>
        <v>791.57174721189597</v>
      </c>
      <c r="L300" s="3">
        <f t="shared" si="38"/>
        <v>0</v>
      </c>
      <c r="M300" s="12">
        <f>(L300*POP_PADRAO!$D$2)/100000</f>
        <v>0</v>
      </c>
      <c r="N300" s="8">
        <f>VLOOKUP(A300,OBITOS!A:AB,5,0)</f>
        <v>0</v>
      </c>
      <c r="O300" s="1">
        <f>VLOOKUP(A300,POP_2021_FX_ETARIA!A:AC,15,0)</f>
        <v>631.96319569120283</v>
      </c>
      <c r="P300" s="3">
        <f t="shared" si="39"/>
        <v>0</v>
      </c>
      <c r="Q300" s="12">
        <f>(P300*POP_PADRAO!$E$2)/100000</f>
        <v>0</v>
      </c>
      <c r="R300" s="8">
        <f>VLOOKUP($A300,OBITOS!A:AB,6,0)</f>
        <v>0</v>
      </c>
      <c r="S300" s="1">
        <f>VLOOKUP(A300,POP_2021_FX_ETARIA!A:AC,18,0)</f>
        <v>519.83739837398377</v>
      </c>
      <c r="T300" s="3">
        <f t="shared" si="40"/>
        <v>0</v>
      </c>
      <c r="U300" s="12">
        <f>(T300*POP_PADRAO!$F$2)/100000</f>
        <v>0</v>
      </c>
      <c r="V300" s="8">
        <f>VLOOKUP(A300,OBITOS!A:AC,7,0)</f>
        <v>1</v>
      </c>
      <c r="W300" s="1">
        <f>VLOOKUP(A300,POP_2021_FX_ETARIA!A:AC,21,0)</f>
        <v>494.62068965517244</v>
      </c>
      <c r="X300" s="3">
        <f t="shared" si="41"/>
        <v>202.17512548800892</v>
      </c>
      <c r="Y300" s="12">
        <f>(X300*POP_PADRAO!$G$2)/100000</f>
        <v>24.653134163859772</v>
      </c>
      <c r="Z300" s="8">
        <f>VLOOKUP(A300,OBITOS!A:AC,8,0)</f>
        <v>2</v>
      </c>
      <c r="AA300" s="1">
        <f>VLOOKUP(A300,POP_2021_FX_ETARIA!A:AC,24,0)</f>
        <v>402.74841437632136</v>
      </c>
      <c r="AB300" s="3">
        <f t="shared" si="42"/>
        <v>496.58792650918639</v>
      </c>
      <c r="AC300" s="12">
        <f>(AB300*POP_PADRAO!$H$2)/100000</f>
        <v>45.334814342642588</v>
      </c>
      <c r="AD300" s="8">
        <f>VLOOKUP(A300,OBITOS!A:AC,9,0)</f>
        <v>1</v>
      </c>
      <c r="AE300" s="1">
        <f>VLOOKUP(A300,POP_2021_FX_ETARIA!A:AC,27,0)</f>
        <v>288.71428571428572</v>
      </c>
      <c r="AF300" s="3">
        <f t="shared" si="43"/>
        <v>346.36318654131617</v>
      </c>
      <c r="AG300" s="12">
        <f>(AF300*POP_PADRAO!$I$2)/100000</f>
        <v>23.949300777795958</v>
      </c>
      <c r="AH300" s="12">
        <f t="shared" si="44"/>
        <v>93.937249284298318</v>
      </c>
    </row>
    <row r="301" spans="1:34" x14ac:dyDescent="0.25">
      <c r="A301" s="8" t="s">
        <v>300</v>
      </c>
      <c r="B301" s="6">
        <f>VLOOKUP($A301,OBITOS!A:AC,2,0)</f>
        <v>0</v>
      </c>
      <c r="C301" s="1">
        <f>VLOOKUP(A301,POP_2021_FX_ETARIA!A:AC,6,0)</f>
        <v>2534.1107147694947</v>
      </c>
      <c r="D301" s="3">
        <f t="shared" si="36"/>
        <v>0</v>
      </c>
      <c r="E301" s="12">
        <f>(D301*POP_PADRAO!$B$2)/100000</f>
        <v>0</v>
      </c>
      <c r="F301" s="6">
        <f>VLOOKUP(A301,OBITOS!A:AC,3,0)</f>
        <v>0</v>
      </c>
      <c r="G301" s="1">
        <f>VLOOKUP(A301,POP_2021_FX_ETARIA!A:AC,9,0)</f>
        <v>1959.8746596066567</v>
      </c>
      <c r="H301" s="3">
        <f t="shared" si="37"/>
        <v>0</v>
      </c>
      <c r="I301" s="12">
        <f>(H301*POP_PADRAO!$C$2)/100000</f>
        <v>0</v>
      </c>
      <c r="J301" s="8">
        <f>VLOOKUP(A301,OBITOS!A:AC,4,0)</f>
        <v>2</v>
      </c>
      <c r="K301" s="1">
        <f>VLOOKUP(A301,POP_2021_FX_ETARIA!A:AC,12,0)</f>
        <v>3070.8186337998745</v>
      </c>
      <c r="L301" s="3">
        <f t="shared" si="38"/>
        <v>65.129212711763813</v>
      </c>
      <c r="M301" s="12">
        <f>(L301*POP_PADRAO!$D$2)/100000</f>
        <v>9.6378938657847026</v>
      </c>
      <c r="N301" s="8">
        <f>VLOOKUP(A301,OBITOS!A:AB,5,0)</f>
        <v>1</v>
      </c>
      <c r="O301" s="1">
        <f>VLOOKUP(A301,POP_2021_FX_ETARIA!A:AC,15,0)</f>
        <v>2617.0670074858499</v>
      </c>
      <c r="P301" s="3">
        <f t="shared" si="39"/>
        <v>38.2107144043161</v>
      </c>
      <c r="Q301" s="12">
        <f>(P301*POP_PADRAO!$E$2)/100000</f>
        <v>6.3345754448421863</v>
      </c>
      <c r="R301" s="8">
        <f>VLOOKUP($A301,OBITOS!A:AB,6,0)</f>
        <v>5</v>
      </c>
      <c r="S301" s="1">
        <f>VLOOKUP(A301,POP_2021_FX_ETARIA!A:AC,18,0)</f>
        <v>2416.0168754349338</v>
      </c>
      <c r="T301" s="3">
        <f t="shared" si="40"/>
        <v>206.95219685085581</v>
      </c>
      <c r="U301" s="12">
        <f>(T301*POP_PADRAO!$F$2)/100000</f>
        <v>31.575238298089815</v>
      </c>
      <c r="V301" s="8">
        <f>VLOOKUP(A301,OBITOS!A:AC,7,0)</f>
        <v>6</v>
      </c>
      <c r="W301" s="1">
        <f>VLOOKUP(A301,POP_2021_FX_ETARIA!A:AC,21,0)</f>
        <v>1970.1383603058866</v>
      </c>
      <c r="X301" s="3">
        <f t="shared" si="41"/>
        <v>304.54713845927205</v>
      </c>
      <c r="Y301" s="12">
        <f>(X301*POP_PADRAO!$G$2)/100000</f>
        <v>37.136326467131667</v>
      </c>
      <c r="Z301" s="8">
        <f>VLOOKUP(A301,OBITOS!A:AC,8,0)</f>
        <v>10</v>
      </c>
      <c r="AA301" s="1">
        <f>VLOOKUP(A301,POP_2021_FX_ETARIA!A:AC,24,0)</f>
        <v>1265.4196709188388</v>
      </c>
      <c r="AB301" s="3">
        <f t="shared" si="42"/>
        <v>790.25166352431199</v>
      </c>
      <c r="AC301" s="12">
        <f>(AB301*POP_PADRAO!$H$2)/100000</f>
        <v>72.144147163788119</v>
      </c>
      <c r="AD301" s="8">
        <f>VLOOKUP(A301,OBITOS!A:AC,9,0)</f>
        <v>16</v>
      </c>
      <c r="AE301" s="1">
        <f>VLOOKUP(A301,POP_2021_FX_ETARIA!A:AC,27,0)</f>
        <v>789.76260581523741</v>
      </c>
      <c r="AF301" s="3">
        <f t="shared" si="43"/>
        <v>2025.9252441414212</v>
      </c>
      <c r="AG301" s="12">
        <f>(AF301*POP_PADRAO!$I$2)/100000</f>
        <v>140.08270772010849</v>
      </c>
      <c r="AH301" s="12">
        <f t="shared" si="44"/>
        <v>296.91088895974497</v>
      </c>
    </row>
    <row r="302" spans="1:34" x14ac:dyDescent="0.25">
      <c r="A302" s="8" t="s">
        <v>301</v>
      </c>
      <c r="B302" s="6">
        <f>VLOOKUP($A302,OBITOS!A:AC,2,0)</f>
        <v>0</v>
      </c>
      <c r="C302" s="1">
        <f>VLOOKUP(A302,POP_2021_FX_ETARIA!A:AC,6,0)</f>
        <v>3005.3865083306991</v>
      </c>
      <c r="D302" s="3">
        <f t="shared" si="36"/>
        <v>0</v>
      </c>
      <c r="E302" s="12">
        <f>(D302*POP_PADRAO!$B$2)/100000</f>
        <v>0</v>
      </c>
      <c r="F302" s="6">
        <f>VLOOKUP(A302,OBITOS!A:AC,3,0)</f>
        <v>0</v>
      </c>
      <c r="G302" s="1">
        <f>VLOOKUP(A302,POP_2021_FX_ETARIA!A:AC,9,0)</f>
        <v>2373.1168683812407</v>
      </c>
      <c r="H302" s="3">
        <f t="shared" si="37"/>
        <v>0</v>
      </c>
      <c r="I302" s="12">
        <f>(H302*POP_PADRAO!$C$2)/100000</f>
        <v>0</v>
      </c>
      <c r="J302" s="8">
        <f>VLOOKUP(A302,OBITOS!A:AC,4,0)</f>
        <v>1</v>
      </c>
      <c r="K302" s="1">
        <f>VLOOKUP(A302,POP_2021_FX_ETARIA!A:AC,12,0)</f>
        <v>3069.6246918738248</v>
      </c>
      <c r="L302" s="3">
        <f t="shared" si="38"/>
        <v>32.577272480485526</v>
      </c>
      <c r="M302" s="12">
        <f>(L302*POP_PADRAO!$D$2)/100000</f>
        <v>4.8208212802019181</v>
      </c>
      <c r="N302" s="8">
        <f>VLOOKUP(A302,OBITOS!A:AB,5,0)</f>
        <v>3</v>
      </c>
      <c r="O302" s="1">
        <f>VLOOKUP(A302,POP_2021_FX_ETARIA!A:AC,15,0)</f>
        <v>2607.0527204674095</v>
      </c>
      <c r="P302" s="3">
        <f t="shared" si="39"/>
        <v>115.0724715479532</v>
      </c>
      <c r="Q302" s="12">
        <f>(P302*POP_PADRAO!$E$2)/100000</f>
        <v>19.076724002905017</v>
      </c>
      <c r="R302" s="8">
        <f>VLOOKUP($A302,OBITOS!A:AB,6,0)</f>
        <v>6</v>
      </c>
      <c r="S302" s="1">
        <f>VLOOKUP(A302,POP_2021_FX_ETARIA!A:AC,18,0)</f>
        <v>2532.8601252609606</v>
      </c>
      <c r="T302" s="3">
        <f t="shared" si="40"/>
        <v>236.88635389535455</v>
      </c>
      <c r="U302" s="12">
        <f>(T302*POP_PADRAO!$F$2)/100000</f>
        <v>36.142370980492082</v>
      </c>
      <c r="V302" s="8">
        <f>VLOOKUP(A302,OBITOS!A:AC,7,0)</f>
        <v>10</v>
      </c>
      <c r="W302" s="1">
        <f>VLOOKUP(A302,POP_2021_FX_ETARIA!A:AC,21,0)</f>
        <v>1934.2087853459009</v>
      </c>
      <c r="X302" s="3">
        <f t="shared" si="41"/>
        <v>517.00726807585397</v>
      </c>
      <c r="Y302" s="12">
        <f>(X302*POP_PADRAO!$G$2)/100000</f>
        <v>63.043608914790092</v>
      </c>
      <c r="Z302" s="8">
        <f>VLOOKUP(A302,OBITOS!A:AC,8,0)</f>
        <v>16</v>
      </c>
      <c r="AA302" s="1">
        <f>VLOOKUP(A302,POP_2021_FX_ETARIA!A:AC,24,0)</f>
        <v>1186.929192087262</v>
      </c>
      <c r="AB302" s="3">
        <f t="shared" si="42"/>
        <v>1348.0163860376006</v>
      </c>
      <c r="AC302" s="12">
        <f>(AB302*POP_PADRAO!$H$2)/100000</f>
        <v>123.06395167810051</v>
      </c>
      <c r="AD302" s="8">
        <f>VLOOKUP(A302,OBITOS!A:AC,9,0)</f>
        <v>12</v>
      </c>
      <c r="AE302" s="1">
        <f>VLOOKUP(A302,POP_2021_FX_ETARIA!A:AC,27,0)</f>
        <v>702.23224144276776</v>
      </c>
      <c r="AF302" s="3">
        <f t="shared" si="43"/>
        <v>1708.8363780258023</v>
      </c>
      <c r="AG302" s="12">
        <f>(AF302*POP_PADRAO!$I$2)/100000</f>
        <v>118.15758137014818</v>
      </c>
      <c r="AH302" s="12">
        <f t="shared" si="44"/>
        <v>364.30505822663781</v>
      </c>
    </row>
    <row r="303" spans="1:34" x14ac:dyDescent="0.25">
      <c r="A303" s="8" t="s">
        <v>302</v>
      </c>
      <c r="B303" s="6">
        <f>VLOOKUP($A303,OBITOS!A:AC,2,0)</f>
        <v>0</v>
      </c>
      <c r="C303" s="1">
        <f>VLOOKUP(A303,POP_2021_FX_ETARIA!A:AC,6,0)</f>
        <v>2901.0407730166612</v>
      </c>
      <c r="D303" s="3">
        <f t="shared" si="36"/>
        <v>0</v>
      </c>
      <c r="E303" s="12">
        <f>(D303*POP_PADRAO!$B$2)/100000</f>
        <v>0</v>
      </c>
      <c r="F303" s="6">
        <f>VLOOKUP(A303,OBITOS!A:AC,3,0)</f>
        <v>0</v>
      </c>
      <c r="G303" s="1">
        <f>VLOOKUP(A303,POP_2021_FX_ETARIA!A:AC,9,0)</f>
        <v>2193.2959909228443</v>
      </c>
      <c r="H303" s="3">
        <f t="shared" si="37"/>
        <v>0</v>
      </c>
      <c r="I303" s="12">
        <f>(H303*POP_PADRAO!$C$2)/100000</f>
        <v>0</v>
      </c>
      <c r="J303" s="8">
        <f>VLOOKUP(A303,OBITOS!A:AC,4,0)</f>
        <v>0</v>
      </c>
      <c r="K303" s="1">
        <f>VLOOKUP(A303,POP_2021_FX_ETARIA!A:AC,12,0)</f>
        <v>2959.782034677251</v>
      </c>
      <c r="L303" s="3">
        <f t="shared" si="38"/>
        <v>0</v>
      </c>
      <c r="M303" s="12">
        <f>(L303*POP_PADRAO!$D$2)/100000</f>
        <v>0</v>
      </c>
      <c r="N303" s="8">
        <f>VLOOKUP(A303,OBITOS!A:AB,5,0)</f>
        <v>3</v>
      </c>
      <c r="O303" s="1">
        <f>VLOOKUP(A303,POP_2021_FX_ETARIA!A:AC,15,0)</f>
        <v>2566.9955723936464</v>
      </c>
      <c r="P303" s="3">
        <f t="shared" si="39"/>
        <v>116.86814080487835</v>
      </c>
      <c r="Q303" s="12">
        <f>(P303*POP_PADRAO!$E$2)/100000</f>
        <v>19.374410203210424</v>
      </c>
      <c r="R303" s="8">
        <f>VLOOKUP($A303,OBITOS!A:AB,6,0)</f>
        <v>5</v>
      </c>
      <c r="S303" s="1">
        <f>VLOOKUP(A303,POP_2021_FX_ETARIA!A:AC,18,0)</f>
        <v>2150.9209000231967</v>
      </c>
      <c r="T303" s="3">
        <f t="shared" si="40"/>
        <v>232.45857157955354</v>
      </c>
      <c r="U303" s="12">
        <f>(T303*POP_PADRAO!$F$2)/100000</f>
        <v>35.466812644408122</v>
      </c>
      <c r="V303" s="8">
        <f>VLOOKUP(A303,OBITOS!A:AC,7,0)</f>
        <v>9</v>
      </c>
      <c r="W303" s="1">
        <f>VLOOKUP(A303,POP_2021_FX_ETARIA!A:AC,21,0)</f>
        <v>1694.6782856126624</v>
      </c>
      <c r="X303" s="3">
        <f t="shared" si="41"/>
        <v>531.07425028145133</v>
      </c>
      <c r="Y303" s="12">
        <f>(X303*POP_PADRAO!$G$2)/100000</f>
        <v>64.758929722719003</v>
      </c>
      <c r="Z303" s="8">
        <f>VLOOKUP(A303,OBITOS!A:AC,8,0)</f>
        <v>10</v>
      </c>
      <c r="AA303" s="1">
        <f>VLOOKUP(A303,POP_2021_FX_ETARIA!A:AC,24,0)</f>
        <v>1206.0732113144759</v>
      </c>
      <c r="AB303" s="3">
        <f t="shared" si="42"/>
        <v>829.13706284058765</v>
      </c>
      <c r="AC303" s="12">
        <f>(AB303*POP_PADRAO!$H$2)/100000</f>
        <v>75.694097262323723</v>
      </c>
      <c r="AD303" s="8">
        <f>VLOOKUP(A303,OBITOS!A:AC,9,0)</f>
        <v>11</v>
      </c>
      <c r="AE303" s="1">
        <f>VLOOKUP(A303,POP_2021_FX_ETARIA!A:AC,27,0)</f>
        <v>710.1895472948105</v>
      </c>
      <c r="AF303" s="3">
        <f t="shared" si="43"/>
        <v>1548.8822726130229</v>
      </c>
      <c r="AG303" s="12">
        <f>(AF303*POP_PADRAO!$I$2)/100000</f>
        <v>107.09754632593028</v>
      </c>
      <c r="AH303" s="12">
        <f t="shared" si="44"/>
        <v>302.39179615859155</v>
      </c>
    </row>
    <row r="304" spans="1:34" x14ac:dyDescent="0.25">
      <c r="A304" s="8" t="s">
        <v>303</v>
      </c>
      <c r="B304" s="6">
        <f>VLOOKUP($A304,OBITOS!A:AC,2,0)</f>
        <v>0</v>
      </c>
      <c r="C304" s="1">
        <f>VLOOKUP(A304,POP_2021_FX_ETARIA!A:AC,6,0)</f>
        <v>2893.0141779925043</v>
      </c>
      <c r="D304" s="3">
        <f t="shared" si="36"/>
        <v>0</v>
      </c>
      <c r="E304" s="12">
        <f>(D304*POP_PADRAO!$B$2)/100000</f>
        <v>0</v>
      </c>
      <c r="F304" s="6">
        <f>VLOOKUP(A304,OBITOS!A:AC,3,0)</f>
        <v>0</v>
      </c>
      <c r="G304" s="1">
        <f>VLOOKUP(A304,POP_2021_FX_ETARIA!A:AC,9,0)</f>
        <v>2191.5669440242059</v>
      </c>
      <c r="H304" s="3">
        <f t="shared" si="37"/>
        <v>0</v>
      </c>
      <c r="I304" s="12">
        <f>(H304*POP_PADRAO!$C$2)/100000</f>
        <v>0</v>
      </c>
      <c r="J304" s="8">
        <f>VLOOKUP(A304,OBITOS!A:AC,4,0)</f>
        <v>0</v>
      </c>
      <c r="K304" s="1">
        <f>VLOOKUP(A304,POP_2021_FX_ETARIA!A:AC,12,0)</f>
        <v>2633.8358888656776</v>
      </c>
      <c r="L304" s="3">
        <f t="shared" si="38"/>
        <v>0</v>
      </c>
      <c r="M304" s="12">
        <f>(L304*POP_PADRAO!$D$2)/100000</f>
        <v>0</v>
      </c>
      <c r="N304" s="8">
        <f>VLOOKUP(A304,OBITOS!A:AB,5,0)</f>
        <v>5</v>
      </c>
      <c r="O304" s="1">
        <f>VLOOKUP(A304,POP_2021_FX_ETARIA!A:AC,15,0)</f>
        <v>2222.0590195362424</v>
      </c>
      <c r="P304" s="3">
        <f t="shared" si="39"/>
        <v>225.01652548560708</v>
      </c>
      <c r="Q304" s="12">
        <f>(P304*POP_PADRAO!$E$2)/100000</f>
        <v>37.303258503427188</v>
      </c>
      <c r="R304" s="8">
        <f>VLOOKUP($A304,OBITOS!A:AB,6,0)</f>
        <v>9</v>
      </c>
      <c r="S304" s="1">
        <f>VLOOKUP(A304,POP_2021_FX_ETARIA!A:AC,18,0)</f>
        <v>1970.0023196474137</v>
      </c>
      <c r="T304" s="3">
        <f t="shared" si="40"/>
        <v>456.852253941041</v>
      </c>
      <c r="U304" s="12">
        <f>(T304*POP_PADRAO!$F$2)/100000</f>
        <v>69.703144033806169</v>
      </c>
      <c r="V304" s="8">
        <f>VLOOKUP(A304,OBITOS!A:AC,7,0)</f>
        <v>5</v>
      </c>
      <c r="W304" s="1">
        <f>VLOOKUP(A304,POP_2021_FX_ETARIA!A:AC,21,0)</f>
        <v>1649.7663169126802</v>
      </c>
      <c r="X304" s="3">
        <f t="shared" si="41"/>
        <v>303.07322611343164</v>
      </c>
      <c r="Y304" s="12">
        <f>(X304*POP_PADRAO!$G$2)/100000</f>
        <v>36.956598329359707</v>
      </c>
      <c r="Z304" s="8">
        <f>VLOOKUP(A304,OBITOS!A:AC,8,0)</f>
        <v>11</v>
      </c>
      <c r="AA304" s="1">
        <f>VLOOKUP(A304,POP_2021_FX_ETARIA!A:AC,24,0)</f>
        <v>991.6601959696801</v>
      </c>
      <c r="AB304" s="3">
        <f t="shared" si="42"/>
        <v>1109.2509354218673</v>
      </c>
      <c r="AC304" s="12">
        <f>(AB304*POP_PADRAO!$H$2)/100000</f>
        <v>101.26642741851417</v>
      </c>
      <c r="AD304" s="8">
        <f>VLOOKUP(A304,OBITOS!A:AC,9,0)</f>
        <v>13</v>
      </c>
      <c r="AE304" s="1">
        <f>VLOOKUP(A304,POP_2021_FX_ETARIA!A:AC,27,0)</f>
        <v>557.01140964298861</v>
      </c>
      <c r="AF304" s="3">
        <f t="shared" si="43"/>
        <v>2333.8839698691686</v>
      </c>
      <c r="AG304" s="12">
        <f>(AF304*POP_PADRAO!$I$2)/100000</f>
        <v>161.37653003202678</v>
      </c>
      <c r="AH304" s="12">
        <f t="shared" si="44"/>
        <v>406.60595831713403</v>
      </c>
    </row>
    <row r="305" spans="1:34" x14ac:dyDescent="0.25">
      <c r="A305" s="8" t="s">
        <v>304</v>
      </c>
      <c r="B305" s="6">
        <f>VLOOKUP($A305,OBITOS!A:AC,2,0)</f>
        <v>0</v>
      </c>
      <c r="C305" s="1">
        <f>VLOOKUP(A305,POP_2021_FX_ETARIA!A:AC,6,0)</f>
        <v>2196.4053902110768</v>
      </c>
      <c r="D305" s="3">
        <f t="shared" si="36"/>
        <v>0</v>
      </c>
      <c r="E305" s="12">
        <f>(D305*POP_PADRAO!$B$2)/100000</f>
        <v>0</v>
      </c>
      <c r="F305" s="6">
        <f>VLOOKUP(A305,OBITOS!A:AC,3,0)</f>
        <v>0</v>
      </c>
      <c r="G305" s="1">
        <f>VLOOKUP(A305,POP_2021_FX_ETARIA!A:AC,9,0)</f>
        <v>1723.1795469349354</v>
      </c>
      <c r="H305" s="3">
        <f t="shared" si="37"/>
        <v>0</v>
      </c>
      <c r="I305" s="12">
        <f>(H305*POP_PADRAO!$C$2)/100000</f>
        <v>0</v>
      </c>
      <c r="J305" s="8">
        <f>VLOOKUP(A305,OBITOS!A:AC,4,0)</f>
        <v>1</v>
      </c>
      <c r="K305" s="1">
        <f>VLOOKUP(A305,POP_2021_FX_ETARIA!A:AC,12,0)</f>
        <v>2150.3118231758917</v>
      </c>
      <c r="L305" s="3">
        <f t="shared" si="38"/>
        <v>46.504883116117327</v>
      </c>
      <c r="M305" s="12">
        <f>(L305*POP_PADRAO!$D$2)/100000</f>
        <v>6.881844706114574</v>
      </c>
      <c r="N305" s="8">
        <f>VLOOKUP(A305,OBITOS!A:AB,5,0)</f>
        <v>3</v>
      </c>
      <c r="O305" s="1">
        <f>VLOOKUP(A305,POP_2021_FX_ETARIA!A:AC,15,0)</f>
        <v>1944.1862292505646</v>
      </c>
      <c r="P305" s="3">
        <f t="shared" si="39"/>
        <v>154.3062055920654</v>
      </c>
      <c r="Q305" s="12">
        <f>(P305*POP_PADRAO!$E$2)/100000</f>
        <v>25.580895729598232</v>
      </c>
      <c r="R305" s="8">
        <f>VLOOKUP($A305,OBITOS!A:AB,6,0)</f>
        <v>4</v>
      </c>
      <c r="S305" s="1">
        <f>VLOOKUP(A305,POP_2021_FX_ETARIA!A:AC,18,0)</f>
        <v>1740.9706034679207</v>
      </c>
      <c r="T305" s="3">
        <f t="shared" si="40"/>
        <v>229.75689492012174</v>
      </c>
      <c r="U305" s="12">
        <f>(T305*POP_PADRAO!$F$2)/100000</f>
        <v>35.054610765790599</v>
      </c>
      <c r="V305" s="8">
        <f>VLOOKUP(A305,OBITOS!A:AC,7,0)</f>
        <v>6</v>
      </c>
      <c r="W305" s="1">
        <f>VLOOKUP(A305,POP_2021_FX_ETARIA!A:AC,21,0)</f>
        <v>1333.0578891972059</v>
      </c>
      <c r="X305" s="3">
        <f t="shared" si="41"/>
        <v>450.09298160437123</v>
      </c>
      <c r="Y305" s="12">
        <f>(X305*POP_PADRAO!$G$2)/100000</f>
        <v>54.884114130857071</v>
      </c>
      <c r="Z305" s="8">
        <f>VLOOKUP(A305,OBITOS!A:AC,8,0)</f>
        <v>5</v>
      </c>
      <c r="AA305" s="1">
        <f>VLOOKUP(A305,POP_2021_FX_ETARIA!A:AC,24,0)</f>
        <v>826.4725201518886</v>
      </c>
      <c r="AB305" s="3">
        <f t="shared" si="42"/>
        <v>604.98079223264472</v>
      </c>
      <c r="AC305" s="12">
        <f>(AB305*POP_PADRAO!$H$2)/100000</f>
        <v>55.230283364983116</v>
      </c>
      <c r="AD305" s="8">
        <f>VLOOKUP(A305,OBITOS!A:AC,9,0)</f>
        <v>18</v>
      </c>
      <c r="AE305" s="1">
        <f>VLOOKUP(A305,POP_2021_FX_ETARIA!A:AC,27,0)</f>
        <v>454.89249689097693</v>
      </c>
      <c r="AF305" s="3">
        <f t="shared" si="43"/>
        <v>3956.9788736950786</v>
      </c>
      <c r="AG305" s="12">
        <f>(AF305*POP_PADRAO!$I$2)/100000</f>
        <v>273.60551265226161</v>
      </c>
      <c r="AH305" s="12">
        <f t="shared" si="44"/>
        <v>451.23726134960521</v>
      </c>
    </row>
    <row r="306" spans="1:34" x14ac:dyDescent="0.25">
      <c r="A306" s="8" t="s">
        <v>305</v>
      </c>
      <c r="B306" s="6">
        <f>VLOOKUP($A306,OBITOS!A:AC,2,0)</f>
        <v>0</v>
      </c>
      <c r="C306" s="1">
        <f>VLOOKUP(A306,POP_2021_FX_ETARIA!A:AC,6,0)</f>
        <v>2677.2568527572871</v>
      </c>
      <c r="D306" s="3">
        <f t="shared" si="36"/>
        <v>0</v>
      </c>
      <c r="E306" s="12">
        <f>(D306*POP_PADRAO!$B$2)/100000</f>
        <v>0</v>
      </c>
      <c r="F306" s="6">
        <f>VLOOKUP(A306,OBITOS!A:AC,3,0)</f>
        <v>0</v>
      </c>
      <c r="G306" s="1">
        <f>VLOOKUP(A306,POP_2021_FX_ETARIA!A:AC,9,0)</f>
        <v>2021.5307085474417</v>
      </c>
      <c r="H306" s="3">
        <f t="shared" si="37"/>
        <v>0</v>
      </c>
      <c r="I306" s="12">
        <f>(H306*POP_PADRAO!$C$2)/100000</f>
        <v>0</v>
      </c>
      <c r="J306" s="8">
        <f>VLOOKUP(A306,OBITOS!A:AC,4,0)</f>
        <v>0</v>
      </c>
      <c r="K306" s="1">
        <f>VLOOKUP(A306,POP_2021_FX_ETARIA!A:AC,12,0)</f>
        <v>2211.8911917841619</v>
      </c>
      <c r="L306" s="3">
        <f t="shared" si="38"/>
        <v>0</v>
      </c>
      <c r="M306" s="12">
        <f>(L306*POP_PADRAO!$D$2)/100000</f>
        <v>0</v>
      </c>
      <c r="N306" s="8">
        <f>VLOOKUP(A306,OBITOS!A:AB,5,0)</f>
        <v>1</v>
      </c>
      <c r="O306" s="1">
        <f>VLOOKUP(A306,POP_2021_FX_ETARIA!A:AC,15,0)</f>
        <v>2160.565759748551</v>
      </c>
      <c r="P306" s="3">
        <f t="shared" si="39"/>
        <v>46.284173276743083</v>
      </c>
      <c r="Q306" s="12">
        <f>(P306*POP_PADRAO!$E$2)/100000</f>
        <v>7.6729941351360909</v>
      </c>
      <c r="R306" s="8">
        <f>VLOOKUP($A306,OBITOS!A:AB,6,0)</f>
        <v>3</v>
      </c>
      <c r="S306" s="1">
        <f>VLOOKUP(A306,POP_2021_FX_ETARIA!A:AC,18,0)</f>
        <v>1993.0146050423648</v>
      </c>
      <c r="T306" s="3">
        <f t="shared" si="40"/>
        <v>150.52574087565355</v>
      </c>
      <c r="U306" s="12">
        <f>(T306*POP_PADRAO!$F$2)/100000</f>
        <v>22.966106233559536</v>
      </c>
      <c r="V306" s="8">
        <f>VLOOKUP(A306,OBITOS!A:AC,7,0)</f>
        <v>3</v>
      </c>
      <c r="W306" s="1">
        <f>VLOOKUP(A306,POP_2021_FX_ETARIA!A:AC,21,0)</f>
        <v>1195.0110994163238</v>
      </c>
      <c r="X306" s="3">
        <f t="shared" si="41"/>
        <v>251.04369335693053</v>
      </c>
      <c r="Y306" s="12">
        <f>(X306*POP_PADRAO!$G$2)/100000</f>
        <v>30.612143004141991</v>
      </c>
      <c r="Z306" s="8">
        <f>VLOOKUP(A306,OBITOS!A:AC,8,0)</f>
        <v>5</v>
      </c>
      <c r="AA306" s="1">
        <f>VLOOKUP(A306,POP_2021_FX_ETARIA!A:AC,24,0)</f>
        <v>546.15908333888478</v>
      </c>
      <c r="AB306" s="3">
        <f t="shared" si="42"/>
        <v>915.48417897456511</v>
      </c>
      <c r="AC306" s="12">
        <f>(AB306*POP_PADRAO!$H$2)/100000</f>
        <v>83.576951979461214</v>
      </c>
      <c r="AD306" s="8">
        <f>VLOOKUP(A306,OBITOS!A:AC,9,0)</f>
        <v>7</v>
      </c>
      <c r="AE306" s="1">
        <f>VLOOKUP(A306,POP_2021_FX_ETARIA!A:AC,27,0)</f>
        <v>294.8015752383584</v>
      </c>
      <c r="AF306" s="3">
        <f t="shared" si="43"/>
        <v>2374.4784926404245</v>
      </c>
      <c r="AG306" s="12">
        <f>(AF306*POP_PADRAO!$I$2)/100000</f>
        <v>164.18344044732845</v>
      </c>
      <c r="AH306" s="12">
        <f t="shared" si="44"/>
        <v>309.0116357996273</v>
      </c>
    </row>
    <row r="307" spans="1:34" x14ac:dyDescent="0.25">
      <c r="A307" s="8" t="s">
        <v>306</v>
      </c>
      <c r="B307" s="6">
        <f>VLOOKUP($A307,OBITOS!A:AC,2,0)</f>
        <v>0</v>
      </c>
      <c r="C307" s="1">
        <f>VLOOKUP(A307,POP_2021_FX_ETARIA!A:AC,6,0)</f>
        <v>2194.1148280690836</v>
      </c>
      <c r="D307" s="3">
        <f t="shared" si="36"/>
        <v>0</v>
      </c>
      <c r="E307" s="12">
        <f>(D307*POP_PADRAO!$B$2)/100000</f>
        <v>0</v>
      </c>
      <c r="F307" s="6">
        <f>VLOOKUP(A307,OBITOS!A:AC,3,0)</f>
        <v>1</v>
      </c>
      <c r="G307" s="1">
        <f>VLOOKUP(A307,POP_2021_FX_ETARIA!A:AC,9,0)</f>
        <v>2075.5311778290993</v>
      </c>
      <c r="H307" s="3">
        <f t="shared" si="37"/>
        <v>48.180437407158081</v>
      </c>
      <c r="I307" s="12">
        <f>(H307*POP_PADRAO!$C$2)/100000</f>
        <v>5.8326636543564501</v>
      </c>
      <c r="J307" s="8">
        <f>VLOOKUP(A307,OBITOS!A:AC,4,0)</f>
        <v>1</v>
      </c>
      <c r="K307" s="1">
        <f>VLOOKUP(A307,POP_2021_FX_ETARIA!A:AC,12,0)</f>
        <v>2503.3412837676824</v>
      </c>
      <c r="L307" s="3">
        <f t="shared" si="38"/>
        <v>39.946610815083858</v>
      </c>
      <c r="M307" s="12">
        <f>(L307*POP_PADRAO!$D$2)/100000</f>
        <v>5.9113442233280011</v>
      </c>
      <c r="N307" s="8">
        <f>VLOOKUP(A307,OBITOS!A:AB,5,0)</f>
        <v>2</v>
      </c>
      <c r="O307" s="1">
        <f>VLOOKUP(A307,POP_2021_FX_ETARIA!A:AC,15,0)</f>
        <v>2940.1211117074654</v>
      </c>
      <c r="P307" s="3">
        <f t="shared" si="39"/>
        <v>68.024408655686528</v>
      </c>
      <c r="Q307" s="12">
        <f>(P307*POP_PADRAO!$E$2)/100000</f>
        <v>11.277092183116812</v>
      </c>
      <c r="R307" s="8">
        <f>VLOOKUP($A307,OBITOS!A:AB,6,0)</f>
        <v>7</v>
      </c>
      <c r="S307" s="1">
        <f>VLOOKUP(A307,POP_2021_FX_ETARIA!A:AC,18,0)</f>
        <v>3127.8890249807732</v>
      </c>
      <c r="T307" s="3">
        <f t="shared" si="40"/>
        <v>223.79310596043373</v>
      </c>
      <c r="U307" s="12">
        <f>(T307*POP_PADRAO!$F$2)/100000</f>
        <v>34.144699876091885</v>
      </c>
      <c r="V307" s="8">
        <f>VLOOKUP(A307,OBITOS!A:AC,7,0)</f>
        <v>11</v>
      </c>
      <c r="W307" s="1">
        <f>VLOOKUP(A307,POP_2021_FX_ETARIA!A:AC,21,0)</f>
        <v>2635.2436436734542</v>
      </c>
      <c r="X307" s="3">
        <f t="shared" si="41"/>
        <v>417.418709135612</v>
      </c>
      <c r="Y307" s="12">
        <f>(X307*POP_PADRAO!$G$2)/100000</f>
        <v>50.899829610521238</v>
      </c>
      <c r="Z307" s="8">
        <f>VLOOKUP(A307,OBITOS!A:AC,8,0)</f>
        <v>18</v>
      </c>
      <c r="AA307" s="1">
        <f>VLOOKUP(A307,POP_2021_FX_ETARIA!A:AC,24,0)</f>
        <v>1979.349541884817</v>
      </c>
      <c r="AB307" s="3">
        <f t="shared" si="42"/>
        <v>909.38965650602927</v>
      </c>
      <c r="AC307" s="12">
        <f>(AB307*POP_PADRAO!$H$2)/100000</f>
        <v>83.020567037603328</v>
      </c>
      <c r="AD307" s="8">
        <f>VLOOKUP(A307,OBITOS!A:AC,9,0)</f>
        <v>36</v>
      </c>
      <c r="AE307" s="1">
        <f>VLOOKUP(A307,POP_2021_FX_ETARIA!A:AC,27,0)</f>
        <v>1630.1724770642202</v>
      </c>
      <c r="AF307" s="3">
        <f t="shared" si="43"/>
        <v>2208.3552818185503</v>
      </c>
      <c r="AG307" s="12">
        <f>(AF307*POP_PADRAO!$I$2)/100000</f>
        <v>152.69684228464612</v>
      </c>
      <c r="AH307" s="12">
        <f t="shared" si="44"/>
        <v>343.78303886966387</v>
      </c>
    </row>
    <row r="308" spans="1:34" x14ac:dyDescent="0.25">
      <c r="A308" s="8" t="s">
        <v>307</v>
      </c>
      <c r="B308" s="6">
        <f>VLOOKUP($A308,OBITOS!A:AC,2,0)</f>
        <v>0</v>
      </c>
      <c r="C308" s="1">
        <f>VLOOKUP(A308,POP_2021_FX_ETARIA!A:AC,6,0)</f>
        <v>2883.916853825202</v>
      </c>
      <c r="D308" s="3">
        <f t="shared" si="36"/>
        <v>0</v>
      </c>
      <c r="E308" s="12">
        <f>(D308*POP_PADRAO!$B$2)/100000</f>
        <v>0</v>
      </c>
      <c r="F308" s="6">
        <f>VLOOKUP(A308,OBITOS!A:AC,3,0)</f>
        <v>0</v>
      </c>
      <c r="G308" s="1">
        <f>VLOOKUP(A308,POP_2021_FX_ETARIA!A:AC,9,0)</f>
        <v>2393.5076331241144</v>
      </c>
      <c r="H308" s="3">
        <f t="shared" si="37"/>
        <v>0</v>
      </c>
      <c r="I308" s="12">
        <f>(H308*POP_PADRAO!$C$2)/100000</f>
        <v>0</v>
      </c>
      <c r="J308" s="8">
        <f>VLOOKUP(A308,OBITOS!A:AC,4,0)</f>
        <v>0</v>
      </c>
      <c r="K308" s="1">
        <f>VLOOKUP(A308,POP_2021_FX_ETARIA!A:AC,12,0)</f>
        <v>2928.898581971971</v>
      </c>
      <c r="L308" s="3">
        <f t="shared" si="38"/>
        <v>0</v>
      </c>
      <c r="M308" s="12">
        <f>(L308*POP_PADRAO!$D$2)/100000</f>
        <v>0</v>
      </c>
      <c r="N308" s="8">
        <f>VLOOKUP(A308,OBITOS!A:AB,5,0)</f>
        <v>2</v>
      </c>
      <c r="O308" s="1">
        <f>VLOOKUP(A308,POP_2021_FX_ETARIA!A:AC,15,0)</f>
        <v>2283.1224271844658</v>
      </c>
      <c r="P308" s="3">
        <f t="shared" si="39"/>
        <v>87.599332220935224</v>
      </c>
      <c r="Q308" s="12">
        <f>(P308*POP_PADRAO!$E$2)/100000</f>
        <v>14.522224656669328</v>
      </c>
      <c r="R308" s="8">
        <f>VLOOKUP($A308,OBITOS!A:AB,6,0)</f>
        <v>0</v>
      </c>
      <c r="S308" s="1">
        <f>VLOOKUP(A308,POP_2021_FX_ETARIA!A:AC,18,0)</f>
        <v>2313.8212367127671</v>
      </c>
      <c r="T308" s="3">
        <f t="shared" si="40"/>
        <v>0</v>
      </c>
      <c r="U308" s="12">
        <f>(T308*POP_PADRAO!$F$2)/100000</f>
        <v>0</v>
      </c>
      <c r="V308" s="8">
        <f>VLOOKUP(A308,OBITOS!A:AC,7,0)</f>
        <v>9</v>
      </c>
      <c r="W308" s="1">
        <f>VLOOKUP(A308,POP_2021_FX_ETARIA!A:AC,21,0)</f>
        <v>1762.0293937538272</v>
      </c>
      <c r="X308" s="3">
        <f t="shared" si="41"/>
        <v>510.77468014460311</v>
      </c>
      <c r="Y308" s="12">
        <f>(X308*POP_PADRAO!$G$2)/100000</f>
        <v>62.28361024489292</v>
      </c>
      <c r="Z308" s="8">
        <f>VLOOKUP(A308,OBITOS!A:AC,8,0)</f>
        <v>10</v>
      </c>
      <c r="AA308" s="1">
        <f>VLOOKUP(A308,POP_2021_FX_ETARIA!A:AC,24,0)</f>
        <v>938.74351902923331</v>
      </c>
      <c r="AB308" s="3">
        <f t="shared" si="42"/>
        <v>1065.2536925465145</v>
      </c>
      <c r="AC308" s="12">
        <f>(AB308*POP_PADRAO!$H$2)/100000</f>
        <v>97.249803713295307</v>
      </c>
      <c r="AD308" s="8">
        <f>VLOOKUP(A308,OBITOS!A:AC,9,0)</f>
        <v>14</v>
      </c>
      <c r="AE308" s="1">
        <f>VLOOKUP(A308,POP_2021_FX_ETARIA!A:AC,27,0)</f>
        <v>511.07126948775056</v>
      </c>
      <c r="AF308" s="3">
        <f t="shared" si="43"/>
        <v>2739.3439693904675</v>
      </c>
      <c r="AG308" s="12">
        <f>(AF308*POP_PADRAO!$I$2)/100000</f>
        <v>189.41208305619978</v>
      </c>
      <c r="AH308" s="12">
        <f t="shared" si="44"/>
        <v>363.46772167105735</v>
      </c>
    </row>
    <row r="309" spans="1:34" x14ac:dyDescent="0.25">
      <c r="A309" s="8" t="s">
        <v>308</v>
      </c>
      <c r="B309" s="6">
        <f>VLOOKUP($A309,OBITOS!A:AC,2,0)</f>
        <v>0</v>
      </c>
      <c r="C309" s="1">
        <f>VLOOKUP(A309,POP_2021_FX_ETARIA!A:AC,6,0)</f>
        <v>3756.1168462847418</v>
      </c>
      <c r="D309" s="3">
        <f t="shared" si="36"/>
        <v>0</v>
      </c>
      <c r="E309" s="12">
        <f>(D309*POP_PADRAO!$B$2)/100000</f>
        <v>0</v>
      </c>
      <c r="F309" s="6">
        <f>VLOOKUP(A309,OBITOS!A:AC,3,0)</f>
        <v>0</v>
      </c>
      <c r="G309" s="1">
        <f>VLOOKUP(A309,POP_2021_FX_ETARIA!A:AC,9,0)</f>
        <v>3011.3078514040253</v>
      </c>
      <c r="H309" s="3">
        <f t="shared" si="37"/>
        <v>0</v>
      </c>
      <c r="I309" s="12">
        <f>(H309*POP_PADRAO!$C$2)/100000</f>
        <v>0</v>
      </c>
      <c r="J309" s="8">
        <f>VLOOKUP(A309,OBITOS!A:AC,4,0)</f>
        <v>1</v>
      </c>
      <c r="K309" s="1">
        <f>VLOOKUP(A309,POP_2021_FX_ETARIA!A:AC,12,0)</f>
        <v>4037.6531622960138</v>
      </c>
      <c r="L309" s="3">
        <f t="shared" si="38"/>
        <v>24.7668623282974</v>
      </c>
      <c r="M309" s="12">
        <f>(L309*POP_PADRAO!$D$2)/100000</f>
        <v>3.6650280353460665</v>
      </c>
      <c r="N309" s="8">
        <f>VLOOKUP(A309,OBITOS!A:AB,5,0)</f>
        <v>1</v>
      </c>
      <c r="O309" s="1">
        <f>VLOOKUP(A309,POP_2021_FX_ETARIA!A:AC,15,0)</f>
        <v>4018.9796979865769</v>
      </c>
      <c r="P309" s="3">
        <f t="shared" si="39"/>
        <v>24.881937087191027</v>
      </c>
      <c r="Q309" s="12">
        <f>(P309*POP_PADRAO!$E$2)/100000</f>
        <v>4.1249296211751734</v>
      </c>
      <c r="R309" s="8">
        <f>VLOOKUP($A309,OBITOS!A:AB,6,0)</f>
        <v>8</v>
      </c>
      <c r="S309" s="1">
        <f>VLOOKUP(A309,POP_2021_FX_ETARIA!A:AC,18,0)</f>
        <v>3073.9525952595259</v>
      </c>
      <c r="T309" s="3">
        <f t="shared" si="40"/>
        <v>260.25124825728096</v>
      </c>
      <c r="U309" s="12">
        <f>(T309*POP_PADRAO!$F$2)/100000</f>
        <v>39.707214062680762</v>
      </c>
      <c r="V309" s="8">
        <f>VLOOKUP(A309,OBITOS!A:AC,7,0)</f>
        <v>23</v>
      </c>
      <c r="W309" s="1">
        <f>VLOOKUP(A309,POP_2021_FX_ETARIA!A:AC,21,0)</f>
        <v>2279.4781630740395</v>
      </c>
      <c r="X309" s="3">
        <f t="shared" si="41"/>
        <v>1009.002866207889</v>
      </c>
      <c r="Y309" s="12">
        <f>(X309*POP_PADRAO!$G$2)/100000</f>
        <v>123.03730724686747</v>
      </c>
      <c r="Z309" s="8">
        <f>VLOOKUP(A309,OBITOS!A:AC,8,0)</f>
        <v>9</v>
      </c>
      <c r="AA309" s="1">
        <f>VLOOKUP(A309,POP_2021_FX_ETARIA!A:AC,24,0)</f>
        <v>1146.5972629521016</v>
      </c>
      <c r="AB309" s="3">
        <f t="shared" si="42"/>
        <v>784.9312300666088</v>
      </c>
      <c r="AC309" s="12">
        <f>(AB309*POP_PADRAO!$H$2)/100000</f>
        <v>71.658430838135772</v>
      </c>
      <c r="AD309" s="8">
        <f>VLOOKUP(A309,OBITOS!A:AC,9,0)</f>
        <v>13</v>
      </c>
      <c r="AE309" s="1">
        <f>VLOOKUP(A309,POP_2021_FX_ETARIA!A:AC,27,0)</f>
        <v>527.89833822091896</v>
      </c>
      <c r="AF309" s="3">
        <f t="shared" si="43"/>
        <v>2462.5953633064214</v>
      </c>
      <c r="AG309" s="12">
        <f>(AF309*POP_PADRAO!$I$2)/100000</f>
        <v>170.27628611101267</v>
      </c>
      <c r="AH309" s="12">
        <f t="shared" si="44"/>
        <v>412.46919591521788</v>
      </c>
    </row>
    <row r="310" spans="1:34" x14ac:dyDescent="0.25">
      <c r="A310" s="8" t="s">
        <v>309</v>
      </c>
      <c r="B310" s="6">
        <f>VLOOKUP($A310,OBITOS!A:AC,2,0)</f>
        <v>0</v>
      </c>
      <c r="C310" s="1">
        <f>VLOOKUP(A310,POP_2021_FX_ETARIA!A:AC,6,0)</f>
        <v>2094.7268339412694</v>
      </c>
      <c r="D310" s="3">
        <f t="shared" si="36"/>
        <v>0</v>
      </c>
      <c r="E310" s="12">
        <f>(D310*POP_PADRAO!$B$2)/100000</f>
        <v>0</v>
      </c>
      <c r="F310" s="6">
        <f>VLOOKUP(A310,OBITOS!A:AC,3,0)</f>
        <v>0</v>
      </c>
      <c r="G310" s="1">
        <f>VLOOKUP(A310,POP_2021_FX_ETARIA!A:AC,9,0)</f>
        <v>1803.7857394422565</v>
      </c>
      <c r="H310" s="3">
        <f t="shared" si="37"/>
        <v>0</v>
      </c>
      <c r="I310" s="12">
        <f>(H310*POP_PADRAO!$C$2)/100000</f>
        <v>0</v>
      </c>
      <c r="J310" s="8">
        <f>VLOOKUP(A310,OBITOS!A:AC,4,0)</f>
        <v>0</v>
      </c>
      <c r="K310" s="1">
        <f>VLOOKUP(A310,POP_2021_FX_ETARIA!A:AC,12,0)</f>
        <v>2670.6924872248428</v>
      </c>
      <c r="L310" s="3">
        <f t="shared" si="38"/>
        <v>0</v>
      </c>
      <c r="M310" s="12">
        <f>(L310*POP_PADRAO!$D$2)/100000</f>
        <v>0</v>
      </c>
      <c r="N310" s="8">
        <f>VLOOKUP(A310,OBITOS!A:AB,5,0)</f>
        <v>0</v>
      </c>
      <c r="O310" s="1">
        <f>VLOOKUP(A310,POP_2021_FX_ETARIA!A:AC,15,0)</f>
        <v>2907.425684569128</v>
      </c>
      <c r="P310" s="3">
        <f t="shared" si="39"/>
        <v>0</v>
      </c>
      <c r="Q310" s="12">
        <f>(P310*POP_PADRAO!$E$2)/100000</f>
        <v>0</v>
      </c>
      <c r="R310" s="8">
        <f>VLOOKUP($A310,OBITOS!A:AB,6,0)</f>
        <v>1</v>
      </c>
      <c r="S310" s="1">
        <f>VLOOKUP(A310,POP_2021_FX_ETARIA!A:AC,18,0)</f>
        <v>2917.7864331785745</v>
      </c>
      <c r="T310" s="3">
        <f t="shared" si="40"/>
        <v>34.272556367692111</v>
      </c>
      <c r="U310" s="12">
        <f>(T310*POP_PADRAO!$F$2)/100000</f>
        <v>5.2290536213755532</v>
      </c>
      <c r="V310" s="8">
        <f>VLOOKUP(A310,OBITOS!A:AC,7,0)</f>
        <v>12</v>
      </c>
      <c r="W310" s="1">
        <f>VLOOKUP(A310,POP_2021_FX_ETARIA!A:AC,21,0)</f>
        <v>2816.7952630107443</v>
      </c>
      <c r="X310" s="3">
        <f t="shared" si="41"/>
        <v>426.01605297978762</v>
      </c>
      <c r="Y310" s="12">
        <f>(X310*POP_PADRAO!$G$2)/100000</f>
        <v>51.948185439319097</v>
      </c>
      <c r="Z310" s="8">
        <f>VLOOKUP(A310,OBITOS!A:AC,8,0)</f>
        <v>8</v>
      </c>
      <c r="AA310" s="1">
        <f>VLOOKUP(A310,POP_2021_FX_ETARIA!A:AC,24,0)</f>
        <v>2155.8677751912205</v>
      </c>
      <c r="AB310" s="3">
        <f t="shared" si="42"/>
        <v>371.08027180796921</v>
      </c>
      <c r="AC310" s="12">
        <f>(AB310*POP_PADRAO!$H$2)/100000</f>
        <v>33.876891343068976</v>
      </c>
      <c r="AD310" s="8">
        <f>VLOOKUP(A310,OBITOS!A:AC,9,0)</f>
        <v>52</v>
      </c>
      <c r="AE310" s="1">
        <f>VLOOKUP(A310,POP_2021_FX_ETARIA!A:AC,27,0)</f>
        <v>2171.9543900487379</v>
      </c>
      <c r="AF310" s="3">
        <f t="shared" si="43"/>
        <v>2394.1570890368994</v>
      </c>
      <c r="AG310" s="12">
        <f>(AF310*POP_PADRAO!$I$2)/100000</f>
        <v>165.54411803171661</v>
      </c>
      <c r="AH310" s="12">
        <f t="shared" si="44"/>
        <v>256.59824843548023</v>
      </c>
    </row>
    <row r="311" spans="1:34" x14ac:dyDescent="0.25">
      <c r="A311" s="8" t="s">
        <v>310</v>
      </c>
      <c r="B311" s="6">
        <f>VLOOKUP($A311,OBITOS!A:AC,2,0)</f>
        <v>0</v>
      </c>
      <c r="C311" s="1">
        <f>VLOOKUP(A311,POP_2021_FX_ETARIA!A:AC,6,0)</f>
        <v>3248.9914155509241</v>
      </c>
      <c r="D311" s="3">
        <f t="shared" si="36"/>
        <v>0</v>
      </c>
      <c r="E311" s="12">
        <f>(D311*POP_PADRAO!$B$2)/100000</f>
        <v>0</v>
      </c>
      <c r="F311" s="6">
        <f>VLOOKUP(A311,OBITOS!A:AC,3,0)</f>
        <v>0</v>
      </c>
      <c r="G311" s="1">
        <f>VLOOKUP(A311,POP_2021_FX_ETARIA!A:AC,9,0)</f>
        <v>2530.2150958154084</v>
      </c>
      <c r="H311" s="3">
        <f t="shared" si="37"/>
        <v>0</v>
      </c>
      <c r="I311" s="12">
        <f>(H311*POP_PADRAO!$C$2)/100000</f>
        <v>0</v>
      </c>
      <c r="J311" s="8">
        <f>VLOOKUP(A311,OBITOS!A:AC,4,0)</f>
        <v>0</v>
      </c>
      <c r="K311" s="1">
        <f>VLOOKUP(A311,POP_2021_FX_ETARIA!A:AC,12,0)</f>
        <v>3106.0718100545687</v>
      </c>
      <c r="L311" s="3">
        <f t="shared" si="38"/>
        <v>0</v>
      </c>
      <c r="M311" s="12">
        <f>(L311*POP_PADRAO!$D$2)/100000</f>
        <v>0</v>
      </c>
      <c r="N311" s="8">
        <f>VLOOKUP(A311,OBITOS!A:AB,5,0)</f>
        <v>6</v>
      </c>
      <c r="O311" s="1">
        <f>VLOOKUP(A311,POP_2021_FX_ETARIA!A:AC,15,0)</f>
        <v>2944.6923562855336</v>
      </c>
      <c r="P311" s="3">
        <f t="shared" si="39"/>
        <v>203.75642933268804</v>
      </c>
      <c r="Q311" s="12">
        <f>(P311*POP_PADRAO!$E$2)/100000</f>
        <v>33.778757976683501</v>
      </c>
      <c r="R311" s="8">
        <f>VLOOKUP($A311,OBITOS!A:AB,6,0)</f>
        <v>4</v>
      </c>
      <c r="S311" s="1">
        <f>VLOOKUP(A311,POP_2021_FX_ETARIA!A:AC,18,0)</f>
        <v>2694.642040526689</v>
      </c>
      <c r="T311" s="3">
        <f t="shared" si="40"/>
        <v>148.4427222555382</v>
      </c>
      <c r="U311" s="12">
        <f>(T311*POP_PADRAO!$F$2)/100000</f>
        <v>22.648294631120251</v>
      </c>
      <c r="V311" s="8">
        <f>VLOOKUP(A311,OBITOS!A:AC,7,0)</f>
        <v>6</v>
      </c>
      <c r="W311" s="1">
        <f>VLOOKUP(A311,POP_2021_FX_ETARIA!A:AC,21,0)</f>
        <v>1897.5527520375124</v>
      </c>
      <c r="X311" s="3">
        <f t="shared" si="41"/>
        <v>316.19674307117168</v>
      </c>
      <c r="Y311" s="12">
        <f>(X311*POP_PADRAO!$G$2)/100000</f>
        <v>38.556873454600286</v>
      </c>
      <c r="Z311" s="8">
        <f>VLOOKUP(A311,OBITOS!A:AC,8,0)</f>
        <v>20</v>
      </c>
      <c r="AA311" s="1">
        <f>VLOOKUP(A311,POP_2021_FX_ETARIA!A:AC,24,0)</f>
        <v>1365.8462146000227</v>
      </c>
      <c r="AB311" s="3">
        <f t="shared" si="42"/>
        <v>1464.2936947229337</v>
      </c>
      <c r="AC311" s="12">
        <f>(AB311*POP_PADRAO!$H$2)/100000</f>
        <v>133.67921217903054</v>
      </c>
      <c r="AD311" s="8">
        <f>VLOOKUP(A311,OBITOS!A:AC,9,0)</f>
        <v>21</v>
      </c>
      <c r="AE311" s="1">
        <f>VLOOKUP(A311,POP_2021_FX_ETARIA!A:AC,27,0)</f>
        <v>861.31416464891038</v>
      </c>
      <c r="AF311" s="3">
        <f t="shared" si="43"/>
        <v>2438.13475522721</v>
      </c>
      <c r="AG311" s="12">
        <f>(AF311*POP_PADRAO!$I$2)/100000</f>
        <v>168.58495607693311</v>
      </c>
      <c r="AH311" s="12">
        <f t="shared" si="44"/>
        <v>397.24809431836769</v>
      </c>
    </row>
    <row r="312" spans="1:34" x14ac:dyDescent="0.25">
      <c r="A312" s="8" t="s">
        <v>311</v>
      </c>
      <c r="B312" s="6">
        <f>VLOOKUP($A312,OBITOS!A:AC,2,0)</f>
        <v>0</v>
      </c>
      <c r="C312" s="1">
        <f>VLOOKUP(A312,POP_2021_FX_ETARIA!A:AC,6,0)</f>
        <v>2547.8785362556728</v>
      </c>
      <c r="D312" s="3">
        <f t="shared" si="36"/>
        <v>0</v>
      </c>
      <c r="E312" s="12">
        <f>(D312*POP_PADRAO!$B$2)/100000</f>
        <v>0</v>
      </c>
      <c r="F312" s="6">
        <f>VLOOKUP(A312,OBITOS!A:AC,3,0)</f>
        <v>0</v>
      </c>
      <c r="G312" s="1">
        <f>VLOOKUP(A312,POP_2021_FX_ETARIA!A:AC,9,0)</f>
        <v>2084.7703177292074</v>
      </c>
      <c r="H312" s="3">
        <f t="shared" si="37"/>
        <v>0</v>
      </c>
      <c r="I312" s="12">
        <f>(H312*POP_PADRAO!$C$2)/100000</f>
        <v>0</v>
      </c>
      <c r="J312" s="8">
        <f>VLOOKUP(A312,OBITOS!A:AC,4,0)</f>
        <v>1</v>
      </c>
      <c r="K312" s="1">
        <f>VLOOKUP(A312,POP_2021_FX_ETARIA!A:AC,12,0)</f>
        <v>3114.4768470603944</v>
      </c>
      <c r="L312" s="3">
        <f t="shared" si="38"/>
        <v>32.108121174310611</v>
      </c>
      <c r="M312" s="12">
        <f>(L312*POP_PADRAO!$D$2)/100000</f>
        <v>4.7513957442919565</v>
      </c>
      <c r="N312" s="8">
        <f>VLOOKUP(A312,OBITOS!A:AB,5,0)</f>
        <v>1</v>
      </c>
      <c r="O312" s="1">
        <f>VLOOKUP(A312,POP_2021_FX_ETARIA!A:AC,15,0)</f>
        <v>4247.6779568918673</v>
      </c>
      <c r="P312" s="3">
        <f t="shared" si="39"/>
        <v>23.542274394354632</v>
      </c>
      <c r="Q312" s="12">
        <f>(P312*POP_PADRAO!$E$2)/100000</f>
        <v>3.9028402273832059</v>
      </c>
      <c r="R312" s="8">
        <f>VLOOKUP($A312,OBITOS!A:AB,6,0)</f>
        <v>5</v>
      </c>
      <c r="S312" s="1">
        <f>VLOOKUP(A312,POP_2021_FX_ETARIA!A:AC,18,0)</f>
        <v>3718.4926005097427</v>
      </c>
      <c r="T312" s="3">
        <f t="shared" si="40"/>
        <v>134.46308859978865</v>
      </c>
      <c r="U312" s="12">
        <f>(T312*POP_PADRAO!$F$2)/100000</f>
        <v>20.515385337490478</v>
      </c>
      <c r="V312" s="8">
        <f>VLOOKUP(A312,OBITOS!A:AC,7,0)</f>
        <v>15</v>
      </c>
      <c r="W312" s="1">
        <f>VLOOKUP(A312,POP_2021_FX_ETARIA!A:AC,21,0)</f>
        <v>3215.4657076284066</v>
      </c>
      <c r="X312" s="3">
        <f t="shared" si="41"/>
        <v>466.49541198383281</v>
      </c>
      <c r="Y312" s="12">
        <f>(X312*POP_PADRAO!$G$2)/100000</f>
        <v>56.884218326574356</v>
      </c>
      <c r="Z312" s="8">
        <f>VLOOKUP(A312,OBITOS!A:AC,8,0)</f>
        <v>18</v>
      </c>
      <c r="AA312" s="1">
        <f>VLOOKUP(A312,POP_2021_FX_ETARIA!A:AC,24,0)</f>
        <v>2486.0828564106941</v>
      </c>
      <c r="AB312" s="3">
        <f t="shared" si="42"/>
        <v>724.03057499007389</v>
      </c>
      <c r="AC312" s="12">
        <f>(AB312*POP_PADRAO!$H$2)/100000</f>
        <v>66.098650296050948</v>
      </c>
      <c r="AD312" s="8">
        <f>VLOOKUP(A312,OBITOS!A:AC,9,0)</f>
        <v>40</v>
      </c>
      <c r="AE312" s="1">
        <f>VLOOKUP(A312,POP_2021_FX_ETARIA!A:AC,27,0)</f>
        <v>1887.4413800227248</v>
      </c>
      <c r="AF312" s="3">
        <f t="shared" si="43"/>
        <v>2119.2711160925378</v>
      </c>
      <c r="AG312" s="12">
        <f>(AF312*POP_PADRAO!$I$2)/100000</f>
        <v>146.53711295308565</v>
      </c>
      <c r="AH312" s="12">
        <f t="shared" si="44"/>
        <v>298.68960288487659</v>
      </c>
    </row>
  </sheetData>
  <mergeCells count="8">
    <mergeCell ref="V1:Y1"/>
    <mergeCell ref="Z1:AC1"/>
    <mergeCell ref="AD1:AG1"/>
    <mergeCell ref="B1:E1"/>
    <mergeCell ref="F1:I1"/>
    <mergeCell ref="J1:M1"/>
    <mergeCell ref="N1:Q1"/>
    <mergeCell ref="R1: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1"/>
  <sheetViews>
    <sheetView tabSelected="1" workbookViewId="0">
      <selection activeCell="AG2" sqref="AG2:AI22"/>
    </sheetView>
  </sheetViews>
  <sheetFormatPr defaultRowHeight="15" x14ac:dyDescent="0.25"/>
  <cols>
    <col min="1" max="1" width="14.140625" bestFit="1" customWidth="1"/>
  </cols>
  <sheetData>
    <row r="1" spans="1:4" x14ac:dyDescent="0.25">
      <c r="A1" t="s">
        <v>465</v>
      </c>
      <c r="B1" t="s">
        <v>466</v>
      </c>
      <c r="C1" t="s">
        <v>467</v>
      </c>
      <c r="D1" t="s">
        <v>468</v>
      </c>
    </row>
    <row r="2" spans="1:4" x14ac:dyDescent="0.25">
      <c r="A2" t="s">
        <v>2</v>
      </c>
      <c r="B2">
        <v>355.87734603221634</v>
      </c>
      <c r="C2">
        <v>392.09712020081793</v>
      </c>
      <c r="D2">
        <v>338.25124413099206</v>
      </c>
    </row>
    <row r="3" spans="1:4" x14ac:dyDescent="0.25">
      <c r="A3" t="s">
        <v>3</v>
      </c>
      <c r="B3">
        <v>267.11458145932954</v>
      </c>
      <c r="C3">
        <v>280.78147596751433</v>
      </c>
      <c r="D3">
        <v>248.00847057509048</v>
      </c>
    </row>
    <row r="4" spans="1:4" x14ac:dyDescent="0.25">
      <c r="A4" t="s">
        <v>4</v>
      </c>
      <c r="B4">
        <v>267.49994368021117</v>
      </c>
      <c r="C4">
        <v>403.7768162280982</v>
      </c>
      <c r="D4">
        <v>233.04327182570563</v>
      </c>
    </row>
    <row r="5" spans="1:4" x14ac:dyDescent="0.25">
      <c r="A5" t="s">
        <v>5</v>
      </c>
      <c r="B5">
        <v>305.52014004110077</v>
      </c>
      <c r="C5">
        <v>476.86625813529747</v>
      </c>
      <c r="D5">
        <v>245.72749362428709</v>
      </c>
    </row>
    <row r="6" spans="1:4" x14ac:dyDescent="0.25">
      <c r="A6" t="s">
        <v>6</v>
      </c>
      <c r="B6">
        <v>338.62028448381898</v>
      </c>
      <c r="C6">
        <v>508.77767326661785</v>
      </c>
      <c r="D6">
        <v>285.10438796451166</v>
      </c>
    </row>
    <row r="7" spans="1:4" x14ac:dyDescent="0.25">
      <c r="A7" t="s">
        <v>7</v>
      </c>
      <c r="B7">
        <v>261.38889833205531</v>
      </c>
      <c r="C7">
        <v>271.28542638293953</v>
      </c>
      <c r="D7">
        <v>253.74614597016586</v>
      </c>
    </row>
    <row r="8" spans="1:4" x14ac:dyDescent="0.25">
      <c r="A8" t="s">
        <v>8</v>
      </c>
      <c r="B8">
        <v>211.58825287569692</v>
      </c>
      <c r="C8">
        <v>179.19556288366954</v>
      </c>
      <c r="D8">
        <v>232.50285895231457</v>
      </c>
    </row>
    <row r="9" spans="1:4" x14ac:dyDescent="0.25">
      <c r="A9" t="s">
        <v>9</v>
      </c>
      <c r="B9">
        <v>196.2162040040073</v>
      </c>
      <c r="C9">
        <v>318.40870602441498</v>
      </c>
      <c r="D9">
        <v>240.64385541430326</v>
      </c>
    </row>
    <row r="10" spans="1:4" x14ac:dyDescent="0.25">
      <c r="A10" t="s">
        <v>10</v>
      </c>
      <c r="B10">
        <v>204.43857660053027</v>
      </c>
      <c r="C10">
        <v>321.35078327099433</v>
      </c>
      <c r="D10">
        <v>180.68688923678735</v>
      </c>
    </row>
    <row r="11" spans="1:4" x14ac:dyDescent="0.25">
      <c r="A11" t="s">
        <v>11</v>
      </c>
      <c r="B11">
        <v>241.158402139988</v>
      </c>
      <c r="C11">
        <v>218.41534792856078</v>
      </c>
      <c r="D11">
        <v>237.45202674658515</v>
      </c>
    </row>
    <row r="12" spans="1:4" x14ac:dyDescent="0.25">
      <c r="A12" t="s">
        <v>12</v>
      </c>
      <c r="B12">
        <v>168.9132460704879</v>
      </c>
      <c r="C12">
        <v>322.22162617968195</v>
      </c>
      <c r="D12">
        <v>141.5729511715092</v>
      </c>
    </row>
    <row r="13" spans="1:4" x14ac:dyDescent="0.25">
      <c r="A13" t="s">
        <v>13</v>
      </c>
      <c r="B13">
        <v>202.88149061318126</v>
      </c>
      <c r="C13">
        <v>165.44713650652434</v>
      </c>
      <c r="D13">
        <v>197.82705150522889</v>
      </c>
    </row>
    <row r="14" spans="1:4" x14ac:dyDescent="0.25">
      <c r="A14" t="s">
        <v>14</v>
      </c>
      <c r="B14">
        <v>166.86437791161171</v>
      </c>
      <c r="C14">
        <v>299.45628243275871</v>
      </c>
      <c r="D14">
        <v>149.60344410504666</v>
      </c>
    </row>
    <row r="15" spans="1:4" x14ac:dyDescent="0.25">
      <c r="A15" t="s">
        <v>15</v>
      </c>
      <c r="B15">
        <v>283.37223367393869</v>
      </c>
      <c r="C15">
        <v>384.74594353267037</v>
      </c>
      <c r="D15">
        <v>252.2808830233642</v>
      </c>
    </row>
    <row r="16" spans="1:4" x14ac:dyDescent="0.25">
      <c r="A16" t="s">
        <v>16</v>
      </c>
      <c r="B16">
        <v>342.46607225973423</v>
      </c>
      <c r="C16">
        <v>471.69725340836663</v>
      </c>
      <c r="D16">
        <v>285.89744823993885</v>
      </c>
    </row>
    <row r="17" spans="1:4" x14ac:dyDescent="0.25">
      <c r="A17" t="s">
        <v>17</v>
      </c>
      <c r="B17">
        <v>386.58938056563289</v>
      </c>
      <c r="C17">
        <v>575.21460081598968</v>
      </c>
      <c r="D17">
        <v>341.35136098728037</v>
      </c>
    </row>
    <row r="18" spans="1:4" x14ac:dyDescent="0.25">
      <c r="A18" t="s">
        <v>18</v>
      </c>
      <c r="B18">
        <v>348.60363340559707</v>
      </c>
      <c r="C18">
        <v>570.72138973687322</v>
      </c>
      <c r="D18">
        <v>310.65127195804712</v>
      </c>
    </row>
    <row r="19" spans="1:4" x14ac:dyDescent="0.25">
      <c r="A19" t="s">
        <v>19</v>
      </c>
      <c r="B19">
        <v>336.4693420596559</v>
      </c>
      <c r="C19">
        <v>536.24466096996866</v>
      </c>
      <c r="D19">
        <v>313.50012779846509</v>
      </c>
    </row>
    <row r="20" spans="1:4" x14ac:dyDescent="0.25">
      <c r="A20" t="s">
        <v>20</v>
      </c>
      <c r="B20">
        <v>290.07167428275977</v>
      </c>
      <c r="C20">
        <v>411.1403135301403</v>
      </c>
      <c r="D20">
        <v>276.15844929094158</v>
      </c>
    </row>
    <row r="21" spans="1:4" x14ac:dyDescent="0.25">
      <c r="A21" t="s">
        <v>21</v>
      </c>
      <c r="B21">
        <v>191.66728203433257</v>
      </c>
      <c r="C21">
        <v>396.58028307955033</v>
      </c>
      <c r="D21">
        <v>192.82684738515752</v>
      </c>
    </row>
    <row r="22" spans="1:4" x14ac:dyDescent="0.25">
      <c r="A22" t="s">
        <v>22</v>
      </c>
      <c r="B22">
        <v>186.78281479018818</v>
      </c>
      <c r="C22">
        <v>186.92635284019406</v>
      </c>
      <c r="D22">
        <v>183.54539993576441</v>
      </c>
    </row>
    <row r="23" spans="1:4" x14ac:dyDescent="0.25">
      <c r="A23" t="s">
        <v>23</v>
      </c>
      <c r="B23">
        <v>157.94123483061182</v>
      </c>
      <c r="C23">
        <v>178.2011570026913</v>
      </c>
      <c r="D23">
        <v>151.55196534650892</v>
      </c>
    </row>
    <row r="24" spans="1:4" x14ac:dyDescent="0.25">
      <c r="A24" t="s">
        <v>24</v>
      </c>
      <c r="B24">
        <v>149.69989588383868</v>
      </c>
      <c r="C24">
        <v>78.371679252774342</v>
      </c>
      <c r="D24">
        <v>157.86920721088714</v>
      </c>
    </row>
    <row r="25" spans="1:4" x14ac:dyDescent="0.25">
      <c r="A25" t="s">
        <v>25</v>
      </c>
      <c r="B25">
        <v>132.51649899067181</v>
      </c>
      <c r="C25">
        <v>225.26022937218528</v>
      </c>
      <c r="D25">
        <v>119.97296286252725</v>
      </c>
    </row>
    <row r="26" spans="1:4" x14ac:dyDescent="0.25">
      <c r="A26" t="s">
        <v>26</v>
      </c>
      <c r="B26">
        <v>136.36958609252582</v>
      </c>
      <c r="C26">
        <v>212.9612602526575</v>
      </c>
      <c r="D26">
        <v>135.44396899125263</v>
      </c>
    </row>
    <row r="27" spans="1:4" x14ac:dyDescent="0.25">
      <c r="A27" t="s">
        <v>27</v>
      </c>
      <c r="B27">
        <v>151.47233198016431</v>
      </c>
      <c r="C27">
        <v>210.01672875492136</v>
      </c>
      <c r="D27">
        <v>146.74690357253749</v>
      </c>
    </row>
    <row r="28" spans="1:4" x14ac:dyDescent="0.25">
      <c r="A28" t="s">
        <v>28</v>
      </c>
      <c r="B28">
        <v>298.03149720374347</v>
      </c>
      <c r="C28">
        <v>310.48366064244055</v>
      </c>
      <c r="D28">
        <v>304.55466703876789</v>
      </c>
    </row>
    <row r="29" spans="1:4" x14ac:dyDescent="0.25">
      <c r="A29" t="s">
        <v>29</v>
      </c>
      <c r="B29">
        <v>167.99237586211359</v>
      </c>
      <c r="C29">
        <v>184.13383863469033</v>
      </c>
      <c r="D29">
        <v>170.74227299777863</v>
      </c>
    </row>
    <row r="30" spans="1:4" x14ac:dyDescent="0.25">
      <c r="A30" t="s">
        <v>30</v>
      </c>
      <c r="B30">
        <v>273.75382910276198</v>
      </c>
      <c r="C30">
        <v>387.1532024077087</v>
      </c>
      <c r="D30">
        <v>261.11061802696486</v>
      </c>
    </row>
    <row r="31" spans="1:4" x14ac:dyDescent="0.25">
      <c r="A31" t="s">
        <v>31</v>
      </c>
      <c r="B31">
        <v>334.68651118359247</v>
      </c>
      <c r="C31">
        <v>418.12332686118373</v>
      </c>
      <c r="D31">
        <v>323.05833492549471</v>
      </c>
    </row>
    <row r="32" spans="1:4" x14ac:dyDescent="0.25">
      <c r="A32" t="s">
        <v>32</v>
      </c>
      <c r="B32">
        <v>427.57037634123822</v>
      </c>
      <c r="C32">
        <v>548.40827915517457</v>
      </c>
      <c r="D32">
        <v>403.48010661023665</v>
      </c>
    </row>
    <row r="33" spans="1:4" x14ac:dyDescent="0.25">
      <c r="A33" t="s">
        <v>33</v>
      </c>
      <c r="B33">
        <v>300.73254125405674</v>
      </c>
      <c r="C33">
        <v>451.66366240824954</v>
      </c>
      <c r="D33">
        <v>255.96936224197543</v>
      </c>
    </row>
    <row r="34" spans="1:4" x14ac:dyDescent="0.25">
      <c r="A34" t="s">
        <v>34</v>
      </c>
      <c r="B34">
        <v>420.67576227592434</v>
      </c>
      <c r="C34">
        <v>537.16234862997806</v>
      </c>
      <c r="D34">
        <v>372.35308031916782</v>
      </c>
    </row>
    <row r="35" spans="1:4" x14ac:dyDescent="0.25">
      <c r="A35" t="s">
        <v>35</v>
      </c>
      <c r="B35">
        <v>395.64679423166842</v>
      </c>
      <c r="C35">
        <v>597.21872873334109</v>
      </c>
      <c r="D35">
        <v>352.10094565803075</v>
      </c>
    </row>
    <row r="36" spans="1:4" x14ac:dyDescent="0.25">
      <c r="A36" t="s">
        <v>36</v>
      </c>
      <c r="B36">
        <v>414.47049004121692</v>
      </c>
      <c r="C36">
        <v>532.54848348846747</v>
      </c>
      <c r="D36">
        <v>317.07575626306624</v>
      </c>
    </row>
    <row r="37" spans="1:4" x14ac:dyDescent="0.25">
      <c r="A37" t="s">
        <v>37</v>
      </c>
      <c r="B37">
        <v>362.60492567615688</v>
      </c>
      <c r="C37">
        <v>525.65350463781965</v>
      </c>
      <c r="D37">
        <v>321.46252171007939</v>
      </c>
    </row>
    <row r="38" spans="1:4" x14ac:dyDescent="0.25">
      <c r="A38" t="s">
        <v>38</v>
      </c>
      <c r="B38">
        <v>300.44113481211741</v>
      </c>
      <c r="C38">
        <v>326.951531019546</v>
      </c>
      <c r="D38">
        <v>290.63334607936071</v>
      </c>
    </row>
    <row r="39" spans="1:4" x14ac:dyDescent="0.25">
      <c r="A39" t="s">
        <v>39</v>
      </c>
      <c r="B39">
        <v>285.6362522934005</v>
      </c>
      <c r="C39">
        <v>551.34303912028281</v>
      </c>
      <c r="D39">
        <v>268.41172111021223</v>
      </c>
    </row>
    <row r="40" spans="1:4" x14ac:dyDescent="0.25">
      <c r="A40" t="s">
        <v>40</v>
      </c>
      <c r="B40">
        <v>331.15092960550646</v>
      </c>
      <c r="C40">
        <v>566.90309867474866</v>
      </c>
      <c r="D40">
        <v>307.98765258727099</v>
      </c>
    </row>
    <row r="41" spans="1:4" x14ac:dyDescent="0.25">
      <c r="A41" t="s">
        <v>41</v>
      </c>
      <c r="B41">
        <v>380.64008916921165</v>
      </c>
      <c r="C41">
        <v>360.55436517620979</v>
      </c>
      <c r="D41">
        <v>365.24378597193117</v>
      </c>
    </row>
    <row r="42" spans="1:4" x14ac:dyDescent="0.25">
      <c r="A42" t="s">
        <v>42</v>
      </c>
      <c r="B42">
        <v>420.62011897933343</v>
      </c>
      <c r="C42">
        <v>590.50781331668895</v>
      </c>
      <c r="D42">
        <v>397.59742867034828</v>
      </c>
    </row>
    <row r="43" spans="1:4" x14ac:dyDescent="0.25">
      <c r="A43" t="s">
        <v>43</v>
      </c>
      <c r="B43">
        <v>318.82925689755473</v>
      </c>
      <c r="C43">
        <v>404.39718822861482</v>
      </c>
      <c r="D43">
        <v>291.71140299297451</v>
      </c>
    </row>
    <row r="44" spans="1:4" x14ac:dyDescent="0.25">
      <c r="A44" t="s">
        <v>44</v>
      </c>
      <c r="B44">
        <v>211.42954423036292</v>
      </c>
      <c r="C44">
        <v>248.72567214478954</v>
      </c>
      <c r="D44">
        <v>204.92546197763147</v>
      </c>
    </row>
    <row r="45" spans="1:4" x14ac:dyDescent="0.25">
      <c r="A45" t="s">
        <v>45</v>
      </c>
      <c r="B45">
        <v>230.53150240488117</v>
      </c>
      <c r="C45">
        <v>306.54048271481457</v>
      </c>
      <c r="D45">
        <v>218.96870565521846</v>
      </c>
    </row>
    <row r="46" spans="1:4" x14ac:dyDescent="0.25">
      <c r="A46" t="s">
        <v>46</v>
      </c>
      <c r="B46">
        <v>215.54324049250226</v>
      </c>
      <c r="C46">
        <v>217.90068972640012</v>
      </c>
      <c r="D46">
        <v>219.60353090351356</v>
      </c>
    </row>
    <row r="47" spans="1:4" x14ac:dyDescent="0.25">
      <c r="A47" t="s">
        <v>47</v>
      </c>
      <c r="B47">
        <v>207.13944830527225</v>
      </c>
      <c r="C47">
        <v>243.49725911583954</v>
      </c>
      <c r="D47">
        <v>222.91621328416022</v>
      </c>
    </row>
    <row r="48" spans="1:4" x14ac:dyDescent="0.25">
      <c r="A48" t="s">
        <v>48</v>
      </c>
      <c r="B48">
        <v>209.58054859866778</v>
      </c>
      <c r="C48">
        <v>389.27313171369286</v>
      </c>
      <c r="D48">
        <v>205.55399570581559</v>
      </c>
    </row>
    <row r="49" spans="1:4" x14ac:dyDescent="0.25">
      <c r="A49" t="s">
        <v>49</v>
      </c>
      <c r="B49">
        <v>200.60530302520004</v>
      </c>
      <c r="C49">
        <v>152.40386013002643</v>
      </c>
      <c r="D49">
        <v>213.73177876075616</v>
      </c>
    </row>
    <row r="50" spans="1:4" x14ac:dyDescent="0.25">
      <c r="A50" t="s">
        <v>50</v>
      </c>
      <c r="B50">
        <v>121.67632876421952</v>
      </c>
      <c r="C50">
        <v>238.21151238807593</v>
      </c>
      <c r="D50">
        <v>110.05390485647324</v>
      </c>
    </row>
    <row r="51" spans="1:4" x14ac:dyDescent="0.25">
      <c r="A51" t="s">
        <v>51</v>
      </c>
      <c r="B51">
        <v>170.65433254820047</v>
      </c>
      <c r="C51">
        <v>261.3815619397883</v>
      </c>
      <c r="D51">
        <v>160.97364552287934</v>
      </c>
    </row>
    <row r="52" spans="1:4" x14ac:dyDescent="0.25">
      <c r="A52" t="s">
        <v>52</v>
      </c>
      <c r="B52">
        <v>162.12207462083154</v>
      </c>
      <c r="C52">
        <v>164.38284959630218</v>
      </c>
      <c r="D52">
        <v>162.11364264655325</v>
      </c>
    </row>
    <row r="53" spans="1:4" x14ac:dyDescent="0.25">
      <c r="A53" t="s">
        <v>53</v>
      </c>
      <c r="B53">
        <v>138.92814534268982</v>
      </c>
      <c r="C53">
        <v>116.14226711446618</v>
      </c>
      <c r="D53">
        <v>145.44308602342412</v>
      </c>
    </row>
    <row r="54" spans="1:4" x14ac:dyDescent="0.25">
      <c r="A54" t="s">
        <v>54</v>
      </c>
      <c r="B54">
        <v>148.54698006744044</v>
      </c>
      <c r="C54">
        <v>334.26343953505267</v>
      </c>
      <c r="D54">
        <v>145.6500554438332</v>
      </c>
    </row>
    <row r="55" spans="1:4" x14ac:dyDescent="0.25">
      <c r="A55" t="s">
        <v>55</v>
      </c>
      <c r="B55">
        <v>186.81732677921576</v>
      </c>
      <c r="C55">
        <v>303.02284307058017</v>
      </c>
      <c r="D55">
        <v>171.31801155526301</v>
      </c>
    </row>
    <row r="56" spans="1:4" x14ac:dyDescent="0.25">
      <c r="A56" t="s">
        <v>56</v>
      </c>
      <c r="B56">
        <v>160.30649254604123</v>
      </c>
      <c r="C56">
        <v>49.195962436712605</v>
      </c>
      <c r="D56">
        <v>153.7020784781817</v>
      </c>
    </row>
    <row r="57" spans="1:4" x14ac:dyDescent="0.25">
      <c r="A57" t="s">
        <v>57</v>
      </c>
      <c r="B57">
        <v>142.99074716943645</v>
      </c>
      <c r="C57">
        <v>136.11715230386625</v>
      </c>
      <c r="D57">
        <v>138.70394344985493</v>
      </c>
    </row>
    <row r="58" spans="1:4" x14ac:dyDescent="0.25">
      <c r="A58" t="s">
        <v>58</v>
      </c>
      <c r="B58">
        <v>143.81122083394803</v>
      </c>
      <c r="C58">
        <v>123.9585028962984</v>
      </c>
      <c r="D58">
        <v>144.26935070292225</v>
      </c>
    </row>
    <row r="59" spans="1:4" x14ac:dyDescent="0.25">
      <c r="A59" t="s">
        <v>59</v>
      </c>
      <c r="B59">
        <v>299.26567826230928</v>
      </c>
      <c r="C59">
        <v>323.00615320378961</v>
      </c>
      <c r="D59">
        <v>286.46617805719626</v>
      </c>
    </row>
    <row r="60" spans="1:4" x14ac:dyDescent="0.25">
      <c r="A60" t="s">
        <v>60</v>
      </c>
      <c r="B60">
        <v>213.3366882790836</v>
      </c>
      <c r="C60">
        <v>187.39092126214936</v>
      </c>
      <c r="D60">
        <v>212.94444071800842</v>
      </c>
    </row>
    <row r="61" spans="1:4" x14ac:dyDescent="0.25">
      <c r="A61" t="s">
        <v>61</v>
      </c>
      <c r="B61">
        <v>468.03461842480976</v>
      </c>
      <c r="C61">
        <v>493.24254500689659</v>
      </c>
      <c r="D61">
        <v>438.14829156382109</v>
      </c>
    </row>
    <row r="62" spans="1:4" x14ac:dyDescent="0.25">
      <c r="A62" t="s">
        <v>62</v>
      </c>
      <c r="B62">
        <v>416.91155030152004</v>
      </c>
      <c r="C62">
        <v>487.92142676803411</v>
      </c>
      <c r="D62">
        <v>394.08643536867135</v>
      </c>
    </row>
    <row r="63" spans="1:4" x14ac:dyDescent="0.25">
      <c r="A63" t="s">
        <v>63</v>
      </c>
      <c r="B63">
        <v>400.37218387688552</v>
      </c>
      <c r="C63">
        <v>420.2851501470501</v>
      </c>
      <c r="D63">
        <v>397.12128002182283</v>
      </c>
    </row>
    <row r="64" spans="1:4" x14ac:dyDescent="0.25">
      <c r="A64" t="s">
        <v>64</v>
      </c>
      <c r="B64">
        <v>287.17522701336634</v>
      </c>
      <c r="C64">
        <v>174.32860720715178</v>
      </c>
      <c r="D64">
        <v>276.20334376687003</v>
      </c>
    </row>
    <row r="65" spans="1:4" x14ac:dyDescent="0.25">
      <c r="A65" t="s">
        <v>65</v>
      </c>
      <c r="B65">
        <v>238.00354241636131</v>
      </c>
      <c r="C65">
        <v>347.2332935433239</v>
      </c>
      <c r="D65">
        <v>220.46608591938093</v>
      </c>
    </row>
    <row r="66" spans="1:4" x14ac:dyDescent="0.25">
      <c r="A66" t="s">
        <v>66</v>
      </c>
      <c r="B66">
        <v>349.66434238798564</v>
      </c>
      <c r="C66">
        <v>393.68387691451312</v>
      </c>
      <c r="D66">
        <v>336.91921316818514</v>
      </c>
    </row>
    <row r="67" spans="1:4" x14ac:dyDescent="0.25">
      <c r="A67" t="s">
        <v>67</v>
      </c>
      <c r="B67">
        <v>294.55506697885369</v>
      </c>
      <c r="C67">
        <v>414.18890776943135</v>
      </c>
      <c r="D67">
        <v>283.62076394292183</v>
      </c>
    </row>
    <row r="68" spans="1:4" x14ac:dyDescent="0.25">
      <c r="A68" t="s">
        <v>68</v>
      </c>
      <c r="B68">
        <v>416.65721683832896</v>
      </c>
      <c r="C68">
        <v>526.23430838072352</v>
      </c>
      <c r="D68">
        <v>376.14537116512872</v>
      </c>
    </row>
    <row r="69" spans="1:4" x14ac:dyDescent="0.25">
      <c r="A69" t="s">
        <v>69</v>
      </c>
      <c r="B69">
        <v>401.33814480027735</v>
      </c>
      <c r="C69">
        <v>476.15043342470165</v>
      </c>
      <c r="D69">
        <v>378.86128711533098</v>
      </c>
    </row>
    <row r="70" spans="1:4" x14ac:dyDescent="0.25">
      <c r="A70" t="s">
        <v>70</v>
      </c>
      <c r="B70">
        <v>484.5970359070983</v>
      </c>
      <c r="C70">
        <v>469.03053008830437</v>
      </c>
      <c r="D70">
        <v>490.82285202599434</v>
      </c>
    </row>
    <row r="71" spans="1:4" x14ac:dyDescent="0.25">
      <c r="A71" t="s">
        <v>71</v>
      </c>
      <c r="B71">
        <v>306.80551049246253</v>
      </c>
      <c r="C71">
        <v>308.26799183128247</v>
      </c>
      <c r="D71">
        <v>301.39586653576146</v>
      </c>
    </row>
    <row r="72" spans="1:4" x14ac:dyDescent="0.25">
      <c r="A72" t="s">
        <v>72</v>
      </c>
      <c r="B72">
        <v>343.23123442606993</v>
      </c>
      <c r="C72">
        <v>420.13748564110608</v>
      </c>
      <c r="D72">
        <v>322.92008916323539</v>
      </c>
    </row>
    <row r="73" spans="1:4" x14ac:dyDescent="0.25">
      <c r="A73" t="s">
        <v>73</v>
      </c>
      <c r="B73">
        <v>432.23117560832526</v>
      </c>
      <c r="C73">
        <v>624.83579296017047</v>
      </c>
      <c r="D73">
        <v>353.9582483994443</v>
      </c>
    </row>
    <row r="74" spans="1:4" x14ac:dyDescent="0.25">
      <c r="A74" t="s">
        <v>74</v>
      </c>
      <c r="B74">
        <v>363.02374620228227</v>
      </c>
      <c r="C74">
        <v>393.31104080962052</v>
      </c>
      <c r="D74">
        <v>341.43971446890271</v>
      </c>
    </row>
    <row r="75" spans="1:4" x14ac:dyDescent="0.25">
      <c r="A75" t="s">
        <v>75</v>
      </c>
      <c r="B75">
        <v>366.67205419070854</v>
      </c>
      <c r="C75">
        <v>501.37979631151586</v>
      </c>
      <c r="D75">
        <v>341.18935177865637</v>
      </c>
    </row>
    <row r="76" spans="1:4" x14ac:dyDescent="0.25">
      <c r="A76" t="s">
        <v>76</v>
      </c>
      <c r="B76">
        <v>334.44299474250647</v>
      </c>
      <c r="C76">
        <v>466.08505700246059</v>
      </c>
      <c r="D76">
        <v>309.84781499890278</v>
      </c>
    </row>
    <row r="77" spans="1:4" x14ac:dyDescent="0.25">
      <c r="A77" t="s">
        <v>77</v>
      </c>
      <c r="B77">
        <v>381.18391390539927</v>
      </c>
      <c r="C77">
        <v>517.65712060092733</v>
      </c>
      <c r="D77">
        <v>333.32625356005508</v>
      </c>
    </row>
    <row r="78" spans="1:4" x14ac:dyDescent="0.25">
      <c r="A78" t="s">
        <v>78</v>
      </c>
      <c r="B78">
        <v>341.82306230231802</v>
      </c>
      <c r="C78">
        <v>540.79536405138356</v>
      </c>
      <c r="D78">
        <v>301.17993022983239</v>
      </c>
    </row>
    <row r="79" spans="1:4" x14ac:dyDescent="0.25">
      <c r="A79" t="s">
        <v>79</v>
      </c>
      <c r="B79">
        <v>339.81660085402297</v>
      </c>
      <c r="C79">
        <v>448.40592352947078</v>
      </c>
      <c r="D79">
        <v>324.99161935706019</v>
      </c>
    </row>
    <row r="80" spans="1:4" x14ac:dyDescent="0.25">
      <c r="A80" t="s">
        <v>80</v>
      </c>
      <c r="B80">
        <v>396.46891477701649</v>
      </c>
      <c r="C80">
        <v>480.18130426381759</v>
      </c>
      <c r="D80">
        <v>361.98592463606735</v>
      </c>
    </row>
    <row r="81" spans="1:4" x14ac:dyDescent="0.25">
      <c r="A81" t="s">
        <v>81</v>
      </c>
      <c r="B81">
        <v>382.45157458884751</v>
      </c>
      <c r="C81">
        <v>475.35507863235148</v>
      </c>
      <c r="D81">
        <v>366.27727735557119</v>
      </c>
    </row>
    <row r="82" spans="1:4" x14ac:dyDescent="0.25">
      <c r="A82" t="s">
        <v>82</v>
      </c>
      <c r="B82">
        <v>348.26467355681319</v>
      </c>
      <c r="C82">
        <v>389.72694503634216</v>
      </c>
      <c r="D82">
        <v>348.54579182102452</v>
      </c>
    </row>
    <row r="83" spans="1:4" x14ac:dyDescent="0.25">
      <c r="A83" t="s">
        <v>83</v>
      </c>
      <c r="B83">
        <v>378.46674740202479</v>
      </c>
      <c r="C83">
        <v>617.71952515370231</v>
      </c>
      <c r="D83">
        <v>339.66743672653388</v>
      </c>
    </row>
    <row r="84" spans="1:4" x14ac:dyDescent="0.25">
      <c r="A84" t="s">
        <v>84</v>
      </c>
      <c r="B84">
        <v>391.91277056471085</v>
      </c>
      <c r="C84">
        <v>419.36186510999016</v>
      </c>
      <c r="D84">
        <v>374.0599079638427</v>
      </c>
    </row>
    <row r="85" spans="1:4" x14ac:dyDescent="0.25">
      <c r="A85" t="s">
        <v>85</v>
      </c>
      <c r="B85">
        <v>337.34500339009378</v>
      </c>
      <c r="C85">
        <v>523.38212036097468</v>
      </c>
      <c r="D85">
        <v>311.46890190264958</v>
      </c>
    </row>
    <row r="86" spans="1:4" x14ac:dyDescent="0.25">
      <c r="A86" t="s">
        <v>86</v>
      </c>
      <c r="B86">
        <v>219.03393066808394</v>
      </c>
      <c r="C86">
        <v>293.25439744760422</v>
      </c>
      <c r="D86">
        <v>202.84261050435464</v>
      </c>
    </row>
    <row r="87" spans="1:4" x14ac:dyDescent="0.25">
      <c r="A87" t="s">
        <v>87</v>
      </c>
      <c r="B87">
        <v>593.12484542502375</v>
      </c>
      <c r="C87">
        <v>676.4277482962982</v>
      </c>
      <c r="D87">
        <v>509.34755256074618</v>
      </c>
    </row>
    <row r="88" spans="1:4" x14ac:dyDescent="0.25">
      <c r="A88" t="s">
        <v>88</v>
      </c>
      <c r="B88">
        <v>234.35560982311745</v>
      </c>
      <c r="C88">
        <v>213.9472753436547</v>
      </c>
      <c r="D88">
        <v>238.93747205800636</v>
      </c>
    </row>
    <row r="89" spans="1:4" x14ac:dyDescent="0.25">
      <c r="A89" t="s">
        <v>89</v>
      </c>
      <c r="B89">
        <v>276.49431515865206</v>
      </c>
      <c r="C89">
        <v>231.80795204268594</v>
      </c>
      <c r="D89">
        <v>286.11848539885739</v>
      </c>
    </row>
    <row r="90" spans="1:4" x14ac:dyDescent="0.25">
      <c r="A90" t="s">
        <v>90</v>
      </c>
      <c r="B90">
        <v>381.42419711041339</v>
      </c>
      <c r="C90">
        <v>390.34519598404165</v>
      </c>
      <c r="D90">
        <v>378.93797285630194</v>
      </c>
    </row>
    <row r="91" spans="1:4" x14ac:dyDescent="0.25">
      <c r="A91" t="s">
        <v>91</v>
      </c>
      <c r="B91">
        <v>339.48011551988583</v>
      </c>
      <c r="C91">
        <v>366.59952719787009</v>
      </c>
      <c r="D91">
        <v>327.07443830589079</v>
      </c>
    </row>
    <row r="92" spans="1:4" x14ac:dyDescent="0.25">
      <c r="A92" t="s">
        <v>92</v>
      </c>
      <c r="B92">
        <v>326.3020813637857</v>
      </c>
      <c r="C92">
        <v>321.66398090352828</v>
      </c>
      <c r="D92">
        <v>337.67707136066758</v>
      </c>
    </row>
    <row r="93" spans="1:4" x14ac:dyDescent="0.25">
      <c r="A93" t="s">
        <v>93</v>
      </c>
      <c r="B93">
        <v>209.67297705306328</v>
      </c>
      <c r="C93">
        <v>266.4484399476944</v>
      </c>
      <c r="D93">
        <v>205.17116259280425</v>
      </c>
    </row>
    <row r="94" spans="1:4" x14ac:dyDescent="0.25">
      <c r="A94" t="s">
        <v>94</v>
      </c>
      <c r="B94">
        <v>285.668186028712</v>
      </c>
      <c r="C94">
        <v>296.1322654186618</v>
      </c>
      <c r="D94">
        <v>305.5913058789684</v>
      </c>
    </row>
    <row r="95" spans="1:4" x14ac:dyDescent="0.25">
      <c r="A95" t="s">
        <v>95</v>
      </c>
      <c r="B95">
        <v>182.26456406044716</v>
      </c>
      <c r="C95">
        <v>260.10701923322381</v>
      </c>
      <c r="D95">
        <v>180.55958962607752</v>
      </c>
    </row>
    <row r="96" spans="1:4" x14ac:dyDescent="0.25">
      <c r="A96" t="s">
        <v>96</v>
      </c>
      <c r="B96">
        <v>290.7110297860828</v>
      </c>
      <c r="C96">
        <v>351.85874033331834</v>
      </c>
      <c r="D96">
        <v>260.85302061300649</v>
      </c>
    </row>
    <row r="97" spans="1:4" x14ac:dyDescent="0.25">
      <c r="A97" t="s">
        <v>97</v>
      </c>
      <c r="B97">
        <v>293.9799565832991</v>
      </c>
      <c r="C97">
        <v>481.71906761233305</v>
      </c>
      <c r="D97">
        <v>252.31781850441351</v>
      </c>
    </row>
    <row r="98" spans="1:4" x14ac:dyDescent="0.25">
      <c r="A98" t="s">
        <v>98</v>
      </c>
      <c r="B98">
        <v>344.39041996069534</v>
      </c>
      <c r="C98">
        <v>357.25311642459172</v>
      </c>
      <c r="D98">
        <v>343.10770934359005</v>
      </c>
    </row>
    <row r="99" spans="1:4" x14ac:dyDescent="0.25">
      <c r="A99" t="s">
        <v>99</v>
      </c>
      <c r="B99">
        <v>154.03248623223851</v>
      </c>
      <c r="C99">
        <v>0</v>
      </c>
      <c r="D99">
        <v>157.25395359373374</v>
      </c>
    </row>
    <row r="100" spans="1:4" x14ac:dyDescent="0.25">
      <c r="A100" t="s">
        <v>100</v>
      </c>
      <c r="B100">
        <v>155.41964984431655</v>
      </c>
      <c r="C100">
        <v>241.03615358695197</v>
      </c>
      <c r="D100">
        <v>154.68901755174812</v>
      </c>
    </row>
    <row r="101" spans="1:4" x14ac:dyDescent="0.25">
      <c r="A101" t="s">
        <v>101</v>
      </c>
      <c r="B101">
        <v>263.41693057271402</v>
      </c>
      <c r="C101">
        <v>341.29441452340956</v>
      </c>
      <c r="D101">
        <v>249.33702105958085</v>
      </c>
    </row>
    <row r="102" spans="1:4" x14ac:dyDescent="0.25">
      <c r="A102" t="s">
        <v>102</v>
      </c>
      <c r="B102">
        <v>235.6329100290256</v>
      </c>
      <c r="C102">
        <v>217.64024102710584</v>
      </c>
      <c r="D102">
        <v>235.22678109514104</v>
      </c>
    </row>
    <row r="103" spans="1:4" x14ac:dyDescent="0.25">
      <c r="A103" t="s">
        <v>103</v>
      </c>
      <c r="B103">
        <v>155.78660509462617</v>
      </c>
      <c r="C103">
        <v>47.861182074350921</v>
      </c>
      <c r="D103">
        <v>161.1881832363286</v>
      </c>
    </row>
    <row r="104" spans="1:4" x14ac:dyDescent="0.25">
      <c r="A104" t="s">
        <v>104</v>
      </c>
      <c r="B104">
        <v>185.53697496927583</v>
      </c>
      <c r="C104">
        <v>452.69803735626033</v>
      </c>
      <c r="D104">
        <v>169.32232654961066</v>
      </c>
    </row>
    <row r="105" spans="1:4" x14ac:dyDescent="0.25">
      <c r="A105" t="s">
        <v>105</v>
      </c>
      <c r="B105">
        <v>171.05765901262333</v>
      </c>
      <c r="C105">
        <v>197.00130537004179</v>
      </c>
      <c r="D105">
        <v>166.91873482465076</v>
      </c>
    </row>
    <row r="106" spans="1:4" x14ac:dyDescent="0.25">
      <c r="A106" t="s">
        <v>106</v>
      </c>
      <c r="B106">
        <v>195.97361153080473</v>
      </c>
      <c r="C106">
        <v>233.18057722003689</v>
      </c>
      <c r="D106">
        <v>197.42412549883261</v>
      </c>
    </row>
    <row r="107" spans="1:4" x14ac:dyDescent="0.25">
      <c r="A107" t="s">
        <v>107</v>
      </c>
      <c r="B107">
        <v>152.34207063282432</v>
      </c>
      <c r="C107">
        <v>261.31730228863279</v>
      </c>
      <c r="D107">
        <v>138.75598853515672</v>
      </c>
    </row>
    <row r="108" spans="1:4" x14ac:dyDescent="0.25">
      <c r="A108" t="s">
        <v>108</v>
      </c>
      <c r="B108">
        <v>197.25358291473495</v>
      </c>
      <c r="C108">
        <v>164.05307442202303</v>
      </c>
      <c r="D108">
        <v>198.96573545651344</v>
      </c>
    </row>
    <row r="109" spans="1:4" x14ac:dyDescent="0.25">
      <c r="A109" t="s">
        <v>109</v>
      </c>
      <c r="B109">
        <v>200.84784346939034</v>
      </c>
      <c r="C109">
        <v>266.87355481933355</v>
      </c>
      <c r="D109">
        <v>188.42911552588953</v>
      </c>
    </row>
    <row r="110" spans="1:4" x14ac:dyDescent="0.25">
      <c r="A110" t="s">
        <v>110</v>
      </c>
      <c r="B110">
        <v>389.76989747895618</v>
      </c>
      <c r="C110">
        <v>408.45316721305807</v>
      </c>
      <c r="D110">
        <v>365.63871807004267</v>
      </c>
    </row>
    <row r="111" spans="1:4" x14ac:dyDescent="0.25">
      <c r="A111" t="s">
        <v>111</v>
      </c>
      <c r="B111">
        <v>303.6124401448846</v>
      </c>
      <c r="C111">
        <v>404.58265323871524</v>
      </c>
      <c r="D111">
        <v>282.29791771408429</v>
      </c>
    </row>
    <row r="112" spans="1:4" x14ac:dyDescent="0.25">
      <c r="A112" t="s">
        <v>112</v>
      </c>
      <c r="B112">
        <v>445.38792224759891</v>
      </c>
      <c r="C112">
        <v>417.73411983905532</v>
      </c>
      <c r="D112">
        <v>460.33780607668137</v>
      </c>
    </row>
    <row r="113" spans="1:4" x14ac:dyDescent="0.25">
      <c r="A113" t="s">
        <v>113</v>
      </c>
      <c r="B113">
        <v>311.45929184098156</v>
      </c>
      <c r="C113">
        <v>329.20276151978123</v>
      </c>
      <c r="D113">
        <v>297.89023834780596</v>
      </c>
    </row>
    <row r="114" spans="1:4" x14ac:dyDescent="0.25">
      <c r="A114" t="s">
        <v>114</v>
      </c>
      <c r="B114">
        <v>355.57242494343564</v>
      </c>
      <c r="C114">
        <v>330.12822735470093</v>
      </c>
      <c r="D114">
        <v>349.77899236277199</v>
      </c>
    </row>
    <row r="115" spans="1:4" x14ac:dyDescent="0.25">
      <c r="A115" t="s">
        <v>115</v>
      </c>
      <c r="B115">
        <v>423.03850451135952</v>
      </c>
      <c r="C115">
        <v>587.3104159642387</v>
      </c>
      <c r="D115">
        <v>338.43252215559153</v>
      </c>
    </row>
    <row r="116" spans="1:4" x14ac:dyDescent="0.25">
      <c r="A116" t="s">
        <v>116</v>
      </c>
      <c r="B116">
        <v>367.84968929868307</v>
      </c>
      <c r="C116">
        <v>409.38180277753634</v>
      </c>
      <c r="D116">
        <v>347.1703284683158</v>
      </c>
    </row>
    <row r="117" spans="1:4" x14ac:dyDescent="0.25">
      <c r="A117" t="s">
        <v>117</v>
      </c>
      <c r="B117">
        <v>416.07160462452418</v>
      </c>
      <c r="C117">
        <v>477.86288275227781</v>
      </c>
      <c r="D117">
        <v>376.1303328717774</v>
      </c>
    </row>
    <row r="118" spans="1:4" x14ac:dyDescent="0.25">
      <c r="A118" t="s">
        <v>118</v>
      </c>
      <c r="B118">
        <v>391.70577489046264</v>
      </c>
      <c r="C118">
        <v>295.99303354072794</v>
      </c>
      <c r="D118">
        <v>379.27459410009976</v>
      </c>
    </row>
    <row r="119" spans="1:4" x14ac:dyDescent="0.25">
      <c r="A119" t="s">
        <v>119</v>
      </c>
      <c r="B119">
        <v>410.49363556957968</v>
      </c>
      <c r="C119">
        <v>505.01123267515857</v>
      </c>
      <c r="D119">
        <v>371.04824019959608</v>
      </c>
    </row>
    <row r="120" spans="1:4" x14ac:dyDescent="0.25">
      <c r="A120" t="s">
        <v>120</v>
      </c>
      <c r="B120">
        <v>486.15826835722373</v>
      </c>
      <c r="C120">
        <v>510.40401194689343</v>
      </c>
      <c r="D120">
        <v>445.20670779034162</v>
      </c>
    </row>
    <row r="121" spans="1:4" x14ac:dyDescent="0.25">
      <c r="A121" t="s">
        <v>121</v>
      </c>
      <c r="B121">
        <v>467.74961924963833</v>
      </c>
      <c r="C121">
        <v>428.08132354830866</v>
      </c>
      <c r="D121">
        <v>481.38499255255607</v>
      </c>
    </row>
    <row r="122" spans="1:4" x14ac:dyDescent="0.25">
      <c r="A122" t="s">
        <v>122</v>
      </c>
      <c r="B122">
        <v>416.47418366583105</v>
      </c>
      <c r="C122">
        <v>467.88648371980446</v>
      </c>
      <c r="D122">
        <v>360.8561510998905</v>
      </c>
    </row>
    <row r="123" spans="1:4" x14ac:dyDescent="0.25">
      <c r="A123" t="s">
        <v>123</v>
      </c>
      <c r="B123">
        <v>475.69149838929837</v>
      </c>
      <c r="C123">
        <v>488.6870423641235</v>
      </c>
      <c r="D123">
        <v>441.74683524171769</v>
      </c>
    </row>
    <row r="124" spans="1:4" x14ac:dyDescent="0.25">
      <c r="A124" t="s">
        <v>124</v>
      </c>
      <c r="B124">
        <v>517.67818159894159</v>
      </c>
      <c r="C124">
        <v>497.82777870827022</v>
      </c>
      <c r="D124">
        <v>529.92920380105522</v>
      </c>
    </row>
    <row r="125" spans="1:4" x14ac:dyDescent="0.25">
      <c r="A125" t="s">
        <v>125</v>
      </c>
      <c r="B125">
        <v>409.09120544843182</v>
      </c>
      <c r="C125">
        <v>467.95359443436541</v>
      </c>
      <c r="D125">
        <v>362.90197647127468</v>
      </c>
    </row>
    <row r="126" spans="1:4" x14ac:dyDescent="0.25">
      <c r="A126" t="s">
        <v>126</v>
      </c>
      <c r="B126">
        <v>423.42906940644912</v>
      </c>
      <c r="C126">
        <v>389.74027008973133</v>
      </c>
      <c r="D126">
        <v>409.83132030771299</v>
      </c>
    </row>
    <row r="127" spans="1:4" x14ac:dyDescent="0.25">
      <c r="A127" t="s">
        <v>127</v>
      </c>
      <c r="B127">
        <v>616.1698103935521</v>
      </c>
      <c r="C127">
        <v>724.48288310001408</v>
      </c>
      <c r="D127">
        <v>483.13210990605296</v>
      </c>
    </row>
    <row r="128" spans="1:4" x14ac:dyDescent="0.25">
      <c r="A128" t="s">
        <v>128</v>
      </c>
      <c r="B128">
        <v>484.1728858731434</v>
      </c>
      <c r="C128">
        <v>447.21497315761434</v>
      </c>
      <c r="D128">
        <v>474.66581547774933</v>
      </c>
    </row>
    <row r="129" spans="1:4" x14ac:dyDescent="0.25">
      <c r="A129" t="s">
        <v>129</v>
      </c>
      <c r="B129">
        <v>452.21234807556203</v>
      </c>
      <c r="C129">
        <v>448.56827408890945</v>
      </c>
      <c r="D129">
        <v>421.68469558085997</v>
      </c>
    </row>
    <row r="130" spans="1:4" x14ac:dyDescent="0.25">
      <c r="A130" t="s">
        <v>130</v>
      </c>
      <c r="B130">
        <v>349.03247989290344</v>
      </c>
      <c r="C130">
        <v>396.74886858598211</v>
      </c>
      <c r="D130">
        <v>336.43558543247298</v>
      </c>
    </row>
    <row r="131" spans="1:4" x14ac:dyDescent="0.25">
      <c r="A131" t="s">
        <v>131</v>
      </c>
      <c r="B131">
        <v>335.38559016299928</v>
      </c>
      <c r="C131">
        <v>409.26505160414274</v>
      </c>
      <c r="D131">
        <v>321.30660367543447</v>
      </c>
    </row>
    <row r="132" spans="1:4" x14ac:dyDescent="0.25">
      <c r="A132" t="s">
        <v>132</v>
      </c>
      <c r="B132">
        <v>360.21565782118012</v>
      </c>
      <c r="C132">
        <v>426.46569475260742</v>
      </c>
      <c r="D132">
        <v>338.67126264794388</v>
      </c>
    </row>
    <row r="133" spans="1:4" x14ac:dyDescent="0.25">
      <c r="A133" t="s">
        <v>133</v>
      </c>
      <c r="B133">
        <v>374.23188521197005</v>
      </c>
      <c r="C133">
        <v>530.56047529888076</v>
      </c>
      <c r="D133">
        <v>337.152652646192</v>
      </c>
    </row>
    <row r="134" spans="1:4" x14ac:dyDescent="0.25">
      <c r="A134" t="s">
        <v>134</v>
      </c>
      <c r="B134">
        <v>301.10496945572146</v>
      </c>
      <c r="C134">
        <v>479.73437686796274</v>
      </c>
      <c r="D134">
        <v>266.84395763763928</v>
      </c>
    </row>
    <row r="135" spans="1:4" x14ac:dyDescent="0.25">
      <c r="A135" t="s">
        <v>135</v>
      </c>
      <c r="B135">
        <v>355.94482508782215</v>
      </c>
      <c r="C135">
        <v>425.66697839103836</v>
      </c>
      <c r="D135">
        <v>307.62173545795298</v>
      </c>
    </row>
    <row r="136" spans="1:4" x14ac:dyDescent="0.25">
      <c r="A136" t="s">
        <v>136</v>
      </c>
      <c r="B136">
        <v>495.26176068701625</v>
      </c>
      <c r="C136">
        <v>422.215291637154</v>
      </c>
      <c r="D136">
        <v>569.60337944774801</v>
      </c>
    </row>
    <row r="137" spans="1:4" x14ac:dyDescent="0.25">
      <c r="A137" t="s">
        <v>137</v>
      </c>
      <c r="B137">
        <v>372.17546608407918</v>
      </c>
      <c r="C137">
        <v>348.92088572024932</v>
      </c>
      <c r="D137">
        <v>371.48977680555225</v>
      </c>
    </row>
    <row r="138" spans="1:4" x14ac:dyDescent="0.25">
      <c r="A138" t="s">
        <v>138</v>
      </c>
      <c r="B138">
        <v>465.56547539477185</v>
      </c>
      <c r="C138">
        <v>389.22127697540532</v>
      </c>
      <c r="D138">
        <v>493.72658738654519</v>
      </c>
    </row>
    <row r="139" spans="1:4" x14ac:dyDescent="0.25">
      <c r="A139" t="s">
        <v>139</v>
      </c>
      <c r="B139">
        <v>384.99580572392142</v>
      </c>
      <c r="C139">
        <v>354.50017939319071</v>
      </c>
      <c r="D139">
        <v>401.6845696341187</v>
      </c>
    </row>
    <row r="140" spans="1:4" x14ac:dyDescent="0.25">
      <c r="A140" t="s">
        <v>140</v>
      </c>
      <c r="B140">
        <v>409.70666067777586</v>
      </c>
      <c r="C140">
        <v>445.58824876203528</v>
      </c>
      <c r="D140">
        <v>388.91047939443814</v>
      </c>
    </row>
    <row r="141" spans="1:4" x14ac:dyDescent="0.25">
      <c r="A141" t="s">
        <v>141</v>
      </c>
      <c r="B141">
        <v>374.421662475711</v>
      </c>
      <c r="C141">
        <v>410.94935170375658</v>
      </c>
      <c r="D141">
        <v>358.12273756132777</v>
      </c>
    </row>
    <row r="142" spans="1:4" x14ac:dyDescent="0.25">
      <c r="A142" t="s">
        <v>142</v>
      </c>
      <c r="B142">
        <v>454.3251633328241</v>
      </c>
      <c r="C142">
        <v>386.7457580186117</v>
      </c>
      <c r="D142">
        <v>508.73968346786393</v>
      </c>
    </row>
    <row r="143" spans="1:4" x14ac:dyDescent="0.25">
      <c r="A143" t="s">
        <v>143</v>
      </c>
      <c r="B143">
        <v>420.09618632298475</v>
      </c>
      <c r="C143">
        <v>454.04488236414687</v>
      </c>
      <c r="D143">
        <v>406.25960031028524</v>
      </c>
    </row>
    <row r="144" spans="1:4" x14ac:dyDescent="0.25">
      <c r="A144" t="s">
        <v>144</v>
      </c>
      <c r="B144">
        <v>480.83388946658857</v>
      </c>
      <c r="C144">
        <v>567.24091403519151</v>
      </c>
      <c r="D144">
        <v>397.2313436443132</v>
      </c>
    </row>
    <row r="145" spans="1:4" x14ac:dyDescent="0.25">
      <c r="A145" t="s">
        <v>145</v>
      </c>
      <c r="B145">
        <v>337.18363158774559</v>
      </c>
      <c r="C145">
        <v>333.97937900144473</v>
      </c>
      <c r="D145">
        <v>310.58750943700676</v>
      </c>
    </row>
    <row r="146" spans="1:4" x14ac:dyDescent="0.25">
      <c r="A146" t="s">
        <v>146</v>
      </c>
      <c r="B146">
        <v>369.24594871886302</v>
      </c>
      <c r="C146">
        <v>472.27602942684763</v>
      </c>
      <c r="D146">
        <v>325.8409081239808</v>
      </c>
    </row>
    <row r="147" spans="1:4" x14ac:dyDescent="0.25">
      <c r="A147" t="s">
        <v>147</v>
      </c>
      <c r="B147">
        <v>457.96621692546091</v>
      </c>
      <c r="C147">
        <v>460.64818344124842</v>
      </c>
      <c r="D147">
        <v>452.36960162271919</v>
      </c>
    </row>
    <row r="148" spans="1:4" x14ac:dyDescent="0.25">
      <c r="A148" t="s">
        <v>148</v>
      </c>
      <c r="B148">
        <v>336.91728877013588</v>
      </c>
      <c r="C148">
        <v>305.73002464597675</v>
      </c>
      <c r="D148">
        <v>370.52540523600078</v>
      </c>
    </row>
    <row r="149" spans="1:4" x14ac:dyDescent="0.25">
      <c r="A149" t="s">
        <v>149</v>
      </c>
      <c r="B149">
        <v>407.18101163986154</v>
      </c>
      <c r="C149">
        <v>411.03900712240983</v>
      </c>
      <c r="D149">
        <v>399.407695499233</v>
      </c>
    </row>
    <row r="150" spans="1:4" x14ac:dyDescent="0.25">
      <c r="A150" t="s">
        <v>150</v>
      </c>
      <c r="B150">
        <v>490.34456501233018</v>
      </c>
      <c r="C150">
        <v>513.27029866991063</v>
      </c>
      <c r="D150">
        <v>485.97340198743632</v>
      </c>
    </row>
    <row r="151" spans="1:4" x14ac:dyDescent="0.25">
      <c r="A151" t="s">
        <v>151</v>
      </c>
      <c r="B151">
        <v>406.7160141835825</v>
      </c>
      <c r="C151">
        <v>406.16889554009731</v>
      </c>
      <c r="D151">
        <v>409.44214831892964</v>
      </c>
    </row>
    <row r="152" spans="1:4" x14ac:dyDescent="0.25">
      <c r="A152" t="s">
        <v>152</v>
      </c>
      <c r="B152">
        <v>421.35628267585702</v>
      </c>
      <c r="C152">
        <v>455.63420814886928</v>
      </c>
      <c r="D152">
        <v>424.19705021059087</v>
      </c>
    </row>
    <row r="153" spans="1:4" x14ac:dyDescent="0.25">
      <c r="A153" t="s">
        <v>153</v>
      </c>
      <c r="B153">
        <v>469.79091563690224</v>
      </c>
      <c r="C153">
        <v>436.94270006380214</v>
      </c>
      <c r="D153">
        <v>482.52177995137492</v>
      </c>
    </row>
    <row r="154" spans="1:4" x14ac:dyDescent="0.25">
      <c r="A154" t="s">
        <v>154</v>
      </c>
      <c r="B154">
        <v>412.75650382337972</v>
      </c>
      <c r="C154">
        <v>384.08061826965275</v>
      </c>
      <c r="D154">
        <v>406.56908278461714</v>
      </c>
    </row>
    <row r="155" spans="1:4" x14ac:dyDescent="0.25">
      <c r="A155" t="s">
        <v>155</v>
      </c>
      <c r="B155">
        <v>372.24585582683051</v>
      </c>
      <c r="C155">
        <v>396.8875922204212</v>
      </c>
      <c r="D155">
        <v>351.55405744400707</v>
      </c>
    </row>
    <row r="156" spans="1:4" x14ac:dyDescent="0.25">
      <c r="A156" t="s">
        <v>156</v>
      </c>
      <c r="B156">
        <v>379.696737908773</v>
      </c>
      <c r="C156">
        <v>425.05967895885095</v>
      </c>
      <c r="D156">
        <v>364.47957521696139</v>
      </c>
    </row>
    <row r="157" spans="1:4" x14ac:dyDescent="0.25">
      <c r="A157" t="s">
        <v>157</v>
      </c>
      <c r="B157">
        <v>465.42926066508039</v>
      </c>
      <c r="C157">
        <v>480.2767380300171</v>
      </c>
      <c r="D157">
        <v>452.72921150024433</v>
      </c>
    </row>
    <row r="158" spans="1:4" x14ac:dyDescent="0.25">
      <c r="A158" t="s">
        <v>158</v>
      </c>
      <c r="B158">
        <v>551.91061054245324</v>
      </c>
      <c r="C158">
        <v>563.91151758156695</v>
      </c>
      <c r="D158">
        <v>545.03031212543669</v>
      </c>
    </row>
    <row r="159" spans="1:4" x14ac:dyDescent="0.25">
      <c r="A159" t="s">
        <v>159</v>
      </c>
      <c r="B159">
        <v>439.27905732612533</v>
      </c>
      <c r="C159">
        <v>408.71731449792316</v>
      </c>
      <c r="D159">
        <v>441.00141305963416</v>
      </c>
    </row>
    <row r="160" spans="1:4" x14ac:dyDescent="0.25">
      <c r="A160" t="s">
        <v>160</v>
      </c>
      <c r="B160">
        <v>451.47757177561357</v>
      </c>
      <c r="C160">
        <v>429.23779663448511</v>
      </c>
      <c r="D160">
        <v>443.17862619112623</v>
      </c>
    </row>
    <row r="161" spans="1:4" x14ac:dyDescent="0.25">
      <c r="A161" t="s">
        <v>161</v>
      </c>
      <c r="B161">
        <v>434.10283498182423</v>
      </c>
      <c r="C161">
        <v>380.38327199284447</v>
      </c>
      <c r="D161">
        <v>436.91993031382549</v>
      </c>
    </row>
    <row r="162" spans="1:4" x14ac:dyDescent="0.25">
      <c r="A162" t="s">
        <v>162</v>
      </c>
      <c r="B162">
        <v>422.88337476922356</v>
      </c>
      <c r="C162">
        <v>500.69332512283609</v>
      </c>
      <c r="D162">
        <v>363.22965035900472</v>
      </c>
    </row>
    <row r="163" spans="1:4" x14ac:dyDescent="0.25">
      <c r="A163" t="s">
        <v>163</v>
      </c>
      <c r="B163">
        <v>287.13717964421733</v>
      </c>
      <c r="C163">
        <v>252.53931364067253</v>
      </c>
      <c r="D163">
        <v>315.65022456312113</v>
      </c>
    </row>
    <row r="164" spans="1:4" x14ac:dyDescent="0.25">
      <c r="A164" t="s">
        <v>164</v>
      </c>
      <c r="B164">
        <v>389.19106966271403</v>
      </c>
      <c r="C164">
        <v>368.24282825753028</v>
      </c>
      <c r="D164">
        <v>412.0270440524468</v>
      </c>
    </row>
    <row r="165" spans="1:4" x14ac:dyDescent="0.25">
      <c r="A165" t="s">
        <v>165</v>
      </c>
      <c r="B165">
        <v>378.58955459675298</v>
      </c>
      <c r="C165">
        <v>415.74014568251988</v>
      </c>
      <c r="D165">
        <v>352.43157004397597</v>
      </c>
    </row>
    <row r="166" spans="1:4" x14ac:dyDescent="0.25">
      <c r="A166" t="s">
        <v>166</v>
      </c>
      <c r="B166">
        <v>343.76635619908399</v>
      </c>
      <c r="C166">
        <v>311.36489969914737</v>
      </c>
      <c r="D166">
        <v>384.93848759600002</v>
      </c>
    </row>
    <row r="167" spans="1:4" x14ac:dyDescent="0.25">
      <c r="A167" t="s">
        <v>167</v>
      </c>
      <c r="B167">
        <v>361.64216335530091</v>
      </c>
      <c r="C167">
        <v>393.59752929063256</v>
      </c>
      <c r="D167">
        <v>334.6212330283937</v>
      </c>
    </row>
    <row r="168" spans="1:4" x14ac:dyDescent="0.25">
      <c r="A168" t="s">
        <v>168</v>
      </c>
      <c r="B168">
        <v>426.64280082177868</v>
      </c>
      <c r="C168">
        <v>425.53327738798646</v>
      </c>
      <c r="D168">
        <v>432.33410809362255</v>
      </c>
    </row>
    <row r="169" spans="1:4" x14ac:dyDescent="0.25">
      <c r="A169" t="s">
        <v>169</v>
      </c>
      <c r="B169">
        <v>531.72117155487422</v>
      </c>
      <c r="C169">
        <v>499.52817991642587</v>
      </c>
      <c r="D169">
        <v>574.81971716761041</v>
      </c>
    </row>
    <row r="170" spans="1:4" x14ac:dyDescent="0.25">
      <c r="A170" t="s">
        <v>170</v>
      </c>
      <c r="B170">
        <v>249.02559609807838</v>
      </c>
      <c r="C170">
        <v>273.50549197557979</v>
      </c>
      <c r="D170">
        <v>244.13437335648035</v>
      </c>
    </row>
    <row r="171" spans="1:4" x14ac:dyDescent="0.25">
      <c r="A171" t="s">
        <v>171</v>
      </c>
      <c r="B171">
        <v>308.5217055343827</v>
      </c>
      <c r="C171">
        <v>381.10278451210627</v>
      </c>
      <c r="D171">
        <v>285.97140602287703</v>
      </c>
    </row>
    <row r="172" spans="1:4" x14ac:dyDescent="0.25">
      <c r="A172" t="s">
        <v>172</v>
      </c>
      <c r="B172">
        <v>300.71416454733276</v>
      </c>
      <c r="C172">
        <v>380.24020157997859</v>
      </c>
      <c r="D172">
        <v>287.95068047207161</v>
      </c>
    </row>
    <row r="173" spans="1:4" x14ac:dyDescent="0.25">
      <c r="A173" t="s">
        <v>173</v>
      </c>
      <c r="B173">
        <v>286.52267071763163</v>
      </c>
      <c r="C173">
        <v>309.95060560037967</v>
      </c>
      <c r="D173">
        <v>285.7398304502783</v>
      </c>
    </row>
    <row r="174" spans="1:4" x14ac:dyDescent="0.25">
      <c r="A174" t="s">
        <v>174</v>
      </c>
      <c r="B174">
        <v>211.26170519828509</v>
      </c>
      <c r="C174">
        <v>534.63988891107329</v>
      </c>
      <c r="D174">
        <v>189.41746067327296</v>
      </c>
    </row>
    <row r="175" spans="1:4" x14ac:dyDescent="0.25">
      <c r="A175" t="s">
        <v>175</v>
      </c>
      <c r="B175">
        <v>193.76751935375131</v>
      </c>
      <c r="C175">
        <v>373.34885808671788</v>
      </c>
      <c r="D175">
        <v>164.67276553405529</v>
      </c>
    </row>
    <row r="176" spans="1:4" x14ac:dyDescent="0.25">
      <c r="A176" t="s">
        <v>176</v>
      </c>
      <c r="B176">
        <v>318.91571500086434</v>
      </c>
      <c r="C176">
        <v>282.17661063843622</v>
      </c>
      <c r="D176">
        <v>346.39986921594954</v>
      </c>
    </row>
    <row r="177" spans="1:4" x14ac:dyDescent="0.25">
      <c r="A177" t="s">
        <v>177</v>
      </c>
      <c r="B177">
        <v>222.60975842308102</v>
      </c>
      <c r="C177">
        <v>226.69508208544966</v>
      </c>
      <c r="D177">
        <v>224.71329649048059</v>
      </c>
    </row>
    <row r="178" spans="1:4" x14ac:dyDescent="0.25">
      <c r="A178" t="s">
        <v>178</v>
      </c>
      <c r="B178">
        <v>269.03919871488154</v>
      </c>
      <c r="C178">
        <v>296.53953577113293</v>
      </c>
      <c r="D178">
        <v>264.21577390487795</v>
      </c>
    </row>
    <row r="179" spans="1:4" x14ac:dyDescent="0.25">
      <c r="A179" t="s">
        <v>179</v>
      </c>
      <c r="B179">
        <v>233.99210128103405</v>
      </c>
      <c r="C179">
        <v>264.56895379780735</v>
      </c>
      <c r="D179">
        <v>235.10142494761487</v>
      </c>
    </row>
    <row r="180" spans="1:4" x14ac:dyDescent="0.25">
      <c r="A180" t="s">
        <v>180</v>
      </c>
      <c r="B180">
        <v>204.17323208511732</v>
      </c>
      <c r="C180">
        <v>374.41016673111102</v>
      </c>
      <c r="D180">
        <v>200.13788376643998</v>
      </c>
    </row>
    <row r="181" spans="1:4" x14ac:dyDescent="0.25">
      <c r="A181" t="s">
        <v>181</v>
      </c>
      <c r="B181">
        <v>210.74455601031298</v>
      </c>
      <c r="C181">
        <v>376.54172452586454</v>
      </c>
      <c r="D181">
        <v>202.59944652091025</v>
      </c>
    </row>
    <row r="182" spans="1:4" x14ac:dyDescent="0.25">
      <c r="A182" t="s">
        <v>182</v>
      </c>
      <c r="B182">
        <v>322.26558831632462</v>
      </c>
      <c r="C182">
        <v>326.24666329026741</v>
      </c>
      <c r="D182">
        <v>316.2156292929526</v>
      </c>
    </row>
    <row r="183" spans="1:4" x14ac:dyDescent="0.25">
      <c r="A183" t="s">
        <v>183</v>
      </c>
      <c r="B183">
        <v>322.09586909510244</v>
      </c>
      <c r="C183">
        <v>355.44654633877474</v>
      </c>
      <c r="D183">
        <v>327.27954264779464</v>
      </c>
    </row>
    <row r="184" spans="1:4" x14ac:dyDescent="0.25">
      <c r="A184" t="s">
        <v>184</v>
      </c>
      <c r="B184">
        <v>309.63127240279948</v>
      </c>
      <c r="C184">
        <v>386.4650208579144</v>
      </c>
      <c r="D184">
        <v>268.53431796243632</v>
      </c>
    </row>
    <row r="185" spans="1:4" x14ac:dyDescent="0.25">
      <c r="A185" t="s">
        <v>185</v>
      </c>
      <c r="B185">
        <v>311.96521854495518</v>
      </c>
      <c r="C185">
        <v>456.99102251480065</v>
      </c>
      <c r="D185">
        <v>279.48130637968859</v>
      </c>
    </row>
    <row r="186" spans="1:4" x14ac:dyDescent="0.25">
      <c r="A186" t="s">
        <v>186</v>
      </c>
      <c r="B186">
        <v>348.55939398056512</v>
      </c>
      <c r="C186">
        <v>361.28160830605566</v>
      </c>
      <c r="D186">
        <v>340.92402365050236</v>
      </c>
    </row>
    <row r="187" spans="1:4" x14ac:dyDescent="0.25">
      <c r="A187" t="s">
        <v>187</v>
      </c>
      <c r="B187">
        <v>417.11359555384001</v>
      </c>
      <c r="C187">
        <v>400.30847700416774</v>
      </c>
      <c r="D187">
        <v>418.10759375789723</v>
      </c>
    </row>
    <row r="188" spans="1:4" x14ac:dyDescent="0.25">
      <c r="A188" t="s">
        <v>188</v>
      </c>
      <c r="B188">
        <v>397.95745045590843</v>
      </c>
      <c r="C188">
        <v>414.69757183218388</v>
      </c>
      <c r="D188">
        <v>372.51502520783043</v>
      </c>
    </row>
    <row r="189" spans="1:4" x14ac:dyDescent="0.25">
      <c r="A189" t="s">
        <v>189</v>
      </c>
      <c r="B189">
        <v>338.16556885351224</v>
      </c>
      <c r="C189">
        <v>298.82864490295617</v>
      </c>
      <c r="D189">
        <v>372.83161155784398</v>
      </c>
    </row>
    <row r="190" spans="1:4" x14ac:dyDescent="0.25">
      <c r="A190" t="s">
        <v>190</v>
      </c>
      <c r="B190">
        <v>422.71387188258041</v>
      </c>
      <c r="C190">
        <v>367.17339182533243</v>
      </c>
      <c r="D190">
        <v>453.36748285734552</v>
      </c>
    </row>
    <row r="191" spans="1:4" x14ac:dyDescent="0.25">
      <c r="A191" t="s">
        <v>191</v>
      </c>
      <c r="B191">
        <v>400.31167394466138</v>
      </c>
      <c r="C191">
        <v>406.9966139319082</v>
      </c>
      <c r="D191">
        <v>367.62403118952972</v>
      </c>
    </row>
    <row r="192" spans="1:4" x14ac:dyDescent="0.25">
      <c r="A192" t="s">
        <v>192</v>
      </c>
      <c r="B192">
        <v>422.52248626363871</v>
      </c>
      <c r="C192">
        <v>465.20464006497627</v>
      </c>
      <c r="D192">
        <v>404.83618951733865</v>
      </c>
    </row>
    <row r="193" spans="1:4" x14ac:dyDescent="0.25">
      <c r="A193" t="s">
        <v>193</v>
      </c>
      <c r="B193">
        <v>304.17524809587724</v>
      </c>
      <c r="C193">
        <v>377.96273726513778</v>
      </c>
      <c r="D193">
        <v>263.90236952403819</v>
      </c>
    </row>
    <row r="194" spans="1:4" x14ac:dyDescent="0.25">
      <c r="A194" t="s">
        <v>194</v>
      </c>
      <c r="B194">
        <v>428.59361688822889</v>
      </c>
      <c r="C194">
        <v>410.928852515286</v>
      </c>
      <c r="D194">
        <v>426.87593842049023</v>
      </c>
    </row>
    <row r="195" spans="1:4" x14ac:dyDescent="0.25">
      <c r="A195" t="s">
        <v>195</v>
      </c>
      <c r="B195">
        <v>418.35463129836211</v>
      </c>
      <c r="C195">
        <v>398.4017803861276</v>
      </c>
      <c r="D195">
        <v>402.72855877476445</v>
      </c>
    </row>
    <row r="196" spans="1:4" x14ac:dyDescent="0.25">
      <c r="A196" t="s">
        <v>196</v>
      </c>
      <c r="B196">
        <v>425.91312424825037</v>
      </c>
      <c r="C196">
        <v>406.54082506189388</v>
      </c>
      <c r="D196">
        <v>419.57600728350371</v>
      </c>
    </row>
    <row r="197" spans="1:4" x14ac:dyDescent="0.25">
      <c r="A197" t="s">
        <v>197</v>
      </c>
      <c r="B197">
        <v>502.15855996255891</v>
      </c>
      <c r="C197">
        <v>472.73634664688279</v>
      </c>
      <c r="D197">
        <v>528.73328342546301</v>
      </c>
    </row>
    <row r="198" spans="1:4" x14ac:dyDescent="0.25">
      <c r="A198" t="s">
        <v>198</v>
      </c>
      <c r="B198">
        <v>517.80054763380747</v>
      </c>
      <c r="C198">
        <v>517.66099357672601</v>
      </c>
      <c r="D198">
        <v>475.1698607153761</v>
      </c>
    </row>
    <row r="199" spans="1:4" x14ac:dyDescent="0.25">
      <c r="A199" t="s">
        <v>199</v>
      </c>
      <c r="B199">
        <v>471.64088316898676</v>
      </c>
      <c r="C199">
        <v>417.28814602238003</v>
      </c>
      <c r="D199">
        <v>505.1351497190588</v>
      </c>
    </row>
    <row r="200" spans="1:4" x14ac:dyDescent="0.25">
      <c r="A200" t="s">
        <v>200</v>
      </c>
      <c r="B200">
        <v>478.1272991520583</v>
      </c>
      <c r="C200">
        <v>358.10016194166667</v>
      </c>
      <c r="D200">
        <v>588.02519662052612</v>
      </c>
    </row>
    <row r="201" spans="1:4" x14ac:dyDescent="0.25">
      <c r="A201" t="s">
        <v>201</v>
      </c>
      <c r="B201">
        <v>413.50279353962776</v>
      </c>
      <c r="C201">
        <v>360.47793158109278</v>
      </c>
      <c r="D201">
        <v>427.34801282538763</v>
      </c>
    </row>
    <row r="202" spans="1:4" x14ac:dyDescent="0.25">
      <c r="A202" t="s">
        <v>202</v>
      </c>
      <c r="B202">
        <v>409.2074859975113</v>
      </c>
      <c r="C202">
        <v>429.54800015029036</v>
      </c>
      <c r="D202">
        <v>380.91047917971594</v>
      </c>
    </row>
    <row r="203" spans="1:4" x14ac:dyDescent="0.25">
      <c r="A203" t="s">
        <v>203</v>
      </c>
      <c r="B203">
        <v>530.05386979421439</v>
      </c>
      <c r="C203">
        <v>572.14567990991645</v>
      </c>
      <c r="D203">
        <v>498.44158310659981</v>
      </c>
    </row>
    <row r="204" spans="1:4" x14ac:dyDescent="0.25">
      <c r="A204" t="s">
        <v>204</v>
      </c>
      <c r="B204">
        <v>440.69418684428143</v>
      </c>
      <c r="C204">
        <v>421.91887040016798</v>
      </c>
      <c r="D204">
        <v>457.76301919519153</v>
      </c>
    </row>
    <row r="205" spans="1:4" x14ac:dyDescent="0.25">
      <c r="A205" t="s">
        <v>205</v>
      </c>
      <c r="B205">
        <v>416.19506910948996</v>
      </c>
      <c r="C205">
        <v>605.69202567010188</v>
      </c>
      <c r="D205">
        <v>327.40963096503833</v>
      </c>
    </row>
    <row r="206" spans="1:4" x14ac:dyDescent="0.25">
      <c r="A206" t="s">
        <v>206</v>
      </c>
      <c r="B206">
        <v>547.07977029161896</v>
      </c>
      <c r="C206">
        <v>579.8486052334589</v>
      </c>
      <c r="D206">
        <v>513.32657454755736</v>
      </c>
    </row>
    <row r="207" spans="1:4" x14ac:dyDescent="0.25">
      <c r="A207" t="s">
        <v>207</v>
      </c>
      <c r="B207">
        <v>420.7141253655625</v>
      </c>
      <c r="C207">
        <v>492.92657319643342</v>
      </c>
      <c r="D207">
        <v>355.87379939735069</v>
      </c>
    </row>
    <row r="208" spans="1:4" x14ac:dyDescent="0.25">
      <c r="A208" t="s">
        <v>208</v>
      </c>
      <c r="B208">
        <v>420.90711970251579</v>
      </c>
      <c r="C208">
        <v>439.99538679694086</v>
      </c>
      <c r="D208">
        <v>379.08120944753421</v>
      </c>
    </row>
    <row r="209" spans="1:4" x14ac:dyDescent="0.25">
      <c r="A209" t="s">
        <v>209</v>
      </c>
      <c r="B209">
        <v>472.90108007875074</v>
      </c>
      <c r="C209">
        <v>515.89966491871701</v>
      </c>
      <c r="D209">
        <v>457.31483637183317</v>
      </c>
    </row>
    <row r="210" spans="1:4" x14ac:dyDescent="0.25">
      <c r="A210" t="s">
        <v>210</v>
      </c>
      <c r="B210">
        <v>500.66267038748396</v>
      </c>
      <c r="C210">
        <v>463.75952319540454</v>
      </c>
      <c r="D210">
        <v>506.73411704642365</v>
      </c>
    </row>
    <row r="211" spans="1:4" x14ac:dyDescent="0.25">
      <c r="A211" t="s">
        <v>211</v>
      </c>
      <c r="B211">
        <v>486.0230675434704</v>
      </c>
      <c r="C211">
        <v>417.98934027350799</v>
      </c>
      <c r="D211">
        <v>536.71964748955133</v>
      </c>
    </row>
    <row r="212" spans="1:4" x14ac:dyDescent="0.25">
      <c r="A212" t="s">
        <v>212</v>
      </c>
      <c r="B212">
        <v>362.98514946434921</v>
      </c>
      <c r="C212">
        <v>308.09369284288539</v>
      </c>
      <c r="D212">
        <v>386.30438752001174</v>
      </c>
    </row>
    <row r="213" spans="1:4" x14ac:dyDescent="0.25">
      <c r="A213" t="s">
        <v>213</v>
      </c>
      <c r="B213">
        <v>301.01755292848441</v>
      </c>
      <c r="C213">
        <v>356.67167706387784</v>
      </c>
      <c r="D213">
        <v>280.66432486107271</v>
      </c>
    </row>
    <row r="214" spans="1:4" x14ac:dyDescent="0.25">
      <c r="A214" t="s">
        <v>214</v>
      </c>
      <c r="B214">
        <v>324.43663667420117</v>
      </c>
      <c r="C214">
        <v>335.70367090723278</v>
      </c>
      <c r="D214">
        <v>320.95791187532177</v>
      </c>
    </row>
    <row r="215" spans="1:4" x14ac:dyDescent="0.25">
      <c r="A215" t="s">
        <v>215</v>
      </c>
      <c r="B215">
        <v>319.99232060066981</v>
      </c>
      <c r="C215">
        <v>314.96228599646008</v>
      </c>
      <c r="D215">
        <v>306.62948047223506</v>
      </c>
    </row>
    <row r="216" spans="1:4" x14ac:dyDescent="0.25">
      <c r="A216" t="s">
        <v>216</v>
      </c>
      <c r="B216">
        <v>327.48014561299533</v>
      </c>
      <c r="C216">
        <v>404.61427560583701</v>
      </c>
      <c r="D216">
        <v>262.84859397234936</v>
      </c>
    </row>
    <row r="217" spans="1:4" x14ac:dyDescent="0.25">
      <c r="A217" t="s">
        <v>217</v>
      </c>
      <c r="B217">
        <v>345.11821914607981</v>
      </c>
      <c r="C217">
        <v>419.80377746131319</v>
      </c>
      <c r="D217">
        <v>269.85365005689954</v>
      </c>
    </row>
    <row r="218" spans="1:4" x14ac:dyDescent="0.25">
      <c r="A218" t="s">
        <v>218</v>
      </c>
      <c r="B218">
        <v>300.82157037122658</v>
      </c>
      <c r="C218">
        <v>288.61542690300257</v>
      </c>
      <c r="D218">
        <v>297.16380954978104</v>
      </c>
    </row>
    <row r="219" spans="1:4" x14ac:dyDescent="0.25">
      <c r="A219" t="s">
        <v>219</v>
      </c>
      <c r="B219">
        <v>353.72185948634939</v>
      </c>
      <c r="C219">
        <v>358.78446761582813</v>
      </c>
      <c r="D219">
        <v>343.228268341118</v>
      </c>
    </row>
    <row r="220" spans="1:4" x14ac:dyDescent="0.25">
      <c r="A220" t="s">
        <v>220</v>
      </c>
      <c r="B220">
        <v>277.5106776752034</v>
      </c>
      <c r="C220">
        <v>352.12117149765828</v>
      </c>
      <c r="D220">
        <v>250.25723899910997</v>
      </c>
    </row>
    <row r="221" spans="1:4" x14ac:dyDescent="0.25">
      <c r="A221" t="s">
        <v>221</v>
      </c>
      <c r="B221">
        <v>307.26822203606537</v>
      </c>
      <c r="C221">
        <v>336.63574854961644</v>
      </c>
      <c r="D221">
        <v>303.11384931263763</v>
      </c>
    </row>
    <row r="222" spans="1:4" x14ac:dyDescent="0.25">
      <c r="A222" t="s">
        <v>222</v>
      </c>
      <c r="B222">
        <v>368.61672031705638</v>
      </c>
      <c r="C222">
        <v>372.17970489660195</v>
      </c>
      <c r="D222">
        <v>370.57658487214889</v>
      </c>
    </row>
    <row r="223" spans="1:4" x14ac:dyDescent="0.25">
      <c r="A223" t="s">
        <v>223</v>
      </c>
      <c r="B223">
        <v>326.5030245712291</v>
      </c>
      <c r="C223">
        <v>321.74560380921508</v>
      </c>
      <c r="D223">
        <v>315.33543594599689</v>
      </c>
    </row>
    <row r="224" spans="1:4" x14ac:dyDescent="0.25">
      <c r="A224" t="s">
        <v>224</v>
      </c>
      <c r="B224">
        <v>337.10190610833251</v>
      </c>
      <c r="C224">
        <v>338.93581879527591</v>
      </c>
      <c r="D224">
        <v>336.05804720655556</v>
      </c>
    </row>
    <row r="225" spans="1:4" x14ac:dyDescent="0.25">
      <c r="A225" t="s">
        <v>225</v>
      </c>
      <c r="B225">
        <v>349.40751891684795</v>
      </c>
      <c r="C225">
        <v>319.91924475933337</v>
      </c>
      <c r="D225">
        <v>375.29072044808868</v>
      </c>
    </row>
    <row r="226" spans="1:4" x14ac:dyDescent="0.25">
      <c r="A226" t="s">
        <v>226</v>
      </c>
      <c r="B226">
        <v>358.64633095391679</v>
      </c>
      <c r="C226">
        <v>396.12772960560039</v>
      </c>
      <c r="D226">
        <v>315.88872863735895</v>
      </c>
    </row>
    <row r="227" spans="1:4" x14ac:dyDescent="0.25">
      <c r="A227" t="s">
        <v>227</v>
      </c>
      <c r="B227">
        <v>343.49703048904854</v>
      </c>
      <c r="C227">
        <v>386.87711736566212</v>
      </c>
      <c r="D227">
        <v>297.44500452202681</v>
      </c>
    </row>
    <row r="228" spans="1:4" x14ac:dyDescent="0.25">
      <c r="A228" t="s">
        <v>228</v>
      </c>
      <c r="B228">
        <v>305.67219559773093</v>
      </c>
      <c r="C228">
        <v>303.40257479961656</v>
      </c>
      <c r="D228">
        <v>293.71373744928604</v>
      </c>
    </row>
    <row r="229" spans="1:4" x14ac:dyDescent="0.25">
      <c r="A229" t="s">
        <v>229</v>
      </c>
      <c r="B229">
        <v>337.21637491207002</v>
      </c>
      <c r="C229">
        <v>368.34708864426574</v>
      </c>
      <c r="D229">
        <v>312.0020723011279</v>
      </c>
    </row>
    <row r="230" spans="1:4" x14ac:dyDescent="0.25">
      <c r="A230" t="s">
        <v>230</v>
      </c>
      <c r="B230">
        <v>375.28558656892068</v>
      </c>
      <c r="C230">
        <v>312.30080855490678</v>
      </c>
      <c r="D230">
        <v>438.14585059332813</v>
      </c>
    </row>
    <row r="231" spans="1:4" x14ac:dyDescent="0.25">
      <c r="A231" t="s">
        <v>231</v>
      </c>
      <c r="B231">
        <v>323.8595902186629</v>
      </c>
      <c r="C231">
        <v>349.25211805822107</v>
      </c>
      <c r="D231">
        <v>298.15882503823337</v>
      </c>
    </row>
    <row r="232" spans="1:4" x14ac:dyDescent="0.25">
      <c r="A232" t="s">
        <v>232</v>
      </c>
      <c r="B232">
        <v>310.9660716070116</v>
      </c>
      <c r="C232">
        <v>280.75661994307796</v>
      </c>
      <c r="D232">
        <v>314.30469762788607</v>
      </c>
    </row>
    <row r="233" spans="1:4" x14ac:dyDescent="0.25">
      <c r="A233" t="s">
        <v>233</v>
      </c>
      <c r="B233">
        <v>382.48733568230301</v>
      </c>
      <c r="C233">
        <v>358.82632679042439</v>
      </c>
      <c r="D233">
        <v>403.96340900638194</v>
      </c>
    </row>
    <row r="234" spans="1:4" x14ac:dyDescent="0.25">
      <c r="A234" t="s">
        <v>234</v>
      </c>
      <c r="B234">
        <v>354.86417493141994</v>
      </c>
      <c r="C234">
        <v>297.29664459380245</v>
      </c>
      <c r="D234">
        <v>416.19530334839214</v>
      </c>
    </row>
    <row r="235" spans="1:4" x14ac:dyDescent="0.25">
      <c r="A235" t="s">
        <v>235</v>
      </c>
      <c r="B235">
        <v>302.67693636068225</v>
      </c>
      <c r="C235">
        <v>291.36970902036296</v>
      </c>
      <c r="D235">
        <v>320.19671378263604</v>
      </c>
    </row>
    <row r="236" spans="1:4" x14ac:dyDescent="0.25">
      <c r="A236" t="s">
        <v>236</v>
      </c>
      <c r="B236">
        <v>298.08241767315138</v>
      </c>
      <c r="C236">
        <v>318.9101824375436</v>
      </c>
      <c r="D236">
        <v>290.52058969399712</v>
      </c>
    </row>
    <row r="237" spans="1:4" x14ac:dyDescent="0.25">
      <c r="A237" t="s">
        <v>237</v>
      </c>
      <c r="B237">
        <v>392.80561517353641</v>
      </c>
      <c r="C237">
        <v>364.62005780868697</v>
      </c>
      <c r="D237">
        <v>408.48120462644067</v>
      </c>
    </row>
    <row r="238" spans="1:4" x14ac:dyDescent="0.25">
      <c r="A238" t="s">
        <v>238</v>
      </c>
      <c r="B238">
        <v>311.51966064833272</v>
      </c>
      <c r="C238">
        <v>388.48385490639339</v>
      </c>
      <c r="D238">
        <v>251.81146055949887</v>
      </c>
    </row>
    <row r="239" spans="1:4" x14ac:dyDescent="0.25">
      <c r="A239" t="s">
        <v>239</v>
      </c>
      <c r="B239">
        <v>346.42659504204005</v>
      </c>
      <c r="C239">
        <v>304.13366191269381</v>
      </c>
      <c r="D239">
        <v>376.88720282539794</v>
      </c>
    </row>
    <row r="240" spans="1:4" x14ac:dyDescent="0.25">
      <c r="A240" t="s">
        <v>240</v>
      </c>
      <c r="B240">
        <v>363.77579437103168</v>
      </c>
      <c r="C240">
        <v>335.6764477510456</v>
      </c>
      <c r="D240">
        <v>405.89756127311466</v>
      </c>
    </row>
    <row r="241" spans="1:4" x14ac:dyDescent="0.25">
      <c r="A241" t="s">
        <v>241</v>
      </c>
      <c r="B241">
        <v>352.40407013988954</v>
      </c>
      <c r="C241">
        <v>317.39282278415044</v>
      </c>
      <c r="D241">
        <v>374.12356056749894</v>
      </c>
    </row>
    <row r="242" spans="1:4" x14ac:dyDescent="0.25">
      <c r="A242" t="s">
        <v>242</v>
      </c>
      <c r="B242">
        <v>258.58789038160251</v>
      </c>
      <c r="C242">
        <v>246.38361343737387</v>
      </c>
      <c r="D242">
        <v>275.53328138485699</v>
      </c>
    </row>
    <row r="243" spans="1:4" x14ac:dyDescent="0.25">
      <c r="A243" t="s">
        <v>243</v>
      </c>
      <c r="B243">
        <v>405.33871112829468</v>
      </c>
      <c r="C243">
        <v>417.19183448127751</v>
      </c>
      <c r="D243">
        <v>361.51474450114279</v>
      </c>
    </row>
    <row r="244" spans="1:4" x14ac:dyDescent="0.25">
      <c r="A244" t="s">
        <v>244</v>
      </c>
      <c r="B244">
        <v>397.80391629541475</v>
      </c>
      <c r="C244">
        <v>398.70299502992071</v>
      </c>
      <c r="D244">
        <v>388.81010461783762</v>
      </c>
    </row>
    <row r="245" spans="1:4" x14ac:dyDescent="0.25">
      <c r="A245" t="s">
        <v>245</v>
      </c>
      <c r="B245">
        <v>395.31921814398544</v>
      </c>
      <c r="C245">
        <v>366.74348002946874</v>
      </c>
      <c r="D245">
        <v>402.90358590021646</v>
      </c>
    </row>
    <row r="246" spans="1:4" x14ac:dyDescent="0.25">
      <c r="A246" t="s">
        <v>246</v>
      </c>
      <c r="B246">
        <v>438.17901359848213</v>
      </c>
      <c r="C246">
        <v>480.98262778597251</v>
      </c>
      <c r="D246">
        <v>399.46158112654678</v>
      </c>
    </row>
    <row r="247" spans="1:4" x14ac:dyDescent="0.25">
      <c r="A247" t="s">
        <v>247</v>
      </c>
      <c r="B247">
        <v>466.4366811284018</v>
      </c>
      <c r="C247">
        <v>480.02700658340927</v>
      </c>
      <c r="D247">
        <v>420.07856316987795</v>
      </c>
    </row>
    <row r="248" spans="1:4" x14ac:dyDescent="0.25">
      <c r="A248" t="s">
        <v>248</v>
      </c>
      <c r="B248">
        <v>528.91603700586938</v>
      </c>
      <c r="C248">
        <v>578.36724896097599</v>
      </c>
      <c r="D248">
        <v>464.68362411958378</v>
      </c>
    </row>
    <row r="249" spans="1:4" x14ac:dyDescent="0.25">
      <c r="A249" t="s">
        <v>249</v>
      </c>
      <c r="B249">
        <v>405.37073123301388</v>
      </c>
      <c r="C249">
        <v>450.44214549160301</v>
      </c>
      <c r="D249">
        <v>358.47999490358518</v>
      </c>
    </row>
    <row r="250" spans="1:4" x14ac:dyDescent="0.25">
      <c r="A250" t="s">
        <v>250</v>
      </c>
      <c r="B250">
        <v>316.02517847701085</v>
      </c>
      <c r="C250">
        <v>236.17553000296343</v>
      </c>
      <c r="D250">
        <v>357.41169576780857</v>
      </c>
    </row>
    <row r="251" spans="1:4" x14ac:dyDescent="0.25">
      <c r="A251" t="s">
        <v>251</v>
      </c>
      <c r="B251">
        <v>412.86346514092497</v>
      </c>
      <c r="C251">
        <v>377.64148683568567</v>
      </c>
      <c r="D251">
        <v>433.95610388302919</v>
      </c>
    </row>
    <row r="252" spans="1:4" x14ac:dyDescent="0.25">
      <c r="A252" t="s">
        <v>252</v>
      </c>
      <c r="B252">
        <v>398.57047429362439</v>
      </c>
      <c r="C252">
        <v>370.65610200215076</v>
      </c>
      <c r="D252">
        <v>434.86389546857629</v>
      </c>
    </row>
    <row r="253" spans="1:4" x14ac:dyDescent="0.25">
      <c r="A253" t="s">
        <v>253</v>
      </c>
      <c r="B253">
        <v>403.97769147313113</v>
      </c>
      <c r="C253">
        <v>391.42168283225749</v>
      </c>
      <c r="D253">
        <v>429.26967181176599</v>
      </c>
    </row>
    <row r="254" spans="1:4" x14ac:dyDescent="0.25">
      <c r="A254" t="s">
        <v>254</v>
      </c>
      <c r="B254">
        <v>400.2793198192835</v>
      </c>
      <c r="C254">
        <v>401.36625364292422</v>
      </c>
      <c r="D254">
        <v>407.0038303655092</v>
      </c>
    </row>
    <row r="255" spans="1:4" x14ac:dyDescent="0.25">
      <c r="A255" t="s">
        <v>255</v>
      </c>
      <c r="B255">
        <v>413.95949420363172</v>
      </c>
      <c r="C255">
        <v>365.73972427997734</v>
      </c>
      <c r="D255">
        <v>438.0944468423296</v>
      </c>
    </row>
    <row r="256" spans="1:4" x14ac:dyDescent="0.25">
      <c r="A256" t="s">
        <v>256</v>
      </c>
      <c r="B256">
        <v>295.51066482180863</v>
      </c>
      <c r="C256">
        <v>287.01265475826403</v>
      </c>
      <c r="D256">
        <v>290.11550635865677</v>
      </c>
    </row>
    <row r="257" spans="1:4" x14ac:dyDescent="0.25">
      <c r="A257" t="s">
        <v>257</v>
      </c>
      <c r="B257">
        <v>330.61316619262004</v>
      </c>
      <c r="C257">
        <v>366.14767745395864</v>
      </c>
      <c r="D257">
        <v>285.17356936358192</v>
      </c>
    </row>
    <row r="258" spans="1:4" x14ac:dyDescent="0.25">
      <c r="A258" t="s">
        <v>258</v>
      </c>
      <c r="B258">
        <v>359.41799735349213</v>
      </c>
      <c r="C258">
        <v>304.80200441045054</v>
      </c>
      <c r="D258">
        <v>409.14246316887545</v>
      </c>
    </row>
    <row r="259" spans="1:4" x14ac:dyDescent="0.25">
      <c r="A259" t="s">
        <v>259</v>
      </c>
      <c r="B259">
        <v>358.53428791097923</v>
      </c>
      <c r="C259">
        <v>306.83147902462315</v>
      </c>
      <c r="D259">
        <v>381.28150630031865</v>
      </c>
    </row>
    <row r="260" spans="1:4" x14ac:dyDescent="0.25">
      <c r="A260" t="s">
        <v>260</v>
      </c>
      <c r="B260">
        <v>448.0342843168786</v>
      </c>
      <c r="C260">
        <v>400.01428563783247</v>
      </c>
      <c r="D260">
        <v>492.71655756508295</v>
      </c>
    </row>
    <row r="261" spans="1:4" x14ac:dyDescent="0.25">
      <c r="A261" t="s">
        <v>261</v>
      </c>
      <c r="B261">
        <v>540.20948254594509</v>
      </c>
      <c r="C261">
        <v>490.85663658961215</v>
      </c>
      <c r="D261">
        <v>604.66057153115298</v>
      </c>
    </row>
    <row r="262" spans="1:4" x14ac:dyDescent="0.25">
      <c r="A262" t="s">
        <v>262</v>
      </c>
      <c r="B262">
        <v>352.02732382535157</v>
      </c>
      <c r="C262">
        <v>294.02273915556441</v>
      </c>
      <c r="D262">
        <v>380.55353891396885</v>
      </c>
    </row>
    <row r="263" spans="1:4" x14ac:dyDescent="0.25">
      <c r="A263" t="s">
        <v>263</v>
      </c>
      <c r="B263">
        <v>376.84483094105627</v>
      </c>
      <c r="C263">
        <v>328.31698317816461</v>
      </c>
      <c r="D263">
        <v>407.44280589110963</v>
      </c>
    </row>
    <row r="264" spans="1:4" x14ac:dyDescent="0.25">
      <c r="A264" t="s">
        <v>264</v>
      </c>
      <c r="B264">
        <v>333.07320038412126</v>
      </c>
      <c r="C264">
        <v>351.06067135204239</v>
      </c>
      <c r="D264">
        <v>323.1000329472767</v>
      </c>
    </row>
    <row r="265" spans="1:4" x14ac:dyDescent="0.25">
      <c r="A265" t="s">
        <v>265</v>
      </c>
      <c r="B265">
        <v>367.91048466938724</v>
      </c>
      <c r="C265">
        <v>337.10242377850534</v>
      </c>
      <c r="D265">
        <v>382.97459008972629</v>
      </c>
    </row>
    <row r="266" spans="1:4" x14ac:dyDescent="0.25">
      <c r="A266" t="s">
        <v>266</v>
      </c>
      <c r="B266">
        <v>483.52678742227175</v>
      </c>
      <c r="C266">
        <v>419.32109822518652</v>
      </c>
      <c r="D266">
        <v>497.6079731285148</v>
      </c>
    </row>
    <row r="267" spans="1:4" x14ac:dyDescent="0.25">
      <c r="A267" t="s">
        <v>267</v>
      </c>
      <c r="B267">
        <v>414.8366595250265</v>
      </c>
      <c r="C267">
        <v>460.76095683516951</v>
      </c>
      <c r="D267">
        <v>352.12573332357448</v>
      </c>
    </row>
    <row r="268" spans="1:4" x14ac:dyDescent="0.25">
      <c r="A268" t="s">
        <v>268</v>
      </c>
      <c r="B268">
        <v>383.33634829212747</v>
      </c>
      <c r="C268">
        <v>321.21396843540106</v>
      </c>
      <c r="D268">
        <v>435.58770947665892</v>
      </c>
    </row>
    <row r="269" spans="1:4" x14ac:dyDescent="0.25">
      <c r="A269" t="s">
        <v>269</v>
      </c>
      <c r="B269">
        <v>453.77012658808792</v>
      </c>
      <c r="C269">
        <v>442.80100551989608</v>
      </c>
      <c r="D269">
        <v>425.99819746684472</v>
      </c>
    </row>
    <row r="270" spans="1:4" x14ac:dyDescent="0.25">
      <c r="A270" t="s">
        <v>270</v>
      </c>
      <c r="B270">
        <v>372.11021623031286</v>
      </c>
      <c r="C270">
        <v>342.02771210630522</v>
      </c>
      <c r="D270">
        <v>390.48023777102469</v>
      </c>
    </row>
    <row r="271" spans="1:4" x14ac:dyDescent="0.25">
      <c r="A271" t="s">
        <v>271</v>
      </c>
      <c r="B271">
        <v>372.89308100266157</v>
      </c>
      <c r="C271">
        <v>334.9436508409002</v>
      </c>
      <c r="D271">
        <v>404.25447284805631</v>
      </c>
    </row>
    <row r="272" spans="1:4" x14ac:dyDescent="0.25">
      <c r="A272" t="s">
        <v>272</v>
      </c>
      <c r="B272">
        <v>418.41259060069831</v>
      </c>
      <c r="C272">
        <v>347.52743703164037</v>
      </c>
      <c r="D272">
        <v>438.91411799077855</v>
      </c>
    </row>
    <row r="273" spans="1:4" x14ac:dyDescent="0.25">
      <c r="A273" t="s">
        <v>273</v>
      </c>
      <c r="B273">
        <v>342.08867090941197</v>
      </c>
      <c r="C273">
        <v>286.3046621330227</v>
      </c>
      <c r="D273">
        <v>366.62164524640087</v>
      </c>
    </row>
    <row r="274" spans="1:4" x14ac:dyDescent="0.25">
      <c r="A274" t="s">
        <v>274</v>
      </c>
      <c r="B274">
        <v>426.28974974281687</v>
      </c>
      <c r="C274">
        <v>432.64153153600705</v>
      </c>
      <c r="D274">
        <v>406.39959065392372</v>
      </c>
    </row>
    <row r="275" spans="1:4" x14ac:dyDescent="0.25">
      <c r="A275" t="s">
        <v>275</v>
      </c>
      <c r="B275">
        <v>414.83925116530628</v>
      </c>
      <c r="C275">
        <v>385.46488572968678</v>
      </c>
      <c r="D275">
        <v>426.1282921351409</v>
      </c>
    </row>
    <row r="276" spans="1:4" x14ac:dyDescent="0.25">
      <c r="A276" t="s">
        <v>276</v>
      </c>
      <c r="B276">
        <v>409.47794055477669</v>
      </c>
      <c r="C276">
        <v>461.54562870381454</v>
      </c>
      <c r="D276">
        <v>360.79725888537251</v>
      </c>
    </row>
    <row r="277" spans="1:4" x14ac:dyDescent="0.25">
      <c r="A277" t="s">
        <v>277</v>
      </c>
      <c r="B277">
        <v>550.16454477948832</v>
      </c>
      <c r="C277">
        <v>565.61397335486652</v>
      </c>
      <c r="D277">
        <v>484.92841895539658</v>
      </c>
    </row>
    <row r="278" spans="1:4" x14ac:dyDescent="0.25">
      <c r="A278" t="s">
        <v>278</v>
      </c>
      <c r="B278">
        <v>405.75409096537896</v>
      </c>
      <c r="C278">
        <v>438.89694704766305</v>
      </c>
      <c r="D278">
        <v>367.91331125092893</v>
      </c>
    </row>
    <row r="279" spans="1:4" x14ac:dyDescent="0.25">
      <c r="A279" t="s">
        <v>279</v>
      </c>
      <c r="B279">
        <v>365.73029448587465</v>
      </c>
      <c r="C279">
        <v>412.45825055569713</v>
      </c>
      <c r="D279">
        <v>310.41462743227055</v>
      </c>
    </row>
    <row r="280" spans="1:4" x14ac:dyDescent="0.25">
      <c r="A280" t="s">
        <v>280</v>
      </c>
      <c r="B280">
        <v>397.47021740514742</v>
      </c>
      <c r="C280">
        <v>435.91251743747443</v>
      </c>
      <c r="D280">
        <v>305.07834294482836</v>
      </c>
    </row>
    <row r="281" spans="1:4" x14ac:dyDescent="0.25">
      <c r="A281" t="s">
        <v>281</v>
      </c>
      <c r="B281">
        <v>334.8168908578798</v>
      </c>
      <c r="C281">
        <v>365.50325910563407</v>
      </c>
      <c r="D281">
        <v>299.51368483321301</v>
      </c>
    </row>
    <row r="282" spans="1:4" x14ac:dyDescent="0.25">
      <c r="A282" t="s">
        <v>282</v>
      </c>
      <c r="B282">
        <v>342.48366716532871</v>
      </c>
      <c r="C282">
        <v>389.91545410794936</v>
      </c>
      <c r="D282">
        <v>284.9351441122285</v>
      </c>
    </row>
    <row r="283" spans="1:4" x14ac:dyDescent="0.25">
      <c r="A283" t="s">
        <v>283</v>
      </c>
      <c r="B283">
        <v>422.62030691160288</v>
      </c>
      <c r="C283">
        <v>394.72350277873505</v>
      </c>
      <c r="D283">
        <v>436.12565799442535</v>
      </c>
    </row>
    <row r="284" spans="1:4" x14ac:dyDescent="0.25">
      <c r="A284" t="s">
        <v>284</v>
      </c>
      <c r="B284">
        <v>345.19608865465716</v>
      </c>
      <c r="C284">
        <v>332.75359189640778</v>
      </c>
      <c r="D284">
        <v>346.23380932027385</v>
      </c>
    </row>
    <row r="285" spans="1:4" x14ac:dyDescent="0.25">
      <c r="A285" t="s">
        <v>285</v>
      </c>
      <c r="B285">
        <v>360.959182372903</v>
      </c>
      <c r="C285">
        <v>298.48167042801259</v>
      </c>
      <c r="D285">
        <v>418.95878030636965</v>
      </c>
    </row>
    <row r="286" spans="1:4" x14ac:dyDescent="0.25">
      <c r="A286" t="s">
        <v>286</v>
      </c>
      <c r="B286">
        <v>376.30685739297803</v>
      </c>
      <c r="C286">
        <v>378.23169478566729</v>
      </c>
      <c r="D286">
        <v>366.53627871428324</v>
      </c>
    </row>
    <row r="287" spans="1:4" x14ac:dyDescent="0.25">
      <c r="A287" t="s">
        <v>287</v>
      </c>
      <c r="B287">
        <v>353.04145333005852</v>
      </c>
      <c r="C287">
        <v>384.29162915112283</v>
      </c>
      <c r="D287">
        <v>322.81568808080397</v>
      </c>
    </row>
    <row r="288" spans="1:4" x14ac:dyDescent="0.25">
      <c r="A288" t="s">
        <v>288</v>
      </c>
      <c r="B288">
        <v>344.06831242710882</v>
      </c>
      <c r="C288">
        <v>344.87066645887489</v>
      </c>
      <c r="D288">
        <v>348.5079830753715</v>
      </c>
    </row>
    <row r="289" spans="1:4" x14ac:dyDescent="0.25">
      <c r="A289" t="s">
        <v>289</v>
      </c>
      <c r="B289">
        <v>467.68779356437557</v>
      </c>
      <c r="C289">
        <v>451.59850929493581</v>
      </c>
      <c r="D289">
        <v>417.15214866364641</v>
      </c>
    </row>
    <row r="290" spans="1:4" x14ac:dyDescent="0.25">
      <c r="A290" t="s">
        <v>290</v>
      </c>
      <c r="B290">
        <v>362.85226583856797</v>
      </c>
      <c r="C290">
        <v>358.70931493727306</v>
      </c>
      <c r="D290">
        <v>350.36894009634267</v>
      </c>
    </row>
    <row r="291" spans="1:4" x14ac:dyDescent="0.25">
      <c r="A291" t="s">
        <v>291</v>
      </c>
      <c r="B291">
        <v>369.63392569428731</v>
      </c>
      <c r="C291">
        <v>335.01190664262714</v>
      </c>
      <c r="D291">
        <v>444.12050783911133</v>
      </c>
    </row>
    <row r="292" spans="1:4" x14ac:dyDescent="0.25">
      <c r="A292" t="s">
        <v>292</v>
      </c>
      <c r="B292">
        <v>309.35692008981755</v>
      </c>
      <c r="C292">
        <v>266.73536681658373</v>
      </c>
      <c r="D292">
        <v>374.911420781228</v>
      </c>
    </row>
    <row r="293" spans="1:4" x14ac:dyDescent="0.25">
      <c r="A293" t="s">
        <v>293</v>
      </c>
      <c r="B293">
        <v>385.42258799823242</v>
      </c>
      <c r="C293">
        <v>365.48686368600841</v>
      </c>
      <c r="D293">
        <v>394.59294702419561</v>
      </c>
    </row>
    <row r="294" spans="1:4" x14ac:dyDescent="0.25">
      <c r="A294" t="s">
        <v>294</v>
      </c>
      <c r="B294">
        <v>307.02078156521156</v>
      </c>
      <c r="C294">
        <v>301.28811059063639</v>
      </c>
      <c r="D294">
        <v>282.25386577290607</v>
      </c>
    </row>
    <row r="295" spans="1:4" x14ac:dyDescent="0.25">
      <c r="A295" t="s">
        <v>295</v>
      </c>
      <c r="B295">
        <v>390.9195557274769</v>
      </c>
      <c r="C295">
        <v>392.85222162580021</v>
      </c>
      <c r="D295">
        <v>373.12001619010022</v>
      </c>
    </row>
    <row r="296" spans="1:4" x14ac:dyDescent="0.25">
      <c r="A296" t="s">
        <v>296</v>
      </c>
      <c r="B296">
        <v>388.13671090390847</v>
      </c>
      <c r="C296">
        <v>331.11394985258909</v>
      </c>
      <c r="D296">
        <v>434.67990199031181</v>
      </c>
    </row>
    <row r="297" spans="1:4" x14ac:dyDescent="0.25">
      <c r="A297" t="s">
        <v>297</v>
      </c>
      <c r="B297">
        <v>401.42953183376596</v>
      </c>
      <c r="C297">
        <v>367.71178876600044</v>
      </c>
      <c r="D297">
        <v>372.07743580019121</v>
      </c>
    </row>
    <row r="298" spans="1:4" x14ac:dyDescent="0.25">
      <c r="A298" t="s">
        <v>298</v>
      </c>
      <c r="B298">
        <v>404.21914419302607</v>
      </c>
      <c r="C298">
        <v>385.68900223971457</v>
      </c>
      <c r="D298">
        <v>431.68601409147055</v>
      </c>
    </row>
    <row r="299" spans="1:4" x14ac:dyDescent="0.25">
      <c r="A299" t="s">
        <v>299</v>
      </c>
      <c r="B299">
        <v>188.720570815076</v>
      </c>
      <c r="C299">
        <v>311.17317948451148</v>
      </c>
      <c r="D299">
        <v>93.937249284298318</v>
      </c>
    </row>
    <row r="300" spans="1:4" x14ac:dyDescent="0.25">
      <c r="A300" t="s">
        <v>300</v>
      </c>
      <c r="B300">
        <v>348.52894471294485</v>
      </c>
      <c r="C300">
        <v>403.83423722765735</v>
      </c>
      <c r="D300">
        <v>296.91088895974497</v>
      </c>
    </row>
    <row r="301" spans="1:4" x14ac:dyDescent="0.25">
      <c r="A301" t="s">
        <v>301</v>
      </c>
      <c r="B301">
        <v>378.85616509584128</v>
      </c>
      <c r="C301">
        <v>393.17526548431397</v>
      </c>
      <c r="D301">
        <v>364.30505822663781</v>
      </c>
    </row>
    <row r="302" spans="1:4" x14ac:dyDescent="0.25">
      <c r="A302" t="s">
        <v>302</v>
      </c>
      <c r="B302">
        <v>360.40458894683513</v>
      </c>
      <c r="C302">
        <v>432.40065301649662</v>
      </c>
      <c r="D302">
        <v>302.39179615859155</v>
      </c>
    </row>
    <row r="303" spans="1:4" x14ac:dyDescent="0.25">
      <c r="A303" t="s">
        <v>303</v>
      </c>
      <c r="B303">
        <v>357.94839517541521</v>
      </c>
      <c r="C303">
        <v>321.66832106318304</v>
      </c>
      <c r="D303">
        <v>406.60595831713403</v>
      </c>
    </row>
    <row r="304" spans="1:4" x14ac:dyDescent="0.25">
      <c r="A304" t="s">
        <v>304</v>
      </c>
      <c r="B304">
        <v>379.94983415395507</v>
      </c>
      <c r="C304">
        <v>297.87594806582342</v>
      </c>
      <c r="D304">
        <v>451.23726134960521</v>
      </c>
    </row>
    <row r="305" spans="1:4" x14ac:dyDescent="0.25">
      <c r="A305" t="s">
        <v>305</v>
      </c>
      <c r="B305">
        <v>337.2970673607648</v>
      </c>
      <c r="C305">
        <v>341.30744669714528</v>
      </c>
      <c r="D305">
        <v>309.0116357996273</v>
      </c>
    </row>
    <row r="306" spans="1:4" x14ac:dyDescent="0.25">
      <c r="A306" t="s">
        <v>306</v>
      </c>
      <c r="B306">
        <v>355.87514830840007</v>
      </c>
      <c r="C306">
        <v>379.22793043394699</v>
      </c>
      <c r="D306">
        <v>343.78303886966387</v>
      </c>
    </row>
    <row r="307" spans="1:4" x14ac:dyDescent="0.25">
      <c r="A307" t="s">
        <v>307</v>
      </c>
      <c r="B307">
        <v>459.20404621932971</v>
      </c>
      <c r="C307">
        <v>543.03913837663822</v>
      </c>
      <c r="D307">
        <v>363.46772167105735</v>
      </c>
    </row>
    <row r="308" spans="1:4" x14ac:dyDescent="0.25">
      <c r="A308" t="s">
        <v>308</v>
      </c>
      <c r="B308">
        <v>387.16732529712158</v>
      </c>
      <c r="C308">
        <v>365.62330749495624</v>
      </c>
      <c r="D308">
        <v>412.46919591521788</v>
      </c>
    </row>
    <row r="309" spans="1:4" x14ac:dyDescent="0.25">
      <c r="A309" t="s">
        <v>309</v>
      </c>
      <c r="B309">
        <v>268.08573775326749</v>
      </c>
      <c r="C309">
        <v>322.29122148137282</v>
      </c>
      <c r="D309">
        <v>256.59824843548023</v>
      </c>
    </row>
    <row r="310" spans="1:4" x14ac:dyDescent="0.25">
      <c r="A310" t="s">
        <v>310</v>
      </c>
      <c r="B310">
        <v>406.98376057680753</v>
      </c>
      <c r="C310">
        <v>394.257160235985</v>
      </c>
      <c r="D310">
        <v>397.24809431836769</v>
      </c>
    </row>
    <row r="311" spans="1:4" x14ac:dyDescent="0.25">
      <c r="A311" t="s">
        <v>311</v>
      </c>
      <c r="B311">
        <v>311.59417535992839</v>
      </c>
      <c r="C311">
        <v>348.9188988936537</v>
      </c>
      <c r="D311">
        <v>298.68960288487659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POP_PADRAO</vt:lpstr>
      <vt:lpstr>POP_2021_FX_ETARIA</vt:lpstr>
      <vt:lpstr>OBITOS</vt:lpstr>
      <vt:lpstr>TP_GERAL</vt:lpstr>
      <vt:lpstr>TP_NGR</vt:lpstr>
      <vt:lpstr>TP_BRC</vt:lpstr>
      <vt:lpstr>GIS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Cavalcante</dc:creator>
  <cp:lastModifiedBy>polis</cp:lastModifiedBy>
  <dcterms:created xsi:type="dcterms:W3CDTF">2022-01-21T21:51:43Z</dcterms:created>
  <dcterms:modified xsi:type="dcterms:W3CDTF">2022-02-07T14:42:22Z</dcterms:modified>
</cp:coreProperties>
</file>